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5 - Doprovodná liniov..." sheetId="2" r:id="rId2"/>
    <sheet name="SO 05.1 - Následná péče -..." sheetId="3" r:id="rId3"/>
    <sheet name="SO 05.2 - Následná péče -..." sheetId="4" r:id="rId4"/>
    <sheet name="SO 05.3 - Následná péče -..." sheetId="5" r:id="rId5"/>
    <sheet name="SO 09 - Biocentrum BC3" sheetId="6" r:id="rId6"/>
    <sheet name="SO 09.1 - Následná péče -..." sheetId="7" r:id="rId7"/>
    <sheet name="SO 09.2 - Následná péče -..." sheetId="8" r:id="rId8"/>
    <sheet name="SO 09.3 - Následná péče -..." sheetId="9" r:id="rId9"/>
    <sheet name="SO 10 - Biokoridor BK1" sheetId="10" r:id="rId10"/>
    <sheet name="SO 10.1 - Následná péče -..." sheetId="11" r:id="rId11"/>
    <sheet name="SO 10.2 - Následná péče -..." sheetId="12" r:id="rId12"/>
    <sheet name="SO 10.3 - Následná péče -..." sheetId="13" r:id="rId13"/>
    <sheet name="VRN II - Vedlejší a ostat..." sheetId="14" r:id="rId14"/>
    <sheet name="Pokyny pro vyplnění" sheetId="15" r:id="rId15"/>
  </sheets>
  <definedNames>
    <definedName name="_xlnm.Print_Area" localSheetId="0">'Rekapitulace stavby'!$D$4:$AO$36,'Rekapitulace stavby'!$C$42:$AQ$71</definedName>
    <definedName name="_xlnm._FilterDatabase" localSheetId="1" hidden="1">'SO 05 - Doprovodná liniov...'!$C$84:$K$230</definedName>
    <definedName name="_xlnm.Print_Area" localSheetId="1">'SO 05 - Doprovodná liniov...'!$C$4:$J$39,'SO 05 - Doprovodná liniov...'!$C$45:$J$66,'SO 05 - Doprovodná liniov...'!$C$72:$K$230</definedName>
    <definedName name="_xlnm._FilterDatabase" localSheetId="2" hidden="1">'SO 05.1 - Následná péče -...'!$C$88:$K$254</definedName>
    <definedName name="_xlnm.Print_Area" localSheetId="2">'SO 05.1 - Následná péče -...'!$C$4:$J$41,'SO 05.1 - Následná péče -...'!$C$47:$J$68,'SO 05.1 - Následná péče -...'!$C$74:$K$254</definedName>
    <definedName name="_xlnm._FilterDatabase" localSheetId="3" hidden="1">'SO 05.2 - Následná péče -...'!$C$88:$K$254</definedName>
    <definedName name="_xlnm.Print_Area" localSheetId="3">'SO 05.2 - Následná péče -...'!$C$4:$J$41,'SO 05.2 - Následná péče -...'!$C$47:$J$68,'SO 05.2 - Následná péče -...'!$C$74:$K$254</definedName>
    <definedName name="_xlnm._FilterDatabase" localSheetId="4" hidden="1">'SO 05.3 - Následná péče -...'!$C$88:$K$264</definedName>
    <definedName name="_xlnm.Print_Area" localSheetId="4">'SO 05.3 - Následná péče -...'!$C$4:$J$41,'SO 05.3 - Následná péče -...'!$C$47:$J$68,'SO 05.3 - Následná péče -...'!$C$74:$K$264</definedName>
    <definedName name="_xlnm._FilterDatabase" localSheetId="5" hidden="1">'SO 09 - Biocentrum BC3'!$C$85:$K$430</definedName>
    <definedName name="_xlnm.Print_Area" localSheetId="5">'SO 09 - Biocentrum BC3'!$C$4:$J$39,'SO 09 - Biocentrum BC3'!$C$45:$J$67,'SO 09 - Biocentrum BC3'!$C$73:$K$430</definedName>
    <definedName name="_xlnm._FilterDatabase" localSheetId="6" hidden="1">'SO 09.1 - Následná péče -...'!$C$88:$K$384</definedName>
    <definedName name="_xlnm.Print_Area" localSheetId="6">'SO 09.1 - Následná péče -...'!$C$4:$J$41,'SO 09.1 - Následná péče -...'!$C$47:$J$68,'SO 09.1 - Následná péče -...'!$C$74:$K$384</definedName>
    <definedName name="_xlnm._FilterDatabase" localSheetId="7" hidden="1">'SO 09.2 - Následná péče -...'!$C$88:$K$377</definedName>
    <definedName name="_xlnm.Print_Area" localSheetId="7">'SO 09.2 - Následná péče -...'!$C$4:$J$41,'SO 09.2 - Následná péče -...'!$C$47:$J$68,'SO 09.2 - Následná péče -...'!$C$74:$K$377</definedName>
    <definedName name="_xlnm._FilterDatabase" localSheetId="8" hidden="1">'SO 09.3 - Následná péče -...'!$C$88:$K$394</definedName>
    <definedName name="_xlnm.Print_Area" localSheetId="8">'SO 09.3 - Následná péče -...'!$C$4:$J$41,'SO 09.3 - Následná péče -...'!$C$47:$J$68,'SO 09.3 - Následná péče -...'!$C$74:$K$394</definedName>
    <definedName name="_xlnm._FilterDatabase" localSheetId="9" hidden="1">'SO 10 - Biokoridor BK1'!$C$84:$K$331</definedName>
    <definedName name="_xlnm.Print_Area" localSheetId="9">'SO 10 - Biokoridor BK1'!$C$4:$J$39,'SO 10 - Biokoridor BK1'!$C$45:$J$66,'SO 10 - Biokoridor BK1'!$C$72:$K$331</definedName>
    <definedName name="_xlnm._FilterDatabase" localSheetId="10" hidden="1">'SO 10.1 - Následná péče -...'!$C$88:$K$385</definedName>
    <definedName name="_xlnm.Print_Area" localSheetId="10">'SO 10.1 - Následná péče -...'!$C$4:$J$41,'SO 10.1 - Následná péče -...'!$C$47:$J$68,'SO 10.1 - Následná péče -...'!$C$74:$K$385</definedName>
    <definedName name="_xlnm._FilterDatabase" localSheetId="11" hidden="1">'SO 10.2 - Následná péče -...'!$C$88:$K$385</definedName>
    <definedName name="_xlnm.Print_Area" localSheetId="11">'SO 10.2 - Následná péče -...'!$C$4:$J$41,'SO 10.2 - Následná péče -...'!$C$47:$J$68,'SO 10.2 - Následná péče -...'!$C$74:$K$385</definedName>
    <definedName name="_xlnm._FilterDatabase" localSheetId="12" hidden="1">'SO 10.3 - Následná péče -...'!$C$89:$K$401</definedName>
    <definedName name="_xlnm.Print_Area" localSheetId="12">'SO 10.3 - Následná péče -...'!$C$4:$J$41,'SO 10.3 - Následná péče -...'!$C$47:$J$69,'SO 10.3 - Následná péče -...'!$C$75:$K$401</definedName>
    <definedName name="_xlnm._FilterDatabase" localSheetId="13" hidden="1">'VRN II - Vedlejší a ostat...'!$C$82:$K$122</definedName>
    <definedName name="_xlnm.Print_Area" localSheetId="13">'VRN II - Vedlejší a ostat...'!$C$4:$J$39,'VRN II - Vedlejší a ostat...'!$C$45:$J$64,'VRN II - Vedlejší a ostat...'!$C$70:$K$122</definedName>
    <definedName name="_xlnm.Print_Area" localSheetId="1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05 - Doprovodná liniov...'!$84:$84</definedName>
    <definedName name="_xlnm.Print_Titles" localSheetId="2">'SO 05.1 - Následná péče -...'!$88:$88</definedName>
    <definedName name="_xlnm.Print_Titles" localSheetId="3">'SO 05.2 - Následná péče -...'!$88:$88</definedName>
    <definedName name="_xlnm.Print_Titles" localSheetId="4">'SO 05.3 - Následná péče -...'!$88:$88</definedName>
    <definedName name="_xlnm.Print_Titles" localSheetId="5">'SO 09 - Biocentrum BC3'!$85:$85</definedName>
    <definedName name="_xlnm.Print_Titles" localSheetId="6">'SO 09.1 - Následná péče -...'!$88:$88</definedName>
    <definedName name="_xlnm.Print_Titles" localSheetId="7">'SO 09.2 - Následná péče -...'!$88:$88</definedName>
    <definedName name="_xlnm.Print_Titles" localSheetId="8">'SO 09.3 - Následná péče -...'!$88:$88</definedName>
    <definedName name="_xlnm.Print_Titles" localSheetId="9">'SO 10 - Biokoridor BK1'!$84:$84</definedName>
    <definedName name="_xlnm.Print_Titles" localSheetId="10">'SO 10.1 - Následná péče -...'!$88:$88</definedName>
    <definedName name="_xlnm.Print_Titles" localSheetId="11">'SO 10.2 - Následná péče -...'!$88:$88</definedName>
    <definedName name="_xlnm.Print_Titles" localSheetId="12">'SO 10.3 - Následná péče -...'!$89:$89</definedName>
    <definedName name="_xlnm.Print_Titles" localSheetId="13">'VRN II - Vedlejší a ostat...'!$82:$82</definedName>
  </definedNames>
  <calcPr fullCalcOnLoad="1"/>
</workbook>
</file>

<file path=xl/sharedStrings.xml><?xml version="1.0" encoding="utf-8"?>
<sst xmlns="http://schemas.openxmlformats.org/spreadsheetml/2006/main" count="29752" uniqueCount="1562">
  <si>
    <t>Export Komplet</t>
  </si>
  <si>
    <t>VZ</t>
  </si>
  <si>
    <t>2.0</t>
  </si>
  <si>
    <t>ZAMOK</t>
  </si>
  <si>
    <t>False</t>
  </si>
  <si>
    <t>{15fe4524-d718-4aaa-9623-4130cdadb6ee}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</si>
  <si>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</si>
  <si>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</si>
  <si>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</si>
  <si>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</si>
  <si>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</si>
  <si>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</si>
  <si>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</si>
  <si>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</si>
  <si>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2710/040/2022-1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</si>
  <si>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</si>
  <si>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</si>
  <si>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Realizace opatření KoPÚ k.ú. Měrovice nad Hanou</t>
  </si>
  <si>
    <t>0,1</t>
  </si>
  <si>
    <t>KSO:</t>
  </si>
  <si>
    <t>822 29 79</t>
  </si>
  <si>
    <t>CC-CZ:</t>
  </si>
  <si>
    <t>21121</t>
  </si>
  <si>
    <t>1</t>
  </si>
  <si>
    <t>Místo:</t>
  </si>
  <si>
    <t>Měrovice nad Hanou</t>
  </si>
  <si>
    <t>Datum:</t>
  </si>
  <si>
    <t>17. 5. 2022</t>
  </si>
  <si>
    <t>10</t>
  </si>
  <si>
    <t>CZ-CPV:</t>
  </si>
  <si>
    <t>45000000-7</t>
  </si>
  <si>
    <t>CZ-CPA:</t>
  </si>
  <si>
    <t>42.99.19</t>
  </si>
  <si>
    <t>100</t>
  </si>
  <si>
    <t>Zadavatel:</t>
  </si>
  <si>
    <t>IČ:</t>
  </si>
  <si>
    <t/>
  </si>
  <si>
    <t>ČR-Státní pozemkový úřad,Krajský poz.úřad</t>
  </si>
  <si>
    <t>DIČ:</t>
  </si>
  <si>
    <t>Uchazeč:</t>
  </si>
  <si>
    <t>Vyplň údaj</t>
  </si>
  <si>
    <t>Projektant:</t>
  </si>
  <si>
    <t>AGPOL  s.r.o.,Jungmanova 153/12,Olomouc</t>
  </si>
  <si>
    <t>Zpracovatel:</t>
  </si>
  <si>
    <t xml:space="preserve"> 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</si>
  <si>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</si>
  <si>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</si>
  <si>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</si>
  <si>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</si>
  <si>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</si>
  <si>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</si>
  <si>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</si>
  <si>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</si>
  <si>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</si>
  <si>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</si>
  <si>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</si>
  <si>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</si>
  <si>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</si>
  <si>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</si>
  <si>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</si>
  <si>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</si>
  <si>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</si>
  <si>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</si>
  <si>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</si>
  <si>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</si>
  <si>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</si>
  <si>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</si>
  <si>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</si>
  <si>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</si>
  <si>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</si>
  <si>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</si>
  <si>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</si>
  <si>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</si>
  <si>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</si>
  <si>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</si>
  <si>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</si>
  <si>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</si>
  <si>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</si>
  <si>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</si>
  <si>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</si>
  <si>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</si>
  <si>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</si>
  <si>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</si>
  <si>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</si>
  <si>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</si>
  <si>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</si>
  <si>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05</t>
  </si>
  <si>
    <t>Doprovodná liniová zeleň IP 16</t>
  </si>
  <si>
    <t>STA</t>
  </si>
  <si>
    <t>{7767786e-29b4-470c-86fa-1593e836b6f5}</t>
  </si>
  <si>
    <t>2</t>
  </si>
  <si>
    <t>/</t>
  </si>
  <si>
    <t>Soupis</t>
  </si>
  <si>
    <t>###NOINSERT###</t>
  </si>
  <si>
    <t>SO 05.1</t>
  </si>
  <si>
    <t>Následná péče - 1.rok</t>
  </si>
  <si>
    <t>{56f9da65-49cf-4863-84c1-cf3ec248f6c9}</t>
  </si>
  <si>
    <t>SO 05.2</t>
  </si>
  <si>
    <t>Následná péče - 2.rok</t>
  </si>
  <si>
    <t>{ac51e14e-f752-4636-8f58-3f1b9fa9aeb6}</t>
  </si>
  <si>
    <t>SO 05.3</t>
  </si>
  <si>
    <t>Následná péče - 3.rok</t>
  </si>
  <si>
    <t>{e2d06044-80ab-4cb1-b946-f5df872c7a3e}</t>
  </si>
  <si>
    <t>SO 09</t>
  </si>
  <si>
    <t>Biocentrum BC3</t>
  </si>
  <si>
    <t>{7de35a77-ac4a-43fd-b278-1efee4c916a5}</t>
  </si>
  <si>
    <t>SO 09.1</t>
  </si>
  <si>
    <t>{b27f692e-c449-4647-95fb-931237c3b2a0}</t>
  </si>
  <si>
    <t>SO 09.2</t>
  </si>
  <si>
    <t>{38991875-3500-45a2-a505-6a2179184e38}</t>
  </si>
  <si>
    <t>SO 09.3</t>
  </si>
  <si>
    <t>{4257f309-063a-4a72-9af9-c7ce39778a9f}</t>
  </si>
  <si>
    <t>SO 10</t>
  </si>
  <si>
    <t>Biokoridor BK1</t>
  </si>
  <si>
    <t>{0b1b01bb-b2e6-43b9-8415-ac5b42083a9a}</t>
  </si>
  <si>
    <t>SO 10.1</t>
  </si>
  <si>
    <t>{de8cd57b-f4c4-49b2-969d-a608aca20a24}</t>
  </si>
  <si>
    <t>SO 10.2</t>
  </si>
  <si>
    <t>{048f3410-f206-4151-8b7e-e0fab4fb41f2}</t>
  </si>
  <si>
    <t>SO 10.3</t>
  </si>
  <si>
    <t>{a7d33365-1919-4b61-97db-a21af548b357}</t>
  </si>
  <si>
    <t>VRN II</t>
  </si>
  <si>
    <t>Vedlejší a ostatní náklady (část II.)</t>
  </si>
  <si>
    <t>{3bbf1471-fd62-4665-a74c-7a825a42d52b}</t>
  </si>
  <si>
    <t>KRYCÍ LIST SOUPISU PRACÍ</t>
  </si>
  <si>
    <t>Objekt:</t>
  </si>
  <si>
    <t>SO 05 - Doprovodná liniová zeleň IP 16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</si>
  <si>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</si>
  <si>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</si>
  <si>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</si>
  <si>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</si>
  <si>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</si>
  <si>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</si>
  <si>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</si>
  <si>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33 - Sloupy a pilíře,stožáry,stojky</t>
  </si>
  <si>
    <t xml:space="preserve">    99 - Staveništní přesun hmot</t>
  </si>
  <si>
    <t>PSV - Práce a dodávky PSV</t>
  </si>
  <si>
    <t xml:space="preserve">    762 - Konstrukce tesařské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</si>
  <si>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</si>
  <si>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</si>
  <si>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</si>
  <si>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</si>
  <si>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</si>
  <si>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</si>
  <si>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</si>
  <si>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</si>
  <si>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</si>
  <si>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</si>
  <si>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</si>
  <si>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</si>
  <si>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</si>
  <si>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</si>
  <si>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</si>
  <si>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</si>
  <si>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</si>
  <si>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</si>
  <si>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181151322</t>
  </si>
  <si>
    <t>Plošná úprava terénu přes 500 m2 zemina skupiny 1 až 4 nerovnosti přes 100 do 150 mm ve svahu přes 1:5 do 1:2</t>
  </si>
  <si>
    <t>m2</t>
  </si>
  <si>
    <t>CS ÚRS 2022 01</t>
  </si>
  <si>
    <t>4</t>
  </si>
  <si>
    <t>-1694946277</t>
  </si>
  <si>
    <t>PP</t>
  </si>
  <si>
    <t>Plošná úprava terénu v zemině skupiny 1 až 4 s urovnáním povrchu bez doplnění ornice souvislé plochy přes 500 m2 při nerovnostech terénu přes 100 do 150 mm na svahu přes 1:5 do 1:2</t>
  </si>
  <si>
    <t>Online PSC</t>
  </si>
  <si>
    <t>https://podminky.urs.cz/item/CS_URS_2022_01/181151322</t>
  </si>
  <si>
    <t>VV</t>
  </si>
  <si>
    <t xml:space="preserve">"v.č.B.3.1-2 + TZ </t>
  </si>
  <si>
    <t>1478</t>
  </si>
  <si>
    <t>181451121</t>
  </si>
  <si>
    <t>Založení lučního trávníku výsevem pl přes 1000 m2 v rovině a ve svahu do 1:5</t>
  </si>
  <si>
    <t>-1957839257</t>
  </si>
  <si>
    <t>Založení trávníku na půdě předem připravené plochy přes 1000 m2 výsevem včetně utažení lučního v rovině nebo na svahu do 1:5</t>
  </si>
  <si>
    <t>https://podminky.urs.cz/item/CS_URS_2022_01/181451121</t>
  </si>
  <si>
    <t>3</t>
  </si>
  <si>
    <t>M</t>
  </si>
  <si>
    <t>00572472</t>
  </si>
  <si>
    <t>osivo směs travní krajinná-rovinná</t>
  </si>
  <si>
    <t>kg</t>
  </si>
  <si>
    <t>8</t>
  </si>
  <si>
    <t>-379411209</t>
  </si>
  <si>
    <t>"viz zatravnění</t>
  </si>
  <si>
    <t>1478*0,03*1,03</t>
  </si>
  <si>
    <t>Součet</t>
  </si>
  <si>
    <t>183101121</t>
  </si>
  <si>
    <t>Hloubení jamek bez výměny půdy zeminy tř 1 až 4 obj přes 0,4 do 1 m3 v rovině a svahu do 1:5</t>
  </si>
  <si>
    <t>kus</t>
  </si>
  <si>
    <t>361130585</t>
  </si>
  <si>
    <t>Hloubení jamek pro vysazování rostlin v zemině tř.1 až 4 bez výměny půdy v rovině nebo na svahu do 1:5, objemu přes 0,40 do 1,00 m3</t>
  </si>
  <si>
    <t>https://podminky.urs.cz/item/CS_URS_2022_01/183101121</t>
  </si>
  <si>
    <t>"v.č.B.3.1-2 + TZ - stromy</t>
  </si>
  <si>
    <t>70</t>
  </si>
  <si>
    <t>5</t>
  </si>
  <si>
    <t>184102113</t>
  </si>
  <si>
    <t>Výsadba dřeviny s balem D přes 0,3 do 0,4 m do jamky se zalitím v rovině a svahu do 1:5</t>
  </si>
  <si>
    <t>-240476531</t>
  </si>
  <si>
    <t>Výsadba dřeviny s balem do předem vyhloubené jamky se zalitím v rovině nebo na svahu do 1:5, při průměru balu přes 300 do 400 mm</t>
  </si>
  <si>
    <t>https://podminky.urs.cz/item/CS_URS_2022_01/184102113</t>
  </si>
  <si>
    <t>6</t>
  </si>
  <si>
    <t>PCcena.16</t>
  </si>
  <si>
    <t>slivoň - Prunus domestica  (v. 1,7 - 2,0 m)</t>
  </si>
  <si>
    <t>ks</t>
  </si>
  <si>
    <t>258629944</t>
  </si>
  <si>
    <t>18</t>
  </si>
  <si>
    <t>7</t>
  </si>
  <si>
    <t>PCcena.17</t>
  </si>
  <si>
    <t>jeřáb - Sorbus domestica  (v. 1,7 - 2,0 m)</t>
  </si>
  <si>
    <t>1504010343</t>
  </si>
  <si>
    <t>PCcena.4.1</t>
  </si>
  <si>
    <t>javor babyka - Acer campestre  (v. 1,7 - 2,0 m)</t>
  </si>
  <si>
    <t>1260178625</t>
  </si>
  <si>
    <t>17</t>
  </si>
  <si>
    <t>9</t>
  </si>
  <si>
    <t>PCcena.15</t>
  </si>
  <si>
    <t>Habr obecný - Carpinus betulus  (v. 1,7 - 2,0 m)</t>
  </si>
  <si>
    <t>329066582</t>
  </si>
  <si>
    <t>184215133</t>
  </si>
  <si>
    <t>Ukotvení kmene dřevin třemi kůly D do 0,1 m dl přes 2 do 3 m</t>
  </si>
  <si>
    <t>403387741</t>
  </si>
  <si>
    <t>Ukotvení dřeviny kůly třemi kůly, délky přes 2 do 3 m</t>
  </si>
  <si>
    <t>https://podminky.urs.cz/item/CS_URS_2022_01/184215133</t>
  </si>
  <si>
    <t>"viz stromy</t>
  </si>
  <si>
    <t>11</t>
  </si>
  <si>
    <t>60591255</t>
  </si>
  <si>
    <t>kůl vyvazovací dřevěný impregnovaný D 8cm dl 2,5m</t>
  </si>
  <si>
    <t>1606549421</t>
  </si>
  <si>
    <t>70*3</t>
  </si>
  <si>
    <t>12</t>
  </si>
  <si>
    <t>184802211</t>
  </si>
  <si>
    <t>Chemické odplevelení před založením kultury nad 20 m2 postřikem na široko ve svahu přes 1:5 do 1:2</t>
  </si>
  <si>
    <t>-727595534</t>
  </si>
  <si>
    <t>Chemické odplevelení půdy před založením kultury, trávníku nebo zpevněných ploch o výměře jednotlivě přes 20 m2 na svahu přes 1:5 do 1:2 postřikem na široko</t>
  </si>
  <si>
    <t>https://podminky.urs.cz/item/CS_URS_2022_01/184802211</t>
  </si>
  <si>
    <t>13</t>
  </si>
  <si>
    <t>252R5510</t>
  </si>
  <si>
    <t>herbicid</t>
  </si>
  <si>
    <t>-940291894</t>
  </si>
  <si>
    <t>"viz odplevelení</t>
  </si>
  <si>
    <t>14</t>
  </si>
  <si>
    <t>184911431</t>
  </si>
  <si>
    <t>Mulčování rostlin kůrou tl přes 0,1 do 0,15 m v rovině a svahu do 1:5</t>
  </si>
  <si>
    <t>1673104684</t>
  </si>
  <si>
    <t>Mulčování vysazených rostlin mulčovací kůrou, tl. přes 100 do 150 mm v rovině nebo na svahu do 1:5</t>
  </si>
  <si>
    <t>https://podminky.urs.cz/item/CS_URS_2022_01/184911431</t>
  </si>
  <si>
    <t>0,5*70</t>
  </si>
  <si>
    <t>10391100</t>
  </si>
  <si>
    <t>kůra mulčovací VL</t>
  </si>
  <si>
    <t>m3</t>
  </si>
  <si>
    <t>1989146558</t>
  </si>
  <si>
    <t>"viz mulčování</t>
  </si>
  <si>
    <t>0,5*0,15*70</t>
  </si>
  <si>
    <t>16</t>
  </si>
  <si>
    <t>184R13121</t>
  </si>
  <si>
    <t>Ochrana dřevin před okusem mechanicky plastovým chráničem v rovině a svahu do 1:5</t>
  </si>
  <si>
    <t>374395996</t>
  </si>
  <si>
    <t>184R85011</t>
  </si>
  <si>
    <t>Hnojení výsadbové jámy tabletkami</t>
  </si>
  <si>
    <t>-1469134780</t>
  </si>
  <si>
    <t xml:space="preserve">"viz stromy </t>
  </si>
  <si>
    <t>70*5</t>
  </si>
  <si>
    <t>Předb cena 11</t>
  </si>
  <si>
    <t>hnojivo pro stromy v tabletách</t>
  </si>
  <si>
    <t>800720937</t>
  </si>
  <si>
    <t>"viz hnojení</t>
  </si>
  <si>
    <t>350</t>
  </si>
  <si>
    <t>19</t>
  </si>
  <si>
    <t>184R91112</t>
  </si>
  <si>
    <t>Osazení kůlů k dřevině s uvázáním, dl. kůlů do 3 m</t>
  </si>
  <si>
    <t>1164699975</t>
  </si>
  <si>
    <t>20</t>
  </si>
  <si>
    <t>Předb cena.6</t>
  </si>
  <si>
    <t>popruh na vyvazování š. 3 cm 2m/strom</t>
  </si>
  <si>
    <t>m</t>
  </si>
  <si>
    <t>303439056</t>
  </si>
  <si>
    <t>70*2</t>
  </si>
  <si>
    <t>185804311</t>
  </si>
  <si>
    <t>Zalití rostlin vodou plocha do 20 m2</t>
  </si>
  <si>
    <t>1852836598</t>
  </si>
  <si>
    <t>Zalití rostlin vodou plochy záhonů jednotlivě do 20 m2</t>
  </si>
  <si>
    <t>https://podminky.urs.cz/item/CS_URS_2022_01/185804311</t>
  </si>
  <si>
    <t>70*0,03</t>
  </si>
  <si>
    <t>22</t>
  </si>
  <si>
    <t>08211320</t>
  </si>
  <si>
    <t>voda pitná pro smluvní odběratele</t>
  </si>
  <si>
    <t>-1202545121</t>
  </si>
  <si>
    <t>2,1</t>
  </si>
  <si>
    <t>23</t>
  </si>
  <si>
    <t>185851121</t>
  </si>
  <si>
    <t>Dovoz vody pro zálivku rostlin za vzdálenost do 1000 m</t>
  </si>
  <si>
    <t>1482447721</t>
  </si>
  <si>
    <t>Dovoz vody pro zálivku rostlin na vzdálenost do 1000 m</t>
  </si>
  <si>
    <t>https://podminky.urs.cz/item/CS_URS_2022_01/185851121</t>
  </si>
  <si>
    <t>"viz zalití</t>
  </si>
  <si>
    <t>24</t>
  </si>
  <si>
    <t>185851129</t>
  </si>
  <si>
    <t>Příplatek k dovozu vody pro zálivku rostlin do 1000 m ZKD 1000 m</t>
  </si>
  <si>
    <t>1193404222</t>
  </si>
  <si>
    <t>Dovoz vody pro zálivku rostlin Příplatek k ceně za každých dalších i započatých 1000 m</t>
  </si>
  <si>
    <t>https://podminky.urs.cz/item/CS_URS_2022_01/185851129</t>
  </si>
  <si>
    <t>"viz dovoz vody</t>
  </si>
  <si>
    <t>(6-1)*2,1</t>
  </si>
  <si>
    <t>33</t>
  </si>
  <si>
    <t>Sloupy a pilíře,stožáry,stojky</t>
  </si>
  <si>
    <t>25</t>
  </si>
  <si>
    <t>338R95001</t>
  </si>
  <si>
    <t>Dodávka a montáž ochranného oplocení - (oborové pletivo na dřevěné sloupky prům 100 mm) - specifikace viz. projekt</t>
  </si>
  <si>
    <t>-895090357</t>
  </si>
  <si>
    <t>Dodávka a montáž ochranného oplocení - (oborové pletivo na dřevěné sloupky prům 100 mm,dl.2500 mm ve vzdálenosti po 4m.) - specifikace viz. projekt</t>
  </si>
  <si>
    <t>"v.č. B.3.1-2 +  TZ</t>
  </si>
  <si>
    <t>721</t>
  </si>
  <si>
    <t>99</t>
  </si>
  <si>
    <t>Staveništní přesun hmot</t>
  </si>
  <si>
    <t>26</t>
  </si>
  <si>
    <t>998231311</t>
  </si>
  <si>
    <t>Přesun hmot pro sadovnické a krajinářské úpravy vodorovně do 5000 m</t>
  </si>
  <si>
    <t>t</t>
  </si>
  <si>
    <t>-1808694117</t>
  </si>
  <si>
    <t>Přesun hmot pro sadovnické a krajinářské úpravy - strojně dopravní vzdálenost do 5000 m</t>
  </si>
  <si>
    <t>https://podminky.urs.cz/item/CS_URS_2022_01/998231311</t>
  </si>
  <si>
    <t>PSV</t>
  </si>
  <si>
    <t>Práce a dodávky PSV</t>
  </si>
  <si>
    <t>762</t>
  </si>
  <si>
    <t>Konstrukce tesařské</t>
  </si>
  <si>
    <t>27</t>
  </si>
  <si>
    <t>762342441</t>
  </si>
  <si>
    <t>Montáž lišt trojúhelníkových sklonu do 60°</t>
  </si>
  <si>
    <t>1753627647</t>
  </si>
  <si>
    <t>Montáž laťování montáž lišt trojúhelníkových</t>
  </si>
  <si>
    <t>https://podminky.urs.cz/item/CS_URS_2022_01/762342441</t>
  </si>
  <si>
    <t xml:space="preserve">"ohrádka  dřevěné příčky </t>
  </si>
  <si>
    <t>70*9*0,5</t>
  </si>
  <si>
    <t>28</t>
  </si>
  <si>
    <t>60514106</t>
  </si>
  <si>
    <t>řezivo jehličnaté lať pevnostní třída S10-13 průřez 40x60mm</t>
  </si>
  <si>
    <t>32</t>
  </si>
  <si>
    <t>-1262365285</t>
  </si>
  <si>
    <t>"viz montáž</t>
  </si>
  <si>
    <t>315*0,04*0,06</t>
  </si>
  <si>
    <t>29</t>
  </si>
  <si>
    <t>762395000</t>
  </si>
  <si>
    <t>Spojovací prostředky krovů, bednění, laťování, nadstřešních konstrukcí</t>
  </si>
  <si>
    <t>1926460548</t>
  </si>
  <si>
    <t>Spojovací prostředky krovů, bednění a laťování, nadstřešních konstrukcí svory, prkna, hřebíky, pásová ocel, vruty</t>
  </si>
  <si>
    <t>https://podminky.urs.cz/item/CS_URS_2022_01/762395000</t>
  </si>
  <si>
    <t>70*9*0,5*0,06*0,04</t>
  </si>
  <si>
    <t>30</t>
  </si>
  <si>
    <t>998762201</t>
  </si>
  <si>
    <t>Přesun hmot procentní pro kce tesařské v objektech v do 6 m</t>
  </si>
  <si>
    <t>%</t>
  </si>
  <si>
    <t>1570433377</t>
  </si>
  <si>
    <t>Přesun hmot pro konstrukce tesařské stanovený procentní sazbou (%) z ceny vodorovná dopravní vzdálenost do 50 m v objektech výšky do 6 m</t>
  </si>
  <si>
    <t>https://podminky.urs.cz/item/CS_URS_2022_01/998762201</t>
  </si>
  <si>
    <t>Soupis:</t>
  </si>
  <si>
    <t>SO 05.1 - Následná péče - 1.rok</t>
  </si>
  <si>
    <t xml:space="preserve">    1-1 - Následná 3-í letá péče o zeleň</t>
  </si>
  <si>
    <t xml:space="preserve">    762-1 - Konstrukce tesařské - 3-í letá péče</t>
  </si>
  <si>
    <t>1-1</t>
  </si>
  <si>
    <t>Následná 3-í letá péče o zeleň</t>
  </si>
  <si>
    <t>111103202</t>
  </si>
  <si>
    <t>Kosení ve vegetačním období travního porostu středně hustého</t>
  </si>
  <si>
    <t>ha</t>
  </si>
  <si>
    <t>-2127217214</t>
  </si>
  <si>
    <t>Kosení travin a vodních rostlin ve vegetačním období travního porostu středně hustého</t>
  </si>
  <si>
    <t>https://podminky.urs.cz/item/CS_URS_2022_01/111103202</t>
  </si>
  <si>
    <t>"1.rok</t>
  </si>
  <si>
    <t>0,1478*2</t>
  </si>
  <si>
    <t>1021426413</t>
  </si>
  <si>
    <t>70*0,05</t>
  </si>
  <si>
    <t>-2142873993</t>
  </si>
  <si>
    <t>401814488</t>
  </si>
  <si>
    <t>18*0,05</t>
  </si>
  <si>
    <t>-594313005</t>
  </si>
  <si>
    <t>272082157</t>
  </si>
  <si>
    <t>17*0,05</t>
  </si>
  <si>
    <t>-1664639596</t>
  </si>
  <si>
    <t>461777877</t>
  </si>
  <si>
    <t>052R1701</t>
  </si>
  <si>
    <t>kůl k dřevině tloušťka do 10 cm dl. 250 cm</t>
  </si>
  <si>
    <t>467250299</t>
  </si>
  <si>
    <t>70*0,05*3</t>
  </si>
  <si>
    <t>184801121</t>
  </si>
  <si>
    <t>Ošetřování vysazených dřevin soliterních v rovině a svahu do 1:5</t>
  </si>
  <si>
    <t>1670207596</t>
  </si>
  <si>
    <t>Ošetření vysazených dřevin solitérních v rovině nebo na svahu do 1:5</t>
  </si>
  <si>
    <t>https://podminky.urs.cz/item/CS_URS_2022_01/184801121</t>
  </si>
  <si>
    <t>17,5</t>
  </si>
  <si>
    <t>184804116</t>
  </si>
  <si>
    <t>Zrušení ochrany proti okusu z rákosu nebo umělých hmot</t>
  </si>
  <si>
    <t>-933249250</t>
  </si>
  <si>
    <t>Odstranění ochrany proti okusu zvěří v rovině nebo na svahu do 1:5, chráničem z rákosu nebo umělých hmot</t>
  </si>
  <si>
    <t>https://podminky.urs.cz/item/CS_URS_2022_01/184804116</t>
  </si>
  <si>
    <t>"viz ochrana</t>
  </si>
  <si>
    <t>184R01111</t>
  </si>
  <si>
    <t>Ožínání sazenic v kruhu do 0,30 m kolem sazenic</t>
  </si>
  <si>
    <t>-215547890</t>
  </si>
  <si>
    <t>77180731</t>
  </si>
  <si>
    <t>"náhrada za uhynulé stromy</t>
  </si>
  <si>
    <t>10,5</t>
  </si>
  <si>
    <t>70*0,1</t>
  </si>
  <si>
    <t>-1228230471</t>
  </si>
  <si>
    <t>Mezisoučet</t>
  </si>
  <si>
    <t>"5 tablet / ks</t>
  </si>
  <si>
    <t>3,5*5</t>
  </si>
  <si>
    <t>PCcena 11</t>
  </si>
  <si>
    <t>-321227080</t>
  </si>
  <si>
    <t>-1354538203</t>
  </si>
  <si>
    <t>1795267921</t>
  </si>
  <si>
    <t>70*0,05*2</t>
  </si>
  <si>
    <t>185803105</t>
  </si>
  <si>
    <t>Shrabání pokoseného travního porostu s odvozem do 20 km</t>
  </si>
  <si>
    <t>95476021</t>
  </si>
  <si>
    <t>Shrabání pokoseného porostu a organických naplavenin s odvozem do 20 km travního porostu</t>
  </si>
  <si>
    <t>https://podminky.urs.cz/item/CS_URS_2022_01/185803105</t>
  </si>
  <si>
    <t>"viz kosení</t>
  </si>
  <si>
    <t>0,296</t>
  </si>
  <si>
    <t>-878773781</t>
  </si>
  <si>
    <t>70*0,03*8</t>
  </si>
  <si>
    <t>1491594249</t>
  </si>
  <si>
    <t>16,8</t>
  </si>
  <si>
    <t>-1729588202</t>
  </si>
  <si>
    <t>-5039673</t>
  </si>
  <si>
    <t>(6-1)*16,8</t>
  </si>
  <si>
    <t>762-1</t>
  </si>
  <si>
    <t>Konstrukce tesařské - 3-í letá péče</t>
  </si>
  <si>
    <t>1649887985</t>
  </si>
  <si>
    <t>"v.č.B.3.1-2 + TZ - stromy - uhynulé</t>
  </si>
  <si>
    <t>70*0,05*9*0,5</t>
  </si>
  <si>
    <t>605R1055</t>
  </si>
  <si>
    <t>Lať profil dřevěný 60/40 mm l = 3 m a výše</t>
  </si>
  <si>
    <t>-597857139</t>
  </si>
  <si>
    <t>15,75</t>
  </si>
  <si>
    <t>-323764766</t>
  </si>
  <si>
    <t>"viz latě</t>
  </si>
  <si>
    <t>(15,75)*0,06*0,04</t>
  </si>
  <si>
    <t>-579282324</t>
  </si>
  <si>
    <t>545964973</t>
  </si>
  <si>
    <t>SO 05.2 - Následná péče - 2.rok</t>
  </si>
  <si>
    <t>1373070399</t>
  </si>
  <si>
    <t>"2.rok</t>
  </si>
  <si>
    <t>0,1478</t>
  </si>
  <si>
    <t>261106442</t>
  </si>
  <si>
    <t>545483564</t>
  </si>
  <si>
    <t>-1087862889</t>
  </si>
  <si>
    <t>-1256986358</t>
  </si>
  <si>
    <t>2122767351</t>
  </si>
  <si>
    <t>-283168808</t>
  </si>
  <si>
    <t>1182836527</t>
  </si>
  <si>
    <t>1550155809</t>
  </si>
  <si>
    <t>-1529804345</t>
  </si>
  <si>
    <t>1239758539</t>
  </si>
  <si>
    <t>384126924</t>
  </si>
  <si>
    <t>1932442124</t>
  </si>
  <si>
    <t>1613905228</t>
  </si>
  <si>
    <t>-2062395038</t>
  </si>
  <si>
    <t>506220701</t>
  </si>
  <si>
    <t>1268000359</t>
  </si>
  <si>
    <t>-268754261</t>
  </si>
  <si>
    <t>0,148</t>
  </si>
  <si>
    <t>1031836959</t>
  </si>
  <si>
    <t>70*0,03*6</t>
  </si>
  <si>
    <t>1355239101</t>
  </si>
  <si>
    <t>12,6</t>
  </si>
  <si>
    <t>1392527216</t>
  </si>
  <si>
    <t>1328185673</t>
  </si>
  <si>
    <t>(6-1)*12,6</t>
  </si>
  <si>
    <t>-800156385</t>
  </si>
  <si>
    <t>1861912122</t>
  </si>
  <si>
    <t>-1110195101</t>
  </si>
  <si>
    <t>284678582</t>
  </si>
  <si>
    <t>-346637246</t>
  </si>
  <si>
    <t>SO 05.3 - Následná péče - 3.rok</t>
  </si>
  <si>
    <t>-1285065030</t>
  </si>
  <si>
    <t>"3.rok</t>
  </si>
  <si>
    <t>-463894034</t>
  </si>
  <si>
    <t>33948576</t>
  </si>
  <si>
    <t>440269071</t>
  </si>
  <si>
    <t>-48840589</t>
  </si>
  <si>
    <t>-127754828</t>
  </si>
  <si>
    <t>1737825789</t>
  </si>
  <si>
    <t>1248769966</t>
  </si>
  <si>
    <t>371200091</t>
  </si>
  <si>
    <t>-167488604</t>
  </si>
  <si>
    <t>-41450225</t>
  </si>
  <si>
    <t>184806111</t>
  </si>
  <si>
    <t>Řez stromů netrnitých průklestem D koruny do 2 m</t>
  </si>
  <si>
    <t>-1169322284</t>
  </si>
  <si>
    <t>Řez stromů, keřů nebo růží průklestem stromů netrnitých, o průměru koruny do 2 m</t>
  </si>
  <si>
    <t>https://podminky.urs.cz/item/CS_URS_2022_01/184806111</t>
  </si>
  <si>
    <t>3.rok</t>
  </si>
  <si>
    <t>184852311</t>
  </si>
  <si>
    <t>Řez stromu výchovný špičáků a keřových stromů výšky do 4m</t>
  </si>
  <si>
    <t>-522589972</t>
  </si>
  <si>
    <t>Řez stromů prováděný lezeckou technikou výchovný špičáky a keřové stromy, výšky do 4 m</t>
  </si>
  <si>
    <t>-270873595</t>
  </si>
  <si>
    <t>489846039</t>
  </si>
  <si>
    <t>-1629301113</t>
  </si>
  <si>
    <t>-2127290208</t>
  </si>
  <si>
    <t>1171240432</t>
  </si>
  <si>
    <t>1558069973</t>
  </si>
  <si>
    <t>856273100</t>
  </si>
  <si>
    <t>913342680</t>
  </si>
  <si>
    <t>287110872</t>
  </si>
  <si>
    <t>-1600259716</t>
  </si>
  <si>
    <t>1927194663</t>
  </si>
  <si>
    <t>1349703672</t>
  </si>
  <si>
    <t>1343784137</t>
  </si>
  <si>
    <t>-1346500735</t>
  </si>
  <si>
    <t>972524268</t>
  </si>
  <si>
    <t>-1878070392</t>
  </si>
  <si>
    <t>SO 09 - Biocentrum BC3</t>
  </si>
  <si>
    <t xml:space="preserve">    997 - Přesun sutě</t>
  </si>
  <si>
    <t>-778073310</t>
  </si>
  <si>
    <t xml:space="preserve">"v.č.C.8.2.2.1 + TZ </t>
  </si>
  <si>
    <t>12295</t>
  </si>
  <si>
    <t>-1444290476</t>
  </si>
  <si>
    <t>1716929624</t>
  </si>
  <si>
    <t xml:space="preserve">"v.č.C.8.1.2.1 + TZ </t>
  </si>
  <si>
    <t>urovnání ploch</t>
  </si>
  <si>
    <t>1570846397</t>
  </si>
  <si>
    <t>-1061029326</t>
  </si>
  <si>
    <t>12295*0,03*1,03</t>
  </si>
  <si>
    <t>184851511</t>
  </si>
  <si>
    <t>Řez stromu tvarovací hlavový s intervalem do 2 let výškou nasazení hlavy do 2 m</t>
  </si>
  <si>
    <t>1186105245</t>
  </si>
  <si>
    <t>Řez stromů tvarovací hlavový s opakovaným intervalem řezu do 2 let výšky nasazení hlavy do 2 m</t>
  </si>
  <si>
    <t>https://podminky.urs.cz/item/CS_URS_2022_01/184851511</t>
  </si>
  <si>
    <t xml:space="preserve">"v.č.C.8.1.2.1 </t>
  </si>
  <si>
    <t>seřezání vrb na hlavu</t>
  </si>
  <si>
    <t>(47+11)*0,5</t>
  </si>
  <si>
    <t>185803112</t>
  </si>
  <si>
    <t>Ošetření trávníku shrabáním ve svahu přes 1:5 do 1:2</t>
  </si>
  <si>
    <t>1873450623</t>
  </si>
  <si>
    <t>Ošetření trávníku jednorázové na svahu přes 1:5 do 1:2</t>
  </si>
  <si>
    <t>https://podminky.urs.cz/item/CS_URS_2022_01/185803112</t>
  </si>
  <si>
    <t>183111114</t>
  </si>
  <si>
    <t>Hloubení jamek bez výměny půdy zeminy tř 1 až 4 obj přes 0,01 do 0,02 m3 v rovině a svahu do 1:5</t>
  </si>
  <si>
    <t>1998720539</t>
  </si>
  <si>
    <t>Hloubení jamek pro vysazování rostlin v zemině tř.1 až 4 bez výměny půdy v rovině nebo na svahu do 1:5, objemu přes 0,01 do 0,02 m3</t>
  </si>
  <si>
    <t>https://podminky.urs.cz/item/CS_URS_2022_01/183111114</t>
  </si>
  <si>
    <t>"v.č.C.8.1.2.1 + TZ - keře</t>
  </si>
  <si>
    <t>275+355</t>
  </si>
  <si>
    <t>183101114</t>
  </si>
  <si>
    <t>Hloubení jamek bez výměny půdy zeminy tř 1 až 4 obj přes 0,05 do 0,125 m3 v rovině a svahu do 1:5</t>
  </si>
  <si>
    <t>928027694</t>
  </si>
  <si>
    <t>Hloubení jamek pro vysazování rostlin v zemině tř.1 až 4 bez výměny půdy v rovině nebo na svahu do 1:5, objemu přes 0,05 do 0,125 m3</t>
  </si>
  <si>
    <t>https://podminky.urs.cz/item/CS_URS_2022_01/183101114</t>
  </si>
  <si>
    <t>"v.č.C.8.1.2.1 + TZ - stromy</t>
  </si>
  <si>
    <t>výsadba lesnickým způsobem</t>
  </si>
  <si>
    <t>170</t>
  </si>
  <si>
    <t>183101115</t>
  </si>
  <si>
    <t>Hloubení jamek bez výměny půdy zeminy tř 1 až 4 obj přes 0,125 do 0,4 m3 v rovině a svahu do 1:5</t>
  </si>
  <si>
    <t>-1170969711</t>
  </si>
  <si>
    <t>Hloubení jamek pro vysazování rostlin v zemině tř.1 až 4 bez výměny půdy v rovině nebo na svahu do 1:5, objemu přes 0,125 do 0,40 m3</t>
  </si>
  <si>
    <t>https://podminky.urs.cz/item/CS_URS_2022_01/183101115</t>
  </si>
  <si>
    <t>solitérní</t>
  </si>
  <si>
    <t>72</t>
  </si>
  <si>
    <t>-1605704858</t>
  </si>
  <si>
    <t>lesnickým způsobem</t>
  </si>
  <si>
    <t>PCcena.30</t>
  </si>
  <si>
    <t>lípa srdčitá - Tilia cordata  (v. 1,7 - 2,0m)</t>
  </si>
  <si>
    <t>593219927</t>
  </si>
  <si>
    <t>lípa srdčitá - Tilia cordata (v. 1,7 - 2,0m)</t>
  </si>
  <si>
    <t>specifikace k pol.184102113</t>
  </si>
  <si>
    <t>PCcena.30.1</t>
  </si>
  <si>
    <t>lípa srdčitá - Tilia cordata  (v. 100 cm)</t>
  </si>
  <si>
    <t>-2059467728</t>
  </si>
  <si>
    <t>lípa srdčitá - Tilia cordata (v. 100 cm)</t>
  </si>
  <si>
    <t>lesnický zp.</t>
  </si>
  <si>
    <t>PCcena.3</t>
  </si>
  <si>
    <t>Dub letní - Quercus robur  (v. 1,7 - 2,0m)</t>
  </si>
  <si>
    <t>-141320272</t>
  </si>
  <si>
    <t>PCcena.3.1</t>
  </si>
  <si>
    <t>Dub letní - Quercus robur  (v. 100 cm)</t>
  </si>
  <si>
    <t>254278793</t>
  </si>
  <si>
    <t>PCcena.31</t>
  </si>
  <si>
    <t>topol černý - Populus nigra  (v. 1,7 - 2,0m)</t>
  </si>
  <si>
    <t>1856071229</t>
  </si>
  <si>
    <t>topol černý - Populus nigra (v. 1,7 - 2,0m)</t>
  </si>
  <si>
    <t>PCcena.31.1</t>
  </si>
  <si>
    <t>topol černý - Populus nigra  (v. 100 cm)</t>
  </si>
  <si>
    <t>1328208741</t>
  </si>
  <si>
    <t>topol černý - Populus nigra (v. 100 cm)</t>
  </si>
  <si>
    <t>PCcena.4</t>
  </si>
  <si>
    <t>javor babyka - Acer campestre  (v. 1,7 - 2,0m)</t>
  </si>
  <si>
    <t>232525654</t>
  </si>
  <si>
    <t>javor babyka - Acer campestre  (v. 100 cm)</t>
  </si>
  <si>
    <t>334294137</t>
  </si>
  <si>
    <t>Habr obecný - Carpinus betulus  (v. 1,7 - 2,0m)</t>
  </si>
  <si>
    <t>-1260319048</t>
  </si>
  <si>
    <t>PCcena.15.1</t>
  </si>
  <si>
    <t>Habr obecný - Carpinus betulus  (v. 100 cm)</t>
  </si>
  <si>
    <t>757457196</t>
  </si>
  <si>
    <t>PCcena.32</t>
  </si>
  <si>
    <t>olše lepkavá - Alnus glutinosa (v. 1,7 - 2,0m)</t>
  </si>
  <si>
    <t>1570027096</t>
  </si>
  <si>
    <t>Olše lepkavá - Alnus glutinosa (v. 1,7 - 2,0m)</t>
  </si>
  <si>
    <t>PCcena.32.1</t>
  </si>
  <si>
    <t>olše lepkavá - Alnus glutinosa (v. 100 cm)</t>
  </si>
  <si>
    <t>736563756</t>
  </si>
  <si>
    <t>Olše lepkavá - Alnus glutinosa (v. 100 cm)</t>
  </si>
  <si>
    <t>184102211</t>
  </si>
  <si>
    <t>Výsadba keře bez balu v do 1 m do jamky se zalitím v rovině a svahu do 1:5</t>
  </si>
  <si>
    <t>1046956355</t>
  </si>
  <si>
    <t>Výsadba keře bez balu do předem vyhloubené jamky se zalitím v rovině nebo na svahu do 1:5 výšky do 1 m v terénu</t>
  </si>
  <si>
    <t>https://podminky.urs.cz/item/CS_URS_2022_01/184102211</t>
  </si>
  <si>
    <t>PCcena.12</t>
  </si>
  <si>
    <t>svída krvavá  - Swida sanguinea (vel. 40-60 cm)</t>
  </si>
  <si>
    <t>-1217317204</t>
  </si>
  <si>
    <t>46+62</t>
  </si>
  <si>
    <t>PCcena.13</t>
  </si>
  <si>
    <t>hloh obecný - Crateagus laevigata  (vel. 40-60 cm)</t>
  </si>
  <si>
    <t>1140402127</t>
  </si>
  <si>
    <t>53+60</t>
  </si>
  <si>
    <t>ptačí zob - Ligustrum vulgare  (vel. 40-60 cm)</t>
  </si>
  <si>
    <t>1373045134</t>
  </si>
  <si>
    <t>46+60</t>
  </si>
  <si>
    <t>PCcena.18</t>
  </si>
  <si>
    <t>růže šípková - Rosa canina  (vel. 40-60 cm)</t>
  </si>
  <si>
    <t>357279445</t>
  </si>
  <si>
    <t>38+57</t>
  </si>
  <si>
    <t>PCcena.14</t>
  </si>
  <si>
    <t>Vrba jíva  - Salix caprea  (vel. 40-60 cm)</t>
  </si>
  <si>
    <t>1102784461</t>
  </si>
  <si>
    <t>46+56</t>
  </si>
  <si>
    <t>PCcena.11</t>
  </si>
  <si>
    <t>Brslen bradavičnatý - Euonymus verrucosa  (vel. 40-60 cm)</t>
  </si>
  <si>
    <t>-1055261710</t>
  </si>
  <si>
    <t>31</t>
  </si>
  <si>
    <t>-1775934196</t>
  </si>
  <si>
    <t>1209962037</t>
  </si>
  <si>
    <t>72*3</t>
  </si>
  <si>
    <t>-796182938</t>
  </si>
  <si>
    <t>34</t>
  </si>
  <si>
    <t>184813135</t>
  </si>
  <si>
    <t>Ochrana dřevin do 70 cm před okusem chemickým postřikem v rovině a svahu do 1:5</t>
  </si>
  <si>
    <t>100 kus</t>
  </si>
  <si>
    <t>1478638778</t>
  </si>
  <si>
    <t>Ochrana dřevin před okusem zvěří chemicky postřikem, výšky do 70 cm</t>
  </si>
  <si>
    <t>https://podminky.urs.cz/item/CS_URS_2022_01/184813135</t>
  </si>
  <si>
    <t>"viz keře</t>
  </si>
  <si>
    <t>630/100</t>
  </si>
  <si>
    <t>35</t>
  </si>
  <si>
    <t>252R5511</t>
  </si>
  <si>
    <t>chemický postřik keřů proti okusu (1lkg/50ks)</t>
  </si>
  <si>
    <t>-1967172307</t>
  </si>
  <si>
    <t>630/50</t>
  </si>
  <si>
    <t>36</t>
  </si>
  <si>
    <t>184806112</t>
  </si>
  <si>
    <t>Řez stromů netrnitých průklestem D koruny přes 2 do 4 m</t>
  </si>
  <si>
    <t>-461729449</t>
  </si>
  <si>
    <t>Řez stromů, keřů nebo růží průklestem stromů netrnitých, o průměru koruny přes 2 do 4 m</t>
  </si>
  <si>
    <t>https://podminky.urs.cz/item/CS_URS_2022_01/184806112</t>
  </si>
  <si>
    <t>37</t>
  </si>
  <si>
    <t>-912268296</t>
  </si>
  <si>
    <t>38</t>
  </si>
  <si>
    <t>561035584</t>
  </si>
  <si>
    <t>72*2</t>
  </si>
  <si>
    <t>39</t>
  </si>
  <si>
    <t>1049786833</t>
  </si>
  <si>
    <t>"viz stromy + keře</t>
  </si>
  <si>
    <t>0,5*(72+630)</t>
  </si>
  <si>
    <t>40</t>
  </si>
  <si>
    <t>-441763983</t>
  </si>
  <si>
    <t>0,5*0,15*(72+630)</t>
  </si>
  <si>
    <t>41</t>
  </si>
  <si>
    <t>2050648300</t>
  </si>
  <si>
    <t>(72+170+630)*5</t>
  </si>
  <si>
    <t>42</t>
  </si>
  <si>
    <t>-568494292</t>
  </si>
  <si>
    <t>4360</t>
  </si>
  <si>
    <t>43</t>
  </si>
  <si>
    <t>-551220936</t>
  </si>
  <si>
    <t>stromy 30l</t>
  </si>
  <si>
    <t>72*0,03</t>
  </si>
  <si>
    <t>stromy  les.zp. 15l</t>
  </si>
  <si>
    <t>170*0,015</t>
  </si>
  <si>
    <t>keře 10l</t>
  </si>
  <si>
    <t>630*0,01</t>
  </si>
  <si>
    <t>44</t>
  </si>
  <si>
    <t>2119095375</t>
  </si>
  <si>
    <t>11,01</t>
  </si>
  <si>
    <t>45</t>
  </si>
  <si>
    <t>1787338712</t>
  </si>
  <si>
    <t>46</t>
  </si>
  <si>
    <t>1715973919</t>
  </si>
  <si>
    <t>(6-1)*11,01</t>
  </si>
  <si>
    <t>47</t>
  </si>
  <si>
    <t>112101102</t>
  </si>
  <si>
    <t>Odstranění stromů listnatých průměru kmene přes 300 do 500 mm</t>
  </si>
  <si>
    <t>-1284978075</t>
  </si>
  <si>
    <t>Odstranění stromů s odřezáním kmene a s odvětvením listnatých, průměru kmene přes 300 do 500 mm</t>
  </si>
  <si>
    <t>https://podminky.urs.cz/item/CS_URS_2022_01/112101102</t>
  </si>
  <si>
    <t xml:space="preserve">"v.č.B.4 +  TZ </t>
  </si>
  <si>
    <t>48</t>
  </si>
  <si>
    <t>112101121</t>
  </si>
  <si>
    <t>Odstranění stromů jehličnatých průměru kmene přes 100 do 300 mm</t>
  </si>
  <si>
    <t>-1790623500</t>
  </si>
  <si>
    <t>Odstranění stromů s odřezáním kmene a s odvětvením jehličnatých bez odkornění, průměru kmene přes 100 do 300 mm</t>
  </si>
  <si>
    <t>https://podminky.urs.cz/item/CS_URS_2022_01/112101121</t>
  </si>
  <si>
    <t>108</t>
  </si>
  <si>
    <t>49</t>
  </si>
  <si>
    <t>112101122</t>
  </si>
  <si>
    <t>Odstranění stromů jehličnatých průměru kmene přes 300 do 500 mm</t>
  </si>
  <si>
    <t>495346773</t>
  </si>
  <si>
    <t>Odstranění stromů s odřezáním kmene a s odvětvením jehličnatých bez odkornění, průměru kmene přes 300 do 500 mm</t>
  </si>
  <si>
    <t>https://podminky.urs.cz/item/CS_URS_2022_01/112101122</t>
  </si>
  <si>
    <t>50</t>
  </si>
  <si>
    <t>162201402</t>
  </si>
  <si>
    <t>Vodorovné přemístění větví stromů listnatých do 1 km D kmene přes 300 do 500 mm</t>
  </si>
  <si>
    <t>-1016453864</t>
  </si>
  <si>
    <t>Vodorovné přemístění větví, kmenů nebo pařezů s naložením, složením a dopravou do 1000 m větví stromů listnatých, průměru kmene přes 300 do 500 mm</t>
  </si>
  <si>
    <t>https://podminky.urs.cz/item/CS_URS_2022_01/162201402</t>
  </si>
  <si>
    <t>"viz kácení</t>
  </si>
  <si>
    <t>51</t>
  </si>
  <si>
    <t>162301932</t>
  </si>
  <si>
    <t>Příplatek k vodorovnému přemístění větví stromů listnatých D kmene přes 300 do 500 mm ZKD 1 km</t>
  </si>
  <si>
    <t>1277788179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</si>
  <si>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</si>
  <si>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https://podminky.urs.cz/item/CS_URS_2022_01/162301932</t>
  </si>
  <si>
    <t>3*19</t>
  </si>
  <si>
    <t>52</t>
  </si>
  <si>
    <t>162201405</t>
  </si>
  <si>
    <t>Vodorovné přemístění větví stromů jehličnatých do 1 km D kmene přes 100 do 300 mm</t>
  </si>
  <si>
    <t>1925683489</t>
  </si>
  <si>
    <t>Vodorovné přemístění větví, kmenů nebo pařezů s naložením, složením a dopravou do 1000 m větví stromů jehličnatých, průměru kmene přes 100 do 300 mm</t>
  </si>
  <si>
    <t>https://podminky.urs.cz/item/CS_URS_2022_01/162201405</t>
  </si>
  <si>
    <t>53</t>
  </si>
  <si>
    <t>162301941</t>
  </si>
  <si>
    <t>Příplatek k vodorovnému přemístění větví stromů jehličnatých D kmene přes 100 do 300 mm ZKD 1 km</t>
  </si>
  <si>
    <t>-1901062761</t>
  </si>
  <si>
    <t>Vodorovné přemístění větví, kmenů nebo pařezů s naložením, složením a dopravou Příplatek k cenám za každých dalších i započatých 1000 m přes 1000 m větví stromů jehličnatých, o průměru kmene přes 100 do 300 mm</t>
  </si>
  <si>
    <t>https://podminky.urs.cz/item/CS_URS_2022_01/162301941</t>
  </si>
  <si>
    <t>108*19</t>
  </si>
  <si>
    <t>54</t>
  </si>
  <si>
    <t>162201406</t>
  </si>
  <si>
    <t>Vodorovné přemístění větví stromů jehličnatých do 1 km D kmene přes 300 do 500 mm</t>
  </si>
  <si>
    <t>626255682</t>
  </si>
  <si>
    <t>Vodorovné přemístění větví, kmenů nebo pařezů s naložením, složením a dopravou do 1000 m větví stromů jehličnatých, průměru kmene přes 300 do 500 mm</t>
  </si>
  <si>
    <t>https://podminky.urs.cz/item/CS_URS_2022_01/162201406</t>
  </si>
  <si>
    <t>55</t>
  </si>
  <si>
    <t>162301942</t>
  </si>
  <si>
    <t>Příplatek k vodorovnému přemístění větví stromů jehličnatých D kmene přes 300 do 500 mm ZKD 1 km</t>
  </si>
  <si>
    <t>1002924708</t>
  </si>
  <si>
    <t>Vodorovné přemístění větví, kmenů nebo pařezů s naložením, složením a dopravou Příplatek k cenám za každých dalších i započatých 1000 m přes 1000 m větví stromů jehličnatých, o průměru kmene přes 300 do 500 mm</t>
  </si>
  <si>
    <t>https://podminky.urs.cz/item/CS_URS_2022_01/162301942</t>
  </si>
  <si>
    <t>5*19</t>
  </si>
  <si>
    <t>56</t>
  </si>
  <si>
    <t>162201415</t>
  </si>
  <si>
    <t>Vodorovné přemístění kmenů stromů jehličnatých do 1 km D kmene přes 100 do 300 mm</t>
  </si>
  <si>
    <t>616854527</t>
  </si>
  <si>
    <t>Vodorovné přemístění větví, kmenů nebo pařezů s naložením, složením a dopravou do 1000 m kmenů stromů jehličnatých, průměru přes 100 do 300 mm</t>
  </si>
  <si>
    <t>https://podminky.urs.cz/item/CS_URS_2022_01/162201415</t>
  </si>
  <si>
    <t>57</t>
  </si>
  <si>
    <t>162301961</t>
  </si>
  <si>
    <t>Příplatek k vodorovnému přemístění kmenů stromů jehličnatých D kmene přes 100 do 300 mm ZKD 1 km</t>
  </si>
  <si>
    <t>753704590</t>
  </si>
  <si>
    <t>Vodorovné přemístění větví, kmenů nebo pařezů s naložením, složením a dopravou Příplatek k cenám za každých dalších i započatých 1000 m přes 1000 m kmenů stromů jehličnatých, průměru přes 100 do 300 mm</t>
  </si>
  <si>
    <t>https://podminky.urs.cz/item/CS_URS_2022_01/162301961</t>
  </si>
  <si>
    <t>58</t>
  </si>
  <si>
    <t>162201412</t>
  </si>
  <si>
    <t>Vodorovné přemístění kmenů stromů listnatých do 1 km D kmene přes 300 do 500 mm</t>
  </si>
  <si>
    <t>-5447629</t>
  </si>
  <si>
    <t>Vodorovné přemístění větví, kmenů nebo pařezů s naložením, složením a dopravou do 1000 m kmenů stromů listnatých, průměru přes 300 do 500 mm</t>
  </si>
  <si>
    <t>https://podminky.urs.cz/item/CS_URS_2022_01/162201412</t>
  </si>
  <si>
    <t>59</t>
  </si>
  <si>
    <t>162301962</t>
  </si>
  <si>
    <t>Příplatek k vodorovnému přemístění kmenů stromů jehličnatých D kmene přes 300 do 500 mm ZKD 1 km</t>
  </si>
  <si>
    <t>-505711765</t>
  </si>
  <si>
    <t>Vodorovné přemístění větví, kmenů nebo pařezů s naložením, složením a dopravou Příplatek k cenám za každých dalších i započatých 1000 m přes 1000 m kmenů stromů jehličnatých, průměru přes 300 do 500 mm</t>
  </si>
  <si>
    <t>https://podminky.urs.cz/item/CS_URS_2022_01/162301962</t>
  </si>
  <si>
    <t>60</t>
  </si>
  <si>
    <t>Dodávka a montáž ochranného oplocení - (oborové pletivo na dřevěné sloupky prům 100 mm,včetně vstupních branek) - specifikace viz. projekt  - TZ</t>
  </si>
  <si>
    <t>-2015068355</t>
  </si>
  <si>
    <t>Dodávka a montáž ochranného oplocení - (oborové pletivo na dřevěné sloupky prům 100 mm,včetně vstupních branek) - specifikace viz. projekt - TZ</t>
  </si>
  <si>
    <t>"v.č. C.8.1.2.1 +  TZ</t>
  </si>
  <si>
    <t>750</t>
  </si>
  <si>
    <t>61</t>
  </si>
  <si>
    <t>416941437</t>
  </si>
  <si>
    <t>997</t>
  </si>
  <si>
    <t>Přesun sutě</t>
  </si>
  <si>
    <t>62</t>
  </si>
  <si>
    <t>997013811</t>
  </si>
  <si>
    <t>Poplatek za uložení na skládce (skládkovné) stavebního odpadu dřevěného kód odpadu 17 02 01</t>
  </si>
  <si>
    <t>-325750966</t>
  </si>
  <si>
    <t>Poplatek za uložení stavebního odpadu na skládce (skládkovné) dřevěného zatříděného do Katalogu odpadů pod kódem 17 02 01</t>
  </si>
  <si>
    <t>https://podminky.urs.cz/item/CS_URS_2022_01/997013811</t>
  </si>
  <si>
    <t>"pokácené stromy</t>
  </si>
  <si>
    <t>113*0,33*0,75</t>
  </si>
  <si>
    <t>63</t>
  </si>
  <si>
    <t>-1228049239</t>
  </si>
  <si>
    <t>(72)*9*0,5</t>
  </si>
  <si>
    <t>64</t>
  </si>
  <si>
    <t>-1060022162</t>
  </si>
  <si>
    <t>324*0,04*0,06</t>
  </si>
  <si>
    <t>65</t>
  </si>
  <si>
    <t>-1984994994</t>
  </si>
  <si>
    <t>(72)*9*0,5*0,06*0,04</t>
  </si>
  <si>
    <t>66</t>
  </si>
  <si>
    <t>1101841412</t>
  </si>
  <si>
    <t>SO 09.1 - Následná péče - 1.rok</t>
  </si>
  <si>
    <t>1479468499</t>
  </si>
  <si>
    <t>1,2295*2</t>
  </si>
  <si>
    <t>-1416961327</t>
  </si>
  <si>
    <t>"v.č.D.1.b.1.1-2 +  TZ - stromy</t>
  </si>
  <si>
    <t>72*0,05</t>
  </si>
  <si>
    <t>170*0,05</t>
  </si>
  <si>
    <t>754608676</t>
  </si>
  <si>
    <t>"v.č.D.1.b.1.1-2 +  TZ - keře</t>
  </si>
  <si>
    <t>630*0,05</t>
  </si>
  <si>
    <t>-591709780</t>
  </si>
  <si>
    <t>1654135696</t>
  </si>
  <si>
    <t>11*0,05</t>
  </si>
  <si>
    <t>-886771568</t>
  </si>
  <si>
    <t>25*0,05</t>
  </si>
  <si>
    <t>674126958</t>
  </si>
  <si>
    <t>-1793714580</t>
  </si>
  <si>
    <t>30*0,05</t>
  </si>
  <si>
    <t>-1725555216</t>
  </si>
  <si>
    <t>22*0,05</t>
  </si>
  <si>
    <t>-1825345851</t>
  </si>
  <si>
    <t>-659466369</t>
  </si>
  <si>
    <t>5*0,05</t>
  </si>
  <si>
    <t>939086815</t>
  </si>
  <si>
    <t>-857463146</t>
  </si>
  <si>
    <t>12*0,05</t>
  </si>
  <si>
    <t>1366294824</t>
  </si>
  <si>
    <t>-475587639</t>
  </si>
  <si>
    <t>PCcena.32.1.1</t>
  </si>
  <si>
    <t>-1066511732</t>
  </si>
  <si>
    <t>-901155288</t>
  </si>
  <si>
    <t>"v.č.C.8.1.2.1 +  TZ - keře</t>
  </si>
  <si>
    <t>1192292896</t>
  </si>
  <si>
    <t>108*0,05</t>
  </si>
  <si>
    <t>-704897548</t>
  </si>
  <si>
    <t>113*0,05</t>
  </si>
  <si>
    <t>-754158640</t>
  </si>
  <si>
    <t>106*0,05</t>
  </si>
  <si>
    <t>-985935272</t>
  </si>
  <si>
    <t>95*0,05</t>
  </si>
  <si>
    <t>-1106544774</t>
  </si>
  <si>
    <t>102*0,05</t>
  </si>
  <si>
    <t>-2098707715</t>
  </si>
  <si>
    <t>-1645941076</t>
  </si>
  <si>
    <t>-908268929</t>
  </si>
  <si>
    <t>72*0,05*3</t>
  </si>
  <si>
    <t>-1347118475</t>
  </si>
  <si>
    <t>"v.č.C.8.1.2.1 + TZ - stromy + keře</t>
  </si>
  <si>
    <t>72+170+630</t>
  </si>
  <si>
    <t>-477620687</t>
  </si>
  <si>
    <t>60,5</t>
  </si>
  <si>
    <t>394861713</t>
  </si>
  <si>
    <t>630/100*0,1</t>
  </si>
  <si>
    <t>1364239967</t>
  </si>
  <si>
    <t>2048145072</t>
  </si>
  <si>
    <t>-491429052</t>
  </si>
  <si>
    <t>"v.č.C.8.1.2.1 + TZ - stromy+ keře</t>
  </si>
  <si>
    <t>1484539066</t>
  </si>
  <si>
    <t>36,3</t>
  </si>
  <si>
    <t>(72+170)*0,1</t>
  </si>
  <si>
    <t>879344809</t>
  </si>
  <si>
    <t>"stromy</t>
  </si>
  <si>
    <t>(72+170)*0,05</t>
  </si>
  <si>
    <t>"keře</t>
  </si>
  <si>
    <t>43,6*5</t>
  </si>
  <si>
    <t>1582248904</t>
  </si>
  <si>
    <t>218</t>
  </si>
  <si>
    <t>443203944</t>
  </si>
  <si>
    <t>-807413562</t>
  </si>
  <si>
    <t>72*0,05*2</t>
  </si>
  <si>
    <t>1758656586</t>
  </si>
  <si>
    <t>2,459</t>
  </si>
  <si>
    <t>1455193993</t>
  </si>
  <si>
    <t>72*0,03*8</t>
  </si>
  <si>
    <t>170*0,015*8</t>
  </si>
  <si>
    <t>630*0,01*8</t>
  </si>
  <si>
    <t>445672807</t>
  </si>
  <si>
    <t>88,08</t>
  </si>
  <si>
    <t>833892859</t>
  </si>
  <si>
    <t>-1292193336</t>
  </si>
  <si>
    <t>(6-1)*88,08</t>
  </si>
  <si>
    <t>-2032474658</t>
  </si>
  <si>
    <t>"v.č.C.8.1.2.1 + TZ - stromy - uhynulé</t>
  </si>
  <si>
    <t>72*0,05*9*0,5</t>
  </si>
  <si>
    <t>-1382374744</t>
  </si>
  <si>
    <t>16,2</t>
  </si>
  <si>
    <t>1250954157</t>
  </si>
  <si>
    <t>(16,2)*0,06*0,04</t>
  </si>
  <si>
    <t>-872554599</t>
  </si>
  <si>
    <t>-1383505940</t>
  </si>
  <si>
    <t>SO 09.2 - Následná péče - 2.rok</t>
  </si>
  <si>
    <t>633103312</t>
  </si>
  <si>
    <t>1,2295</t>
  </si>
  <si>
    <t>-442591164</t>
  </si>
  <si>
    <t>1087725340</t>
  </si>
  <si>
    <t>288925760</t>
  </si>
  <si>
    <t>-789167969</t>
  </si>
  <si>
    <t>-495882011</t>
  </si>
  <si>
    <t>439914620</t>
  </si>
  <si>
    <t>1726001724</t>
  </si>
  <si>
    <t>267701119</t>
  </si>
  <si>
    <t>719265260</t>
  </si>
  <si>
    <t>-1231371484</t>
  </si>
  <si>
    <t>-2088923799</t>
  </si>
  <si>
    <t>1100497035</t>
  </si>
  <si>
    <t>1454781911</t>
  </si>
  <si>
    <t>77219399</t>
  </si>
  <si>
    <t>-1000507204</t>
  </si>
  <si>
    <t>1708845537</t>
  </si>
  <si>
    <t>-1152607079</t>
  </si>
  <si>
    <t>-401788475</t>
  </si>
  <si>
    <t>955917293</t>
  </si>
  <si>
    <t>1964697907</t>
  </si>
  <si>
    <t>-2041459280</t>
  </si>
  <si>
    <t>851680092</t>
  </si>
  <si>
    <t>1797275925</t>
  </si>
  <si>
    <t>1275567227</t>
  </si>
  <si>
    <t>763031490</t>
  </si>
  <si>
    <t>1559453881</t>
  </si>
  <si>
    <t>1489247071</t>
  </si>
  <si>
    <t>"2..rok</t>
  </si>
  <si>
    <t>261247140</t>
  </si>
  <si>
    <t>1658871554</t>
  </si>
  <si>
    <t>(72+170+630)</t>
  </si>
  <si>
    <t>-1756676066</t>
  </si>
  <si>
    <t>74768026</t>
  </si>
  <si>
    <t>1859189207</t>
  </si>
  <si>
    <t>1615847497</t>
  </si>
  <si>
    <t>154304131</t>
  </si>
  <si>
    <t>1701319575</t>
  </si>
  <si>
    <t>1,23</t>
  </si>
  <si>
    <t>1973063590</t>
  </si>
  <si>
    <t>72*0,03*6</t>
  </si>
  <si>
    <t>170*0,015*6</t>
  </si>
  <si>
    <t>Mezisouče</t>
  </si>
  <si>
    <t>630*0,01*6</t>
  </si>
  <si>
    <t>-1020764253</t>
  </si>
  <si>
    <t>66,06</t>
  </si>
  <si>
    <t>1224477162</t>
  </si>
  <si>
    <t>-1126756470</t>
  </si>
  <si>
    <t>(6-1)*66,06</t>
  </si>
  <si>
    <t>-129930042</t>
  </si>
  <si>
    <t>-1303380155</t>
  </si>
  <si>
    <t>-466752745</t>
  </si>
  <si>
    <t>664929130</t>
  </si>
  <si>
    <t>-1089987506</t>
  </si>
  <si>
    <t>SO 09.3 - Následná péče - 3.rok</t>
  </si>
  <si>
    <t>1898538741</t>
  </si>
  <si>
    <t>210049418</t>
  </si>
  <si>
    <t>-657122836</t>
  </si>
  <si>
    <t>-2025766507</t>
  </si>
  <si>
    <t>2095468872</t>
  </si>
  <si>
    <t>2107455648</t>
  </si>
  <si>
    <t>-1517386917</t>
  </si>
  <si>
    <t>-1510390387</t>
  </si>
  <si>
    <t>-1327678181</t>
  </si>
  <si>
    <t>-461992498</t>
  </si>
  <si>
    <t>-513659896</t>
  </si>
  <si>
    <t>1763978144</t>
  </si>
  <si>
    <t>120911330</t>
  </si>
  <si>
    <t>-403254950</t>
  </si>
  <si>
    <t>-1382205689</t>
  </si>
  <si>
    <t>1783265622</t>
  </si>
  <si>
    <t>700483651</t>
  </si>
  <si>
    <t>-847105400</t>
  </si>
  <si>
    <t>1684965088</t>
  </si>
  <si>
    <t>1467288702</t>
  </si>
  <si>
    <t>133231113</t>
  </si>
  <si>
    <t>-1116495952</t>
  </si>
  <si>
    <t>-1763498484</t>
  </si>
  <si>
    <t>1578908876</t>
  </si>
  <si>
    <t>1339166470</t>
  </si>
  <si>
    <t>-662530860</t>
  </si>
  <si>
    <t>43714123</t>
  </si>
  <si>
    <t>-1762536255</t>
  </si>
  <si>
    <t>72+170</t>
  </si>
  <si>
    <t>184806151</t>
  </si>
  <si>
    <t>Řez keřů netrnitých průklestem D koruny do 1,5 m</t>
  </si>
  <si>
    <t>1176248564</t>
  </si>
  <si>
    <t>Řez stromů, keřů nebo růží průklestem keřů netrnitých, o průměru koruny do 1,5 m</t>
  </si>
  <si>
    <t>https://podminky.urs.cz/item/CS_URS_2022_01/184806151</t>
  </si>
  <si>
    <t>630</t>
  </si>
  <si>
    <t>1168245242</t>
  </si>
  <si>
    <t>1650602290</t>
  </si>
  <si>
    <t>-1813499884</t>
  </si>
  <si>
    <t>2018589018</t>
  </si>
  <si>
    <t>861288837</t>
  </si>
  <si>
    <t>-1381641326</t>
  </si>
  <si>
    <t>470912417</t>
  </si>
  <si>
    <t>-1471833110</t>
  </si>
  <si>
    <t>957810557</t>
  </si>
  <si>
    <t>1045121844</t>
  </si>
  <si>
    <t>-998707458</t>
  </si>
  <si>
    <t>2104276363</t>
  </si>
  <si>
    <t>878065903</t>
  </si>
  <si>
    <t>1298912174</t>
  </si>
  <si>
    <t>1494055304</t>
  </si>
  <si>
    <t>-1359998026</t>
  </si>
  <si>
    <t>1170618675</t>
  </si>
  <si>
    <t>-1689630651</t>
  </si>
  <si>
    <t>-127569674</t>
  </si>
  <si>
    <t>SO 10 - Biokoridor BK1</t>
  </si>
  <si>
    <t>-81912625</t>
  </si>
  <si>
    <t>5268</t>
  </si>
  <si>
    <t>449409469</t>
  </si>
  <si>
    <t>1193181405</t>
  </si>
  <si>
    <t>5268*0,03*1,03</t>
  </si>
  <si>
    <t>1703567124</t>
  </si>
  <si>
    <t>-307407534</t>
  </si>
  <si>
    <t>-948659227</t>
  </si>
  <si>
    <t>183101112</t>
  </si>
  <si>
    <t>-1527842836</t>
  </si>
  <si>
    <t>https://podminky.urs.cz/item/CS_URS_2022_01/183101112</t>
  </si>
  <si>
    <t>"v.č.C.8.2.2.1-2 + TZ - keře</t>
  </si>
  <si>
    <t>1224</t>
  </si>
  <si>
    <t>-566743037</t>
  </si>
  <si>
    <t>"v.č.C.8.2.2.1-2 + TZ - stromy</t>
  </si>
  <si>
    <t>388</t>
  </si>
  <si>
    <t>-281118402</t>
  </si>
  <si>
    <t>"dub letní</t>
  </si>
  <si>
    <t>153</t>
  </si>
  <si>
    <t>"javor klen</t>
  </si>
  <si>
    <t>"slivoň</t>
  </si>
  <si>
    <t>"lípa</t>
  </si>
  <si>
    <t>PCcena.3.2</t>
  </si>
  <si>
    <t>Dub letní - Quercus robur (v. 1,7 -2,0 m)</t>
  </si>
  <si>
    <t>952115726</t>
  </si>
  <si>
    <t>PCcena.5</t>
  </si>
  <si>
    <t>Javor klen - Acer pseudoplatanus  (v. 1,7 -2,0 m)</t>
  </si>
  <si>
    <t>-963514561</t>
  </si>
  <si>
    <t>slivoň - Prunus domestica  (v. 1,7 -2,0 m)</t>
  </si>
  <si>
    <t>-75140152</t>
  </si>
  <si>
    <t>PCcena.2</t>
  </si>
  <si>
    <t>Lípa srdčitá (malolistá) - Tilia cordata  (v. 1,7 -2,0 m)</t>
  </si>
  <si>
    <t>-46310220</t>
  </si>
  <si>
    <t>1916330052</t>
  </si>
  <si>
    <t>svída krvavá  - Swida sanguinea  (vel. 40-60 cm)</t>
  </si>
  <si>
    <t>1873545979</t>
  </si>
  <si>
    <t>84</t>
  </si>
  <si>
    <t>-1651692831</t>
  </si>
  <si>
    <t>117</t>
  </si>
  <si>
    <t>PCcena.17.2</t>
  </si>
  <si>
    <t>-886254315</t>
  </si>
  <si>
    <t>PCcena.18.2</t>
  </si>
  <si>
    <t>1813154808</t>
  </si>
  <si>
    <t>PCcena.14.2</t>
  </si>
  <si>
    <t>1256907751</t>
  </si>
  <si>
    <t>-1425609409</t>
  </si>
  <si>
    <t>PCcena.19</t>
  </si>
  <si>
    <t>hrušeň planá - Pyrus pyraster  (vel. 40-60 cm)</t>
  </si>
  <si>
    <t>1834119074</t>
  </si>
  <si>
    <t>PCcena.20</t>
  </si>
  <si>
    <t>třešeň ptačí - Cerasus avium  (vel. 40-60 cm)</t>
  </si>
  <si>
    <t>1556963085</t>
  </si>
  <si>
    <t>68</t>
  </si>
  <si>
    <t>PCcena.22</t>
  </si>
  <si>
    <t>jeřáb ptačí - Sorbus aucaparia  (vel. 40-60 cm)</t>
  </si>
  <si>
    <t>1163478704</t>
  </si>
  <si>
    <t>PCcena.23</t>
  </si>
  <si>
    <t>zimolez obecný - Lonicera xylosteum  (vel. 40-60 cm)</t>
  </si>
  <si>
    <t>-41375891</t>
  </si>
  <si>
    <t>121</t>
  </si>
  <si>
    <t>PCcena.07</t>
  </si>
  <si>
    <t>Líska obecná - Corylus avellana  (vel. 40-60 cm)</t>
  </si>
  <si>
    <t>304248410</t>
  </si>
  <si>
    <t>86</t>
  </si>
  <si>
    <t>PCcena.06</t>
  </si>
  <si>
    <t>Trnka obecná - Prunus spinosa  (vel. 40-60 cm)</t>
  </si>
  <si>
    <t>1421951439</t>
  </si>
  <si>
    <t>PCcena.09</t>
  </si>
  <si>
    <t>Krušina olšová - Frangula alnus  (vel. 40-60 cm)</t>
  </si>
  <si>
    <t>-687112096</t>
  </si>
  <si>
    <t>PCcena.03</t>
  </si>
  <si>
    <t>Kalina obecná - Viburnum opulus  (vel. 40-60 cm)</t>
  </si>
  <si>
    <t>-764409248</t>
  </si>
  <si>
    <t>184215113</t>
  </si>
  <si>
    <t>Ukotvení kmene dřevin jedním kůlem D do 0,1 m dl přes 2 do 3 m</t>
  </si>
  <si>
    <t>-542975791</t>
  </si>
  <si>
    <t>Ukotvení dřeviny kůly jedním kůlem, délky přes 2 do 3 m</t>
  </si>
  <si>
    <t>https://podminky.urs.cz/item/CS_URS_2022_01/184215113</t>
  </si>
  <si>
    <t xml:space="preserve">"v.č.C.8.2.2.1-2 + TZ </t>
  </si>
  <si>
    <t>34+68+34</t>
  </si>
  <si>
    <t>-530426685</t>
  </si>
  <si>
    <t>1185865828</t>
  </si>
  <si>
    <t>388*3</t>
  </si>
  <si>
    <t>136</t>
  </si>
  <si>
    <t>-1841176512</t>
  </si>
  <si>
    <t>1224/100</t>
  </si>
  <si>
    <t>-508583142</t>
  </si>
  <si>
    <t>1224/50</t>
  </si>
  <si>
    <t>-2116586467</t>
  </si>
  <si>
    <t>0,5*(388+1224)</t>
  </si>
  <si>
    <t>552849168</t>
  </si>
  <si>
    <t>0,5*0,15*(388+1224)</t>
  </si>
  <si>
    <t>-1623091030</t>
  </si>
  <si>
    <t>1258945109</t>
  </si>
  <si>
    <t>(388+1224)*5</t>
  </si>
  <si>
    <t>1327031436</t>
  </si>
  <si>
    <t>8060</t>
  </si>
  <si>
    <t>484444018</t>
  </si>
  <si>
    <t>680670004</t>
  </si>
  <si>
    <t>388*2</t>
  </si>
  <si>
    <t>136*2</t>
  </si>
  <si>
    <t>867702511</t>
  </si>
  <si>
    <t>388*0,03</t>
  </si>
  <si>
    <t>1224*0,01</t>
  </si>
  <si>
    <t>-76226714</t>
  </si>
  <si>
    <t>23,88</t>
  </si>
  <si>
    <t>571867175</t>
  </si>
  <si>
    <t>-406783015</t>
  </si>
  <si>
    <t>(6-1)*23,88</t>
  </si>
  <si>
    <t>-1141426316</t>
  </si>
  <si>
    <t>"v.č. C.8.2.2.1 +  TZ</t>
  </si>
  <si>
    <t>726+386</t>
  </si>
  <si>
    <t>-927724644</t>
  </si>
  <si>
    <t>-389235913</t>
  </si>
  <si>
    <t>388*9*0,5</t>
  </si>
  <si>
    <t>1594501019</t>
  </si>
  <si>
    <t>1746*0,04*0,06</t>
  </si>
  <si>
    <t>1959023275</t>
  </si>
  <si>
    <t>(388)*9*0,5*0,06*0,04</t>
  </si>
  <si>
    <t>-1986669534</t>
  </si>
  <si>
    <t>SO 10.1 - Následná péče - 1.rok</t>
  </si>
  <si>
    <t>1658527345</t>
  </si>
  <si>
    <t>0,5268*2</t>
  </si>
  <si>
    <t>-962568234</t>
  </si>
  <si>
    <t>388*0,05</t>
  </si>
  <si>
    <t>1777389756</t>
  </si>
  <si>
    <t>1224*0,05</t>
  </si>
  <si>
    <t>-932053398</t>
  </si>
  <si>
    <t>-1958229887</t>
  </si>
  <si>
    <t>153*0,05</t>
  </si>
  <si>
    <t>-655728738</t>
  </si>
  <si>
    <t>-187998013</t>
  </si>
  <si>
    <t>51*0,05</t>
  </si>
  <si>
    <t>320898033</t>
  </si>
  <si>
    <t>31*0,05</t>
  </si>
  <si>
    <t>-1080419241</t>
  </si>
  <si>
    <t>"v.č.C.8.2.2.1-2 +  TZ - keře</t>
  </si>
  <si>
    <t>-120355363</t>
  </si>
  <si>
    <t>84*0,05</t>
  </si>
  <si>
    <t>-676265983</t>
  </si>
  <si>
    <t>117*0,05</t>
  </si>
  <si>
    <t>-1095253894</t>
  </si>
  <si>
    <t>-472950371</t>
  </si>
  <si>
    <t>1113989897</t>
  </si>
  <si>
    <t>1065850196</t>
  </si>
  <si>
    <t>1648075861</t>
  </si>
  <si>
    <t>34*0,05</t>
  </si>
  <si>
    <t>1489484455</t>
  </si>
  <si>
    <t>68*0,05</t>
  </si>
  <si>
    <t>954562324</t>
  </si>
  <si>
    <t>1413860670</t>
  </si>
  <si>
    <t>121*0,05</t>
  </si>
  <si>
    <t>-1016704387</t>
  </si>
  <si>
    <t>86*0,05</t>
  </si>
  <si>
    <t>1129305072</t>
  </si>
  <si>
    <t>2083782329</t>
  </si>
  <si>
    <t>403201486</t>
  </si>
  <si>
    <t>1341594078</t>
  </si>
  <si>
    <t>(34+68+34)*0,05</t>
  </si>
  <si>
    <t>233056532</t>
  </si>
  <si>
    <t>"v.č.C.8.2.2.1-2 + TZ -  stromy</t>
  </si>
  <si>
    <t>" stromy</t>
  </si>
  <si>
    <t>-1623237828</t>
  </si>
  <si>
    <t>388*0,05*3</t>
  </si>
  <si>
    <t>-529418139</t>
  </si>
  <si>
    <t>388+1224</t>
  </si>
  <si>
    <t>-1125964136</t>
  </si>
  <si>
    <t>97</t>
  </si>
  <si>
    <t>277617684</t>
  </si>
  <si>
    <t>1224/100*0,1</t>
  </si>
  <si>
    <t>2106714495</t>
  </si>
  <si>
    <t>-4129366</t>
  </si>
  <si>
    <t>"v.č.C.8.2.2.1-2 + TZ - stromy+ keře</t>
  </si>
  <si>
    <t>-1816706656</t>
  </si>
  <si>
    <t>58,2</t>
  </si>
  <si>
    <t>388*0,1</t>
  </si>
  <si>
    <t>-590551447</t>
  </si>
  <si>
    <t>80,6*5</t>
  </si>
  <si>
    <t>1809028722</t>
  </si>
  <si>
    <t>403</t>
  </si>
  <si>
    <t>-1054959649</t>
  </si>
  <si>
    <t>748996101</t>
  </si>
  <si>
    <t>388*0,05*2</t>
  </si>
  <si>
    <t>(34+68+34)*0,05*2</t>
  </si>
  <si>
    <t>-204719219</t>
  </si>
  <si>
    <t>1,054</t>
  </si>
  <si>
    <t>-2077587880</t>
  </si>
  <si>
    <t>388*0,03*8</t>
  </si>
  <si>
    <t>1224*0,01*8</t>
  </si>
  <si>
    <t>-1240165026</t>
  </si>
  <si>
    <t>191,04</t>
  </si>
  <si>
    <t>2128710366</t>
  </si>
  <si>
    <t>548548415</t>
  </si>
  <si>
    <t>(6-1)*191,04</t>
  </si>
  <si>
    <t>-3562788</t>
  </si>
  <si>
    <t>"v.č.C.8.2.2.1-2 + TZ - stromy - uhynulé</t>
  </si>
  <si>
    <t>388*0,05*9*0,5</t>
  </si>
  <si>
    <t>-354222615</t>
  </si>
  <si>
    <t>87,3</t>
  </si>
  <si>
    <t>1350218053</t>
  </si>
  <si>
    <t>(87,3)*0,06*0,04</t>
  </si>
  <si>
    <t>2045237184</t>
  </si>
  <si>
    <t>931556842</t>
  </si>
  <si>
    <t>SO 10.2 - Následná péče - 2.rok</t>
  </si>
  <si>
    <t>-1921542878</t>
  </si>
  <si>
    <t>0,5268</t>
  </si>
  <si>
    <t>13331178</t>
  </si>
  <si>
    <t>342110158</t>
  </si>
  <si>
    <t>-1804387434</t>
  </si>
  <si>
    <t>1640644799</t>
  </si>
  <si>
    <t>1091063594</t>
  </si>
  <si>
    <t>736785476</t>
  </si>
  <si>
    <t>864692034</t>
  </si>
  <si>
    <t>-1683705859</t>
  </si>
  <si>
    <t>-856596636</t>
  </si>
  <si>
    <t>1342593032</t>
  </si>
  <si>
    <t>2019227490</t>
  </si>
  <si>
    <t>-1354970024</t>
  </si>
  <si>
    <t>-1137569642</t>
  </si>
  <si>
    <t>292363609</t>
  </si>
  <si>
    <t>117907479</t>
  </si>
  <si>
    <t>1040121777</t>
  </si>
  <si>
    <t>-956629832</t>
  </si>
  <si>
    <t>-811985792</t>
  </si>
  <si>
    <t>-1272245024</t>
  </si>
  <si>
    <t>1538996390</t>
  </si>
  <si>
    <t>373439489</t>
  </si>
  <si>
    <t>940362496</t>
  </si>
  <si>
    <t>-1554988075</t>
  </si>
  <si>
    <t>1735141013</t>
  </si>
  <si>
    <t>529405767</t>
  </si>
  <si>
    <t>187649451</t>
  </si>
  <si>
    <t>-1206688098</t>
  </si>
  <si>
    <t>1442752367</t>
  </si>
  <si>
    <t>12240/100*0,1</t>
  </si>
  <si>
    <t>-1939692637</t>
  </si>
  <si>
    <t>87251767</t>
  </si>
  <si>
    <t>(388+1224)</t>
  </si>
  <si>
    <t>-1345042688</t>
  </si>
  <si>
    <t>-59519193</t>
  </si>
  <si>
    <t>1012015277</t>
  </si>
  <si>
    <t>-607984211</t>
  </si>
  <si>
    <t>-1951577228</t>
  </si>
  <si>
    <t>-1142726988</t>
  </si>
  <si>
    <t>0,527</t>
  </si>
  <si>
    <t>660585583</t>
  </si>
  <si>
    <t>388*0,03*6</t>
  </si>
  <si>
    <t>1224*0,01*6</t>
  </si>
  <si>
    <t>713278173</t>
  </si>
  <si>
    <t>143,28</t>
  </si>
  <si>
    <t>303793443</t>
  </si>
  <si>
    <t>1799708542</t>
  </si>
  <si>
    <t>(6-1)*143,28</t>
  </si>
  <si>
    <t>1427653687</t>
  </si>
  <si>
    <t>-1358461031</t>
  </si>
  <si>
    <t>-787226236</t>
  </si>
  <si>
    <t>1700584176</t>
  </si>
  <si>
    <t>-1156763424</t>
  </si>
  <si>
    <t>SO 10.3 - Následná péče - 3.rok</t>
  </si>
  <si>
    <t>789894127</t>
  </si>
  <si>
    <t>-168697449</t>
  </si>
  <si>
    <t>1339333433</t>
  </si>
  <si>
    <t>1765744537</t>
  </si>
  <si>
    <t>-211343729</t>
  </si>
  <si>
    <t>1766129034</t>
  </si>
  <si>
    <t>-1999813365</t>
  </si>
  <si>
    <t>-431324925</t>
  </si>
  <si>
    <t>767877722</t>
  </si>
  <si>
    <t>1217140245</t>
  </si>
  <si>
    <t>1856838230</t>
  </si>
  <si>
    <t>1232822428</t>
  </si>
  <si>
    <t>-1092643876</t>
  </si>
  <si>
    <t>-1542428190</t>
  </si>
  <si>
    <t>-2104417631</t>
  </si>
  <si>
    <t>1338960838</t>
  </si>
  <si>
    <t>2123968087</t>
  </si>
  <si>
    <t>-725742961</t>
  </si>
  <si>
    <t>483331452</t>
  </si>
  <si>
    <t>627938986</t>
  </si>
  <si>
    <t>-1392790939</t>
  </si>
  <si>
    <t>887551510</t>
  </si>
  <si>
    <t>-1212431502</t>
  </si>
  <si>
    <t>-313661904</t>
  </si>
  <si>
    <t>2052374742</t>
  </si>
  <si>
    <t>-1674182812</t>
  </si>
  <si>
    <t>-300459488</t>
  </si>
  <si>
    <t>1721906105</t>
  </si>
  <si>
    <t>-374597749</t>
  </si>
  <si>
    <t>2113552259</t>
  </si>
  <si>
    <t>-1454653875</t>
  </si>
  <si>
    <t>"3..rok</t>
  </si>
  <si>
    <t>-1337986973</t>
  </si>
  <si>
    <t>2067455715</t>
  </si>
  <si>
    <t>-466247504</t>
  </si>
  <si>
    <t>1381100237</t>
  </si>
  <si>
    <t>-1541063176</t>
  </si>
  <si>
    <t>257948177</t>
  </si>
  <si>
    <t>-960597871</t>
  </si>
  <si>
    <t>1545334847</t>
  </si>
  <si>
    <t>2054568093</t>
  </si>
  <si>
    <t>-2031957360</t>
  </si>
  <si>
    <t>238608973</t>
  </si>
  <si>
    <t>-1675267341</t>
  </si>
  <si>
    <t>-186059085</t>
  </si>
  <si>
    <t>-1384157935</t>
  </si>
  <si>
    <t>-257117559</t>
  </si>
  <si>
    <t>-711043849</t>
  </si>
  <si>
    <t>-1875333534</t>
  </si>
  <si>
    <t>1196935092</t>
  </si>
  <si>
    <t>VRN II - Vedlejší a ostatní náklady (část II.)</t>
  </si>
  <si>
    <t>960 -   Kompletační činnost</t>
  </si>
  <si>
    <t>OST -  Ostatní náklady</t>
  </si>
  <si>
    <t>0 -  Vedlejší rozpočtové náklady</t>
  </si>
  <si>
    <t xml:space="preserve">    VRN1 - Průzkumné, geodetické a projektové práce</t>
  </si>
  <si>
    <t>960</t>
  </si>
  <si>
    <t xml:space="preserve">  Kompletační činnost</t>
  </si>
  <si>
    <t>045203001</t>
  </si>
  <si>
    <t>Kompletační a koordinační činnost na řízení subdodavatelů</t>
  </si>
  <si>
    <t>Kč</t>
  </si>
  <si>
    <t>1024</t>
  </si>
  <si>
    <t>649971107</t>
  </si>
  <si>
    <t>P</t>
  </si>
  <si>
    <t>Poznámka k položce:
Náklad zhotovitele na řízení a koordinaci subdodavatelů
V případě, že všechny práce budou prováděny vlastními pracovníky, lze tuto položku ocenit nulovou za podmínky, že tato skutečnost bude zapsána do poznámky položky.</t>
  </si>
  <si>
    <t>OST</t>
  </si>
  <si>
    <t xml:space="preserve"> Ostatní náklady</t>
  </si>
  <si>
    <t>012103101</t>
  </si>
  <si>
    <t>Vytýčení inženýrských sítí</t>
  </si>
  <si>
    <t>567170206</t>
  </si>
  <si>
    <t>Poznámka k položce:
Vytýčení inženýrských sítí dotčených nebo souvisejících se stavbou před nebo v průběhu výstavby</t>
  </si>
  <si>
    <t>012203001</t>
  </si>
  <si>
    <t>Geodetické práce při provádění stavby</t>
  </si>
  <si>
    <t>1275652343</t>
  </si>
  <si>
    <t>Průzkumné, geodetické a projektové práce geodetické práce při provádění stavby</t>
  </si>
  <si>
    <t>Poznámka k položce:
Dokumentace zakrývaných konstrukcí a liniových staveb geodetickým zaměřením v papírové a elektronické podobě.</t>
  </si>
  <si>
    <t>012303001</t>
  </si>
  <si>
    <t>Geodetické práce po výstavbě</t>
  </si>
  <si>
    <t>-1284250066</t>
  </si>
  <si>
    <t>Průzkumné, geodetické a projektové práce geodetické práce po výstavbě</t>
  </si>
  <si>
    <t>Poznámka k položce:
Dokumentace skutečného stavu geodetickým zaměřením v papírové a elektronické podobě viz VOP</t>
  </si>
  <si>
    <t>013254001</t>
  </si>
  <si>
    <t>Dokumentace skutečného provedení stavby</t>
  </si>
  <si>
    <t>-302451756</t>
  </si>
  <si>
    <t>Průzkumné, geodetické a projektové práce projektové práce dokumentace stavby (výkresová a textová) skutečného provedení stavby</t>
  </si>
  <si>
    <t>Poznámka k položce:
Dokumentace skutečného provedení v rozsahu dle platné vyhlášky na dokumentaci staveb v počtu dle SOD a VOP (5 x papírově a 1 x elektronicky ve formátu DWG a PDF)</t>
  </si>
  <si>
    <t>043103001</t>
  </si>
  <si>
    <t xml:space="preserve">Náklady na provedení zkoušek, revizí a měření </t>
  </si>
  <si>
    <t>-1629702295</t>
  </si>
  <si>
    <t>Poznámka k položce:
Náklady na provedení zkoušek, revizí a měření, které jsou vyžadovány v  technických normách a dalších předpisech ve vztahu k prováděným pracím, dodávkám a službám a jejichž počet a druh by měl být specifikovaný v dokumentu KZP vyhotoveným zhotovitelem.</t>
  </si>
  <si>
    <t>049103001</t>
  </si>
  <si>
    <t>Náklady vzniklé v souvislosti s realizací stavby</t>
  </si>
  <si>
    <t>1645263688</t>
  </si>
  <si>
    <t>Inženýrská činnost zkoušky a ostatní měření inženýrská činnost ostatní náklady vzniklé v souvislosti s realizací stavby</t>
  </si>
  <si>
    <t>Poznámka k položce:
Například:
- vyřízení záborů, žádostí o uzavírky
- vyřízení stanovisek dotčených orgánů ke kolaudaci
- zpracování havarijního a povodňového plánu
- jednání s úřady v zastoupení</t>
  </si>
  <si>
    <t xml:space="preserve"> Vedlejší rozpočtové náklady</t>
  </si>
  <si>
    <t>030001001</t>
  </si>
  <si>
    <t>Náklady na zřízení zařízení staveniště v souladu s ZOV</t>
  </si>
  <si>
    <t>1913400973</t>
  </si>
  <si>
    <t>Základní rozdělení průvodních činností a nákladů zařízení staveniště</t>
  </si>
  <si>
    <t>Poznámka k položce:
Náklady na dokumentaci ZS, příprava území pro ZS včetně odstranění materiálu a konstrukcí, vybudování odběrný míst, zřízení přípojek energií, vlastní vybudování objektů ZS a provizornich komunikací.</t>
  </si>
  <si>
    <t>030001002</t>
  </si>
  <si>
    <t>Náklady na provoz a údržbu zařízení staveniště</t>
  </si>
  <si>
    <t>1617649927</t>
  </si>
  <si>
    <t>Poznámka k položce:
Náklady na vybavení objektů, náklady na energie, úklid, údržba, osvětlení, oplocení, opravy na objektech ZS, čištění ploch, zabezpečení staveniště</t>
  </si>
  <si>
    <t>034403001</t>
  </si>
  <si>
    <t>Dopravní značení na staveništi</t>
  </si>
  <si>
    <t>-96327240</t>
  </si>
  <si>
    <t>Zařízení staveniště zabezpečení staveniště dopravní značení na staveništi</t>
  </si>
  <si>
    <t>039001003</t>
  </si>
  <si>
    <t>Zrušení zařízení staveniště</t>
  </si>
  <si>
    <t>-698194929</t>
  </si>
  <si>
    <t>Hlavní tituly průvodních činností a nákladů zařízení staveniště zrušení zařízení staveniště</t>
  </si>
  <si>
    <t>Poznámka k položce:
odstranění objektu ZS včetně přípojek a jejich odvozu, uvedení pozemku do původního stavu včetně nákladů s tím spojených</t>
  </si>
  <si>
    <t>VRN1</t>
  </si>
  <si>
    <t>Průzkumné, geodetické a projektové práce</t>
  </si>
  <si>
    <t>011324000</t>
  </si>
  <si>
    <t>Archeologický průzkum</t>
  </si>
  <si>
    <t>265561479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</si>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</sst>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3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81151322" TargetMode="External" /><Relationship Id="rId2" Type="http://schemas.openxmlformats.org/officeDocument/2006/relationships/hyperlink" Target="https://podminky.urs.cz/item/CS_URS_2022_01/181451121" TargetMode="External" /><Relationship Id="rId3" Type="http://schemas.openxmlformats.org/officeDocument/2006/relationships/hyperlink" Target="https://podminky.urs.cz/item/CS_URS_2022_01/184802211" TargetMode="External" /><Relationship Id="rId4" Type="http://schemas.openxmlformats.org/officeDocument/2006/relationships/hyperlink" Target="https://podminky.urs.cz/item/CS_URS_2022_01/185803112" TargetMode="External" /><Relationship Id="rId5" Type="http://schemas.openxmlformats.org/officeDocument/2006/relationships/hyperlink" Target="https://podminky.urs.cz/item/CS_URS_2022_01/183101112" TargetMode="External" /><Relationship Id="rId6" Type="http://schemas.openxmlformats.org/officeDocument/2006/relationships/hyperlink" Target="https://podminky.urs.cz/item/CS_URS_2022_01/183101121" TargetMode="External" /><Relationship Id="rId7" Type="http://schemas.openxmlformats.org/officeDocument/2006/relationships/hyperlink" Target="https://podminky.urs.cz/item/CS_URS_2022_01/184102113" TargetMode="External" /><Relationship Id="rId8" Type="http://schemas.openxmlformats.org/officeDocument/2006/relationships/hyperlink" Target="https://podminky.urs.cz/item/CS_URS_2022_01/184102211" TargetMode="External" /><Relationship Id="rId9" Type="http://schemas.openxmlformats.org/officeDocument/2006/relationships/hyperlink" Target="https://podminky.urs.cz/item/CS_URS_2022_01/184215113" TargetMode="External" /><Relationship Id="rId10" Type="http://schemas.openxmlformats.org/officeDocument/2006/relationships/hyperlink" Target="https://podminky.urs.cz/item/CS_URS_2022_01/184215133" TargetMode="External" /><Relationship Id="rId11" Type="http://schemas.openxmlformats.org/officeDocument/2006/relationships/hyperlink" Target="https://podminky.urs.cz/item/CS_URS_2022_01/184813135" TargetMode="External" /><Relationship Id="rId12" Type="http://schemas.openxmlformats.org/officeDocument/2006/relationships/hyperlink" Target="https://podminky.urs.cz/item/CS_URS_2022_01/184911431" TargetMode="External" /><Relationship Id="rId13" Type="http://schemas.openxmlformats.org/officeDocument/2006/relationships/hyperlink" Target="https://podminky.urs.cz/item/CS_URS_2022_01/185804311" TargetMode="External" /><Relationship Id="rId14" Type="http://schemas.openxmlformats.org/officeDocument/2006/relationships/hyperlink" Target="https://podminky.urs.cz/item/CS_URS_2022_01/185851121" TargetMode="External" /><Relationship Id="rId15" Type="http://schemas.openxmlformats.org/officeDocument/2006/relationships/hyperlink" Target="https://podminky.urs.cz/item/CS_URS_2022_01/185851129" TargetMode="External" /><Relationship Id="rId16" Type="http://schemas.openxmlformats.org/officeDocument/2006/relationships/hyperlink" Target="https://podminky.urs.cz/item/CS_URS_2022_01/998231311" TargetMode="External" /><Relationship Id="rId17" Type="http://schemas.openxmlformats.org/officeDocument/2006/relationships/hyperlink" Target="https://podminky.urs.cz/item/CS_URS_2022_01/762342441" TargetMode="External" /><Relationship Id="rId18" Type="http://schemas.openxmlformats.org/officeDocument/2006/relationships/hyperlink" Target="https://podminky.urs.cz/item/CS_URS_2022_01/762395000" TargetMode="External" /><Relationship Id="rId19" Type="http://schemas.openxmlformats.org/officeDocument/2006/relationships/hyperlink" Target="https://podminky.urs.cz/item/CS_URS_2022_01/998762201" TargetMode="External" /><Relationship Id="rId20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02" TargetMode="External" /><Relationship Id="rId2" Type="http://schemas.openxmlformats.org/officeDocument/2006/relationships/hyperlink" Target="https://podminky.urs.cz/item/CS_URS_2022_01/183101121" TargetMode="External" /><Relationship Id="rId3" Type="http://schemas.openxmlformats.org/officeDocument/2006/relationships/hyperlink" Target="https://podminky.urs.cz/item/CS_URS_2022_01/183111114" TargetMode="External" /><Relationship Id="rId4" Type="http://schemas.openxmlformats.org/officeDocument/2006/relationships/hyperlink" Target="https://podminky.urs.cz/item/CS_URS_2022_01/184102113" TargetMode="External" /><Relationship Id="rId5" Type="http://schemas.openxmlformats.org/officeDocument/2006/relationships/hyperlink" Target="https://podminky.urs.cz/item/CS_URS_2022_01/184102211" TargetMode="External" /><Relationship Id="rId6" Type="http://schemas.openxmlformats.org/officeDocument/2006/relationships/hyperlink" Target="https://podminky.urs.cz/item/CS_URS_2022_01/184215113" TargetMode="External" /><Relationship Id="rId7" Type="http://schemas.openxmlformats.org/officeDocument/2006/relationships/hyperlink" Target="https://podminky.urs.cz/item/CS_URS_2022_01/184215133" TargetMode="External" /><Relationship Id="rId8" Type="http://schemas.openxmlformats.org/officeDocument/2006/relationships/hyperlink" Target="https://podminky.urs.cz/item/CS_URS_2022_01/184801121" TargetMode="External" /><Relationship Id="rId9" Type="http://schemas.openxmlformats.org/officeDocument/2006/relationships/hyperlink" Target="https://podminky.urs.cz/item/CS_URS_2022_01/184804116" TargetMode="External" /><Relationship Id="rId10" Type="http://schemas.openxmlformats.org/officeDocument/2006/relationships/hyperlink" Target="https://podminky.urs.cz/item/CS_URS_2022_01/184813135" TargetMode="External" /><Relationship Id="rId11" Type="http://schemas.openxmlformats.org/officeDocument/2006/relationships/hyperlink" Target="https://podminky.urs.cz/item/CS_URS_2022_01/185803105" TargetMode="External" /><Relationship Id="rId12" Type="http://schemas.openxmlformats.org/officeDocument/2006/relationships/hyperlink" Target="https://podminky.urs.cz/item/CS_URS_2022_01/185804311" TargetMode="External" /><Relationship Id="rId13" Type="http://schemas.openxmlformats.org/officeDocument/2006/relationships/hyperlink" Target="https://podminky.urs.cz/item/CS_URS_2022_01/185851121" TargetMode="External" /><Relationship Id="rId14" Type="http://schemas.openxmlformats.org/officeDocument/2006/relationships/hyperlink" Target="https://podminky.urs.cz/item/CS_URS_2022_01/185851129" TargetMode="External" /><Relationship Id="rId15" Type="http://schemas.openxmlformats.org/officeDocument/2006/relationships/hyperlink" Target="https://podminky.urs.cz/item/CS_URS_2022_01/762342441" TargetMode="External" /><Relationship Id="rId16" Type="http://schemas.openxmlformats.org/officeDocument/2006/relationships/hyperlink" Target="https://podminky.urs.cz/item/CS_URS_2022_01/762395000" TargetMode="External" /><Relationship Id="rId17" Type="http://schemas.openxmlformats.org/officeDocument/2006/relationships/hyperlink" Target="https://podminky.urs.cz/item/CS_URS_2022_01/998762201" TargetMode="External" /><Relationship Id="rId18" Type="http://schemas.openxmlformats.org/officeDocument/2006/relationships/hyperlink" Target="https://podminky.urs.cz/item/CS_URS_2022_01/998231311" TargetMode="External" /><Relationship Id="rId19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02" TargetMode="External" /><Relationship Id="rId2" Type="http://schemas.openxmlformats.org/officeDocument/2006/relationships/hyperlink" Target="https://podminky.urs.cz/item/CS_URS_2022_01/183101121" TargetMode="External" /><Relationship Id="rId3" Type="http://schemas.openxmlformats.org/officeDocument/2006/relationships/hyperlink" Target="https://podminky.urs.cz/item/CS_URS_2022_01/183111114" TargetMode="External" /><Relationship Id="rId4" Type="http://schemas.openxmlformats.org/officeDocument/2006/relationships/hyperlink" Target="https://podminky.urs.cz/item/CS_URS_2022_01/184102113" TargetMode="External" /><Relationship Id="rId5" Type="http://schemas.openxmlformats.org/officeDocument/2006/relationships/hyperlink" Target="https://podminky.urs.cz/item/CS_URS_2022_01/184102211" TargetMode="External" /><Relationship Id="rId6" Type="http://schemas.openxmlformats.org/officeDocument/2006/relationships/hyperlink" Target="https://podminky.urs.cz/item/CS_URS_2022_01/184215113" TargetMode="External" /><Relationship Id="rId7" Type="http://schemas.openxmlformats.org/officeDocument/2006/relationships/hyperlink" Target="https://podminky.urs.cz/item/CS_URS_2022_01/184215133" TargetMode="External" /><Relationship Id="rId8" Type="http://schemas.openxmlformats.org/officeDocument/2006/relationships/hyperlink" Target="https://podminky.urs.cz/item/CS_URS_2022_01/184801121" TargetMode="External" /><Relationship Id="rId9" Type="http://schemas.openxmlformats.org/officeDocument/2006/relationships/hyperlink" Target="https://podminky.urs.cz/item/CS_URS_2022_01/184804116" TargetMode="External" /><Relationship Id="rId10" Type="http://schemas.openxmlformats.org/officeDocument/2006/relationships/hyperlink" Target="https://podminky.urs.cz/item/CS_URS_2022_01/184813135" TargetMode="External" /><Relationship Id="rId11" Type="http://schemas.openxmlformats.org/officeDocument/2006/relationships/hyperlink" Target="https://podminky.urs.cz/item/CS_URS_2022_01/185803105" TargetMode="External" /><Relationship Id="rId12" Type="http://schemas.openxmlformats.org/officeDocument/2006/relationships/hyperlink" Target="https://podminky.urs.cz/item/CS_URS_2022_01/185804311" TargetMode="External" /><Relationship Id="rId13" Type="http://schemas.openxmlformats.org/officeDocument/2006/relationships/hyperlink" Target="https://podminky.urs.cz/item/CS_URS_2022_01/185851121" TargetMode="External" /><Relationship Id="rId14" Type="http://schemas.openxmlformats.org/officeDocument/2006/relationships/hyperlink" Target="https://podminky.urs.cz/item/CS_URS_2022_01/185851129" TargetMode="External" /><Relationship Id="rId15" Type="http://schemas.openxmlformats.org/officeDocument/2006/relationships/hyperlink" Target="https://podminky.urs.cz/item/CS_URS_2022_01/762342441" TargetMode="External" /><Relationship Id="rId16" Type="http://schemas.openxmlformats.org/officeDocument/2006/relationships/hyperlink" Target="https://podminky.urs.cz/item/CS_URS_2022_01/762395000" TargetMode="External" /><Relationship Id="rId17" Type="http://schemas.openxmlformats.org/officeDocument/2006/relationships/hyperlink" Target="https://podminky.urs.cz/item/CS_URS_2022_01/998762201" TargetMode="External" /><Relationship Id="rId18" Type="http://schemas.openxmlformats.org/officeDocument/2006/relationships/hyperlink" Target="https://podminky.urs.cz/item/CS_URS_2022_01/998231311" TargetMode="External" /><Relationship Id="rId19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02" TargetMode="External" /><Relationship Id="rId2" Type="http://schemas.openxmlformats.org/officeDocument/2006/relationships/hyperlink" Target="https://podminky.urs.cz/item/CS_URS_2022_01/183101121" TargetMode="External" /><Relationship Id="rId3" Type="http://schemas.openxmlformats.org/officeDocument/2006/relationships/hyperlink" Target="https://podminky.urs.cz/item/CS_URS_2022_01/183111114" TargetMode="External" /><Relationship Id="rId4" Type="http://schemas.openxmlformats.org/officeDocument/2006/relationships/hyperlink" Target="https://podminky.urs.cz/item/CS_URS_2022_01/184102113" TargetMode="External" /><Relationship Id="rId5" Type="http://schemas.openxmlformats.org/officeDocument/2006/relationships/hyperlink" Target="https://podminky.urs.cz/item/CS_URS_2022_01/184102211" TargetMode="External" /><Relationship Id="rId6" Type="http://schemas.openxmlformats.org/officeDocument/2006/relationships/hyperlink" Target="https://podminky.urs.cz/item/CS_URS_2022_01/184215113" TargetMode="External" /><Relationship Id="rId7" Type="http://schemas.openxmlformats.org/officeDocument/2006/relationships/hyperlink" Target="https://podminky.urs.cz/item/CS_URS_2022_01/184215133" TargetMode="External" /><Relationship Id="rId8" Type="http://schemas.openxmlformats.org/officeDocument/2006/relationships/hyperlink" Target="https://podminky.urs.cz/item/CS_URS_2022_01/184801121" TargetMode="External" /><Relationship Id="rId9" Type="http://schemas.openxmlformats.org/officeDocument/2006/relationships/hyperlink" Target="https://podminky.urs.cz/item/CS_URS_2022_01/184804116" TargetMode="External" /><Relationship Id="rId10" Type="http://schemas.openxmlformats.org/officeDocument/2006/relationships/hyperlink" Target="https://podminky.urs.cz/item/CS_URS_2022_01/184806111" TargetMode="External" /><Relationship Id="rId11" Type="http://schemas.openxmlformats.org/officeDocument/2006/relationships/hyperlink" Target="https://podminky.urs.cz/item/CS_URS_2022_01/184806151" TargetMode="External" /><Relationship Id="rId12" Type="http://schemas.openxmlformats.org/officeDocument/2006/relationships/hyperlink" Target="https://podminky.urs.cz/item/CS_URS_2022_01/184813135" TargetMode="External" /><Relationship Id="rId13" Type="http://schemas.openxmlformats.org/officeDocument/2006/relationships/hyperlink" Target="https://podminky.urs.cz/item/CS_URS_2022_01/185803105" TargetMode="External" /><Relationship Id="rId14" Type="http://schemas.openxmlformats.org/officeDocument/2006/relationships/hyperlink" Target="https://podminky.urs.cz/item/CS_URS_2022_01/185804311" TargetMode="External" /><Relationship Id="rId15" Type="http://schemas.openxmlformats.org/officeDocument/2006/relationships/hyperlink" Target="https://podminky.urs.cz/item/CS_URS_2022_01/185851121" TargetMode="External" /><Relationship Id="rId16" Type="http://schemas.openxmlformats.org/officeDocument/2006/relationships/hyperlink" Target="https://podminky.urs.cz/item/CS_URS_2022_01/185851129" TargetMode="External" /><Relationship Id="rId17" Type="http://schemas.openxmlformats.org/officeDocument/2006/relationships/hyperlink" Target="https://podminky.urs.cz/item/CS_URS_2022_01/762342441" TargetMode="External" /><Relationship Id="rId18" Type="http://schemas.openxmlformats.org/officeDocument/2006/relationships/hyperlink" Target="https://podminky.urs.cz/item/CS_URS_2022_01/762395000" TargetMode="External" /><Relationship Id="rId19" Type="http://schemas.openxmlformats.org/officeDocument/2006/relationships/hyperlink" Target="https://podminky.urs.cz/item/CS_URS_2022_01/998762201" TargetMode="External" /><Relationship Id="rId20" Type="http://schemas.openxmlformats.org/officeDocument/2006/relationships/hyperlink" Target="https://podminky.urs.cz/item/CS_URS_2022_01/998231311" TargetMode="External" /><Relationship Id="rId2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81151322" TargetMode="External" /><Relationship Id="rId2" Type="http://schemas.openxmlformats.org/officeDocument/2006/relationships/hyperlink" Target="https://podminky.urs.cz/item/CS_URS_2022_01/181451121" TargetMode="External" /><Relationship Id="rId3" Type="http://schemas.openxmlformats.org/officeDocument/2006/relationships/hyperlink" Target="https://podminky.urs.cz/item/CS_URS_2022_01/183101121" TargetMode="External" /><Relationship Id="rId4" Type="http://schemas.openxmlformats.org/officeDocument/2006/relationships/hyperlink" Target="https://podminky.urs.cz/item/CS_URS_2022_01/184102113" TargetMode="External" /><Relationship Id="rId5" Type="http://schemas.openxmlformats.org/officeDocument/2006/relationships/hyperlink" Target="https://podminky.urs.cz/item/CS_URS_2022_01/184215133" TargetMode="External" /><Relationship Id="rId6" Type="http://schemas.openxmlformats.org/officeDocument/2006/relationships/hyperlink" Target="https://podminky.urs.cz/item/CS_URS_2022_01/184802211" TargetMode="External" /><Relationship Id="rId7" Type="http://schemas.openxmlformats.org/officeDocument/2006/relationships/hyperlink" Target="https://podminky.urs.cz/item/CS_URS_2022_01/184911431" TargetMode="External" /><Relationship Id="rId8" Type="http://schemas.openxmlformats.org/officeDocument/2006/relationships/hyperlink" Target="https://podminky.urs.cz/item/CS_URS_2022_01/185804311" TargetMode="External" /><Relationship Id="rId9" Type="http://schemas.openxmlformats.org/officeDocument/2006/relationships/hyperlink" Target="https://podminky.urs.cz/item/CS_URS_2022_01/185851121" TargetMode="External" /><Relationship Id="rId10" Type="http://schemas.openxmlformats.org/officeDocument/2006/relationships/hyperlink" Target="https://podminky.urs.cz/item/CS_URS_2022_01/185851129" TargetMode="External" /><Relationship Id="rId11" Type="http://schemas.openxmlformats.org/officeDocument/2006/relationships/hyperlink" Target="https://podminky.urs.cz/item/CS_URS_2022_01/998231311" TargetMode="External" /><Relationship Id="rId12" Type="http://schemas.openxmlformats.org/officeDocument/2006/relationships/hyperlink" Target="https://podminky.urs.cz/item/CS_URS_2022_01/762342441" TargetMode="External" /><Relationship Id="rId13" Type="http://schemas.openxmlformats.org/officeDocument/2006/relationships/hyperlink" Target="https://podminky.urs.cz/item/CS_URS_2022_01/762395000" TargetMode="External" /><Relationship Id="rId14" Type="http://schemas.openxmlformats.org/officeDocument/2006/relationships/hyperlink" Target="https://podminky.urs.cz/item/CS_URS_2022_01/998762201" TargetMode="External" /><Relationship Id="rId1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02" TargetMode="External" /><Relationship Id="rId2" Type="http://schemas.openxmlformats.org/officeDocument/2006/relationships/hyperlink" Target="https://podminky.urs.cz/item/CS_URS_2022_01/183101121" TargetMode="External" /><Relationship Id="rId3" Type="http://schemas.openxmlformats.org/officeDocument/2006/relationships/hyperlink" Target="https://podminky.urs.cz/item/CS_URS_2022_01/184102113" TargetMode="External" /><Relationship Id="rId4" Type="http://schemas.openxmlformats.org/officeDocument/2006/relationships/hyperlink" Target="https://podminky.urs.cz/item/CS_URS_2022_01/184215133" TargetMode="External" /><Relationship Id="rId5" Type="http://schemas.openxmlformats.org/officeDocument/2006/relationships/hyperlink" Target="https://podminky.urs.cz/item/CS_URS_2022_01/184801121" TargetMode="External" /><Relationship Id="rId6" Type="http://schemas.openxmlformats.org/officeDocument/2006/relationships/hyperlink" Target="https://podminky.urs.cz/item/CS_URS_2022_01/184804116" TargetMode="External" /><Relationship Id="rId7" Type="http://schemas.openxmlformats.org/officeDocument/2006/relationships/hyperlink" Target="https://podminky.urs.cz/item/CS_URS_2022_01/185803105" TargetMode="External" /><Relationship Id="rId8" Type="http://schemas.openxmlformats.org/officeDocument/2006/relationships/hyperlink" Target="https://podminky.urs.cz/item/CS_URS_2022_01/185804311" TargetMode="External" /><Relationship Id="rId9" Type="http://schemas.openxmlformats.org/officeDocument/2006/relationships/hyperlink" Target="https://podminky.urs.cz/item/CS_URS_2022_01/185851121" TargetMode="External" /><Relationship Id="rId10" Type="http://schemas.openxmlformats.org/officeDocument/2006/relationships/hyperlink" Target="https://podminky.urs.cz/item/CS_URS_2022_01/185851129" TargetMode="External" /><Relationship Id="rId11" Type="http://schemas.openxmlformats.org/officeDocument/2006/relationships/hyperlink" Target="https://podminky.urs.cz/item/CS_URS_2022_01/762342441" TargetMode="External" /><Relationship Id="rId12" Type="http://schemas.openxmlformats.org/officeDocument/2006/relationships/hyperlink" Target="https://podminky.urs.cz/item/CS_URS_2022_01/762395000" TargetMode="External" /><Relationship Id="rId13" Type="http://schemas.openxmlformats.org/officeDocument/2006/relationships/hyperlink" Target="https://podminky.urs.cz/item/CS_URS_2022_01/998762201" TargetMode="External" /><Relationship Id="rId14" Type="http://schemas.openxmlformats.org/officeDocument/2006/relationships/hyperlink" Target="https://podminky.urs.cz/item/CS_URS_2022_01/998231311" TargetMode="External" /><Relationship Id="rId1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02" TargetMode="External" /><Relationship Id="rId2" Type="http://schemas.openxmlformats.org/officeDocument/2006/relationships/hyperlink" Target="https://podminky.urs.cz/item/CS_URS_2022_01/183101121" TargetMode="External" /><Relationship Id="rId3" Type="http://schemas.openxmlformats.org/officeDocument/2006/relationships/hyperlink" Target="https://podminky.urs.cz/item/CS_URS_2022_01/184102113" TargetMode="External" /><Relationship Id="rId4" Type="http://schemas.openxmlformats.org/officeDocument/2006/relationships/hyperlink" Target="https://podminky.urs.cz/item/CS_URS_2022_01/184215133" TargetMode="External" /><Relationship Id="rId5" Type="http://schemas.openxmlformats.org/officeDocument/2006/relationships/hyperlink" Target="https://podminky.urs.cz/item/CS_URS_2022_01/184801121" TargetMode="External" /><Relationship Id="rId6" Type="http://schemas.openxmlformats.org/officeDocument/2006/relationships/hyperlink" Target="https://podminky.urs.cz/item/CS_URS_2022_01/184804116" TargetMode="External" /><Relationship Id="rId7" Type="http://schemas.openxmlformats.org/officeDocument/2006/relationships/hyperlink" Target="https://podminky.urs.cz/item/CS_URS_2022_01/185803105" TargetMode="External" /><Relationship Id="rId8" Type="http://schemas.openxmlformats.org/officeDocument/2006/relationships/hyperlink" Target="https://podminky.urs.cz/item/CS_URS_2022_01/185804311" TargetMode="External" /><Relationship Id="rId9" Type="http://schemas.openxmlformats.org/officeDocument/2006/relationships/hyperlink" Target="https://podminky.urs.cz/item/CS_URS_2022_01/185851121" TargetMode="External" /><Relationship Id="rId10" Type="http://schemas.openxmlformats.org/officeDocument/2006/relationships/hyperlink" Target="https://podminky.urs.cz/item/CS_URS_2022_01/185851129" TargetMode="External" /><Relationship Id="rId11" Type="http://schemas.openxmlformats.org/officeDocument/2006/relationships/hyperlink" Target="https://podminky.urs.cz/item/CS_URS_2022_01/762342441" TargetMode="External" /><Relationship Id="rId12" Type="http://schemas.openxmlformats.org/officeDocument/2006/relationships/hyperlink" Target="https://podminky.urs.cz/item/CS_URS_2022_01/762395000" TargetMode="External" /><Relationship Id="rId13" Type="http://schemas.openxmlformats.org/officeDocument/2006/relationships/hyperlink" Target="https://podminky.urs.cz/item/CS_URS_2022_01/998762201" TargetMode="External" /><Relationship Id="rId14" Type="http://schemas.openxmlformats.org/officeDocument/2006/relationships/hyperlink" Target="https://podminky.urs.cz/item/CS_URS_2022_01/998231311" TargetMode="External" /><Relationship Id="rId1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02" TargetMode="External" /><Relationship Id="rId2" Type="http://schemas.openxmlformats.org/officeDocument/2006/relationships/hyperlink" Target="https://podminky.urs.cz/item/CS_URS_2022_01/183101121" TargetMode="External" /><Relationship Id="rId3" Type="http://schemas.openxmlformats.org/officeDocument/2006/relationships/hyperlink" Target="https://podminky.urs.cz/item/CS_URS_2022_01/184102113" TargetMode="External" /><Relationship Id="rId4" Type="http://schemas.openxmlformats.org/officeDocument/2006/relationships/hyperlink" Target="https://podminky.urs.cz/item/CS_URS_2022_01/184215133" TargetMode="External" /><Relationship Id="rId5" Type="http://schemas.openxmlformats.org/officeDocument/2006/relationships/hyperlink" Target="https://podminky.urs.cz/item/CS_URS_2022_01/184801121" TargetMode="External" /><Relationship Id="rId6" Type="http://schemas.openxmlformats.org/officeDocument/2006/relationships/hyperlink" Target="https://podminky.urs.cz/item/CS_URS_2022_01/184804116" TargetMode="External" /><Relationship Id="rId7" Type="http://schemas.openxmlformats.org/officeDocument/2006/relationships/hyperlink" Target="https://podminky.urs.cz/item/CS_URS_2022_01/184806111" TargetMode="External" /><Relationship Id="rId8" Type="http://schemas.openxmlformats.org/officeDocument/2006/relationships/hyperlink" Target="https://podminky.urs.cz/item/CS_URS_2022_01/185803105" TargetMode="External" /><Relationship Id="rId9" Type="http://schemas.openxmlformats.org/officeDocument/2006/relationships/hyperlink" Target="https://podminky.urs.cz/item/CS_URS_2022_01/185804311" TargetMode="External" /><Relationship Id="rId10" Type="http://schemas.openxmlformats.org/officeDocument/2006/relationships/hyperlink" Target="https://podminky.urs.cz/item/CS_URS_2022_01/185851121" TargetMode="External" /><Relationship Id="rId11" Type="http://schemas.openxmlformats.org/officeDocument/2006/relationships/hyperlink" Target="https://podminky.urs.cz/item/CS_URS_2022_01/185851129" TargetMode="External" /><Relationship Id="rId12" Type="http://schemas.openxmlformats.org/officeDocument/2006/relationships/hyperlink" Target="https://podminky.urs.cz/item/CS_URS_2022_01/762342441" TargetMode="External" /><Relationship Id="rId13" Type="http://schemas.openxmlformats.org/officeDocument/2006/relationships/hyperlink" Target="https://podminky.urs.cz/item/CS_URS_2022_01/762395000" TargetMode="External" /><Relationship Id="rId14" Type="http://schemas.openxmlformats.org/officeDocument/2006/relationships/hyperlink" Target="https://podminky.urs.cz/item/CS_URS_2022_01/998762201" TargetMode="External" /><Relationship Id="rId15" Type="http://schemas.openxmlformats.org/officeDocument/2006/relationships/hyperlink" Target="https://podminky.urs.cz/item/CS_URS_2022_01/998231311" TargetMode="External" /><Relationship Id="rId1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84802211" TargetMode="External" /><Relationship Id="rId2" Type="http://schemas.openxmlformats.org/officeDocument/2006/relationships/hyperlink" Target="https://podminky.urs.cz/item/CS_URS_2022_01/181151322" TargetMode="External" /><Relationship Id="rId3" Type="http://schemas.openxmlformats.org/officeDocument/2006/relationships/hyperlink" Target="https://podminky.urs.cz/item/CS_URS_2022_01/181451121" TargetMode="External" /><Relationship Id="rId4" Type="http://schemas.openxmlformats.org/officeDocument/2006/relationships/hyperlink" Target="https://podminky.urs.cz/item/CS_URS_2022_01/184851511" TargetMode="External" /><Relationship Id="rId5" Type="http://schemas.openxmlformats.org/officeDocument/2006/relationships/hyperlink" Target="https://podminky.urs.cz/item/CS_URS_2022_01/185803112" TargetMode="External" /><Relationship Id="rId6" Type="http://schemas.openxmlformats.org/officeDocument/2006/relationships/hyperlink" Target="https://podminky.urs.cz/item/CS_URS_2022_01/183111114" TargetMode="External" /><Relationship Id="rId7" Type="http://schemas.openxmlformats.org/officeDocument/2006/relationships/hyperlink" Target="https://podminky.urs.cz/item/CS_URS_2022_01/183101114" TargetMode="External" /><Relationship Id="rId8" Type="http://schemas.openxmlformats.org/officeDocument/2006/relationships/hyperlink" Target="https://podminky.urs.cz/item/CS_URS_2022_01/183101115" TargetMode="External" /><Relationship Id="rId9" Type="http://schemas.openxmlformats.org/officeDocument/2006/relationships/hyperlink" Target="https://podminky.urs.cz/item/CS_URS_2022_01/184102113" TargetMode="External" /><Relationship Id="rId10" Type="http://schemas.openxmlformats.org/officeDocument/2006/relationships/hyperlink" Target="https://podminky.urs.cz/item/CS_URS_2022_01/184102211" TargetMode="External" /><Relationship Id="rId11" Type="http://schemas.openxmlformats.org/officeDocument/2006/relationships/hyperlink" Target="https://podminky.urs.cz/item/CS_URS_2022_01/184215133" TargetMode="External" /><Relationship Id="rId12" Type="http://schemas.openxmlformats.org/officeDocument/2006/relationships/hyperlink" Target="https://podminky.urs.cz/item/CS_URS_2022_01/184813135" TargetMode="External" /><Relationship Id="rId13" Type="http://schemas.openxmlformats.org/officeDocument/2006/relationships/hyperlink" Target="https://podminky.urs.cz/item/CS_URS_2022_01/184806112" TargetMode="External" /><Relationship Id="rId14" Type="http://schemas.openxmlformats.org/officeDocument/2006/relationships/hyperlink" Target="https://podminky.urs.cz/item/CS_URS_2022_01/184911431" TargetMode="External" /><Relationship Id="rId15" Type="http://schemas.openxmlformats.org/officeDocument/2006/relationships/hyperlink" Target="https://podminky.urs.cz/item/CS_URS_2022_01/185804311" TargetMode="External" /><Relationship Id="rId16" Type="http://schemas.openxmlformats.org/officeDocument/2006/relationships/hyperlink" Target="https://podminky.urs.cz/item/CS_URS_2022_01/185851121" TargetMode="External" /><Relationship Id="rId17" Type="http://schemas.openxmlformats.org/officeDocument/2006/relationships/hyperlink" Target="https://podminky.urs.cz/item/CS_URS_2022_01/185851129" TargetMode="External" /><Relationship Id="rId18" Type="http://schemas.openxmlformats.org/officeDocument/2006/relationships/hyperlink" Target="https://podminky.urs.cz/item/CS_URS_2022_01/112101102" TargetMode="External" /><Relationship Id="rId19" Type="http://schemas.openxmlformats.org/officeDocument/2006/relationships/hyperlink" Target="https://podminky.urs.cz/item/CS_URS_2022_01/112101121" TargetMode="External" /><Relationship Id="rId20" Type="http://schemas.openxmlformats.org/officeDocument/2006/relationships/hyperlink" Target="https://podminky.urs.cz/item/CS_URS_2022_01/112101122" TargetMode="External" /><Relationship Id="rId21" Type="http://schemas.openxmlformats.org/officeDocument/2006/relationships/hyperlink" Target="https://podminky.urs.cz/item/CS_URS_2022_01/162201402" TargetMode="External" /><Relationship Id="rId22" Type="http://schemas.openxmlformats.org/officeDocument/2006/relationships/hyperlink" Target="https://podminky.urs.cz/item/CS_URS_2022_01/162301932" TargetMode="External" /><Relationship Id="rId23" Type="http://schemas.openxmlformats.org/officeDocument/2006/relationships/hyperlink" Target="https://podminky.urs.cz/item/CS_URS_2022_01/162201405" TargetMode="External" /><Relationship Id="rId24" Type="http://schemas.openxmlformats.org/officeDocument/2006/relationships/hyperlink" Target="https://podminky.urs.cz/item/CS_URS_2022_01/162301941" TargetMode="External" /><Relationship Id="rId25" Type="http://schemas.openxmlformats.org/officeDocument/2006/relationships/hyperlink" Target="https://podminky.urs.cz/item/CS_URS_2022_01/162201406" TargetMode="External" /><Relationship Id="rId26" Type="http://schemas.openxmlformats.org/officeDocument/2006/relationships/hyperlink" Target="https://podminky.urs.cz/item/CS_URS_2022_01/162301942" TargetMode="External" /><Relationship Id="rId27" Type="http://schemas.openxmlformats.org/officeDocument/2006/relationships/hyperlink" Target="https://podminky.urs.cz/item/CS_URS_2022_01/162201415" TargetMode="External" /><Relationship Id="rId28" Type="http://schemas.openxmlformats.org/officeDocument/2006/relationships/hyperlink" Target="https://podminky.urs.cz/item/CS_URS_2022_01/162301961" TargetMode="External" /><Relationship Id="rId29" Type="http://schemas.openxmlformats.org/officeDocument/2006/relationships/hyperlink" Target="https://podminky.urs.cz/item/CS_URS_2022_01/162201412" TargetMode="External" /><Relationship Id="rId30" Type="http://schemas.openxmlformats.org/officeDocument/2006/relationships/hyperlink" Target="https://podminky.urs.cz/item/CS_URS_2022_01/162301962" TargetMode="External" /><Relationship Id="rId31" Type="http://schemas.openxmlformats.org/officeDocument/2006/relationships/hyperlink" Target="https://podminky.urs.cz/item/CS_URS_2022_01/998231311" TargetMode="External" /><Relationship Id="rId32" Type="http://schemas.openxmlformats.org/officeDocument/2006/relationships/hyperlink" Target="https://podminky.urs.cz/item/CS_URS_2022_01/997013811" TargetMode="External" /><Relationship Id="rId33" Type="http://schemas.openxmlformats.org/officeDocument/2006/relationships/hyperlink" Target="https://podminky.urs.cz/item/CS_URS_2022_01/762342441" TargetMode="External" /><Relationship Id="rId34" Type="http://schemas.openxmlformats.org/officeDocument/2006/relationships/hyperlink" Target="https://podminky.urs.cz/item/CS_URS_2022_01/762395000" TargetMode="External" /><Relationship Id="rId35" Type="http://schemas.openxmlformats.org/officeDocument/2006/relationships/hyperlink" Target="https://podminky.urs.cz/item/CS_URS_2022_01/998762201" TargetMode="External" /><Relationship Id="rId3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02" TargetMode="External" /><Relationship Id="rId2" Type="http://schemas.openxmlformats.org/officeDocument/2006/relationships/hyperlink" Target="https://podminky.urs.cz/item/CS_URS_2022_01/183101121" TargetMode="External" /><Relationship Id="rId3" Type="http://schemas.openxmlformats.org/officeDocument/2006/relationships/hyperlink" Target="https://podminky.urs.cz/item/CS_URS_2022_01/183111114" TargetMode="External" /><Relationship Id="rId4" Type="http://schemas.openxmlformats.org/officeDocument/2006/relationships/hyperlink" Target="https://podminky.urs.cz/item/CS_URS_2022_01/184102113" TargetMode="External" /><Relationship Id="rId5" Type="http://schemas.openxmlformats.org/officeDocument/2006/relationships/hyperlink" Target="https://podminky.urs.cz/item/CS_URS_2022_01/184102211" TargetMode="External" /><Relationship Id="rId6" Type="http://schemas.openxmlformats.org/officeDocument/2006/relationships/hyperlink" Target="https://podminky.urs.cz/item/CS_URS_2022_01/184215133" TargetMode="External" /><Relationship Id="rId7" Type="http://schemas.openxmlformats.org/officeDocument/2006/relationships/hyperlink" Target="https://podminky.urs.cz/item/CS_URS_2022_01/184801121" TargetMode="External" /><Relationship Id="rId8" Type="http://schemas.openxmlformats.org/officeDocument/2006/relationships/hyperlink" Target="https://podminky.urs.cz/item/CS_URS_2022_01/184804116" TargetMode="External" /><Relationship Id="rId9" Type="http://schemas.openxmlformats.org/officeDocument/2006/relationships/hyperlink" Target="https://podminky.urs.cz/item/CS_URS_2022_01/184813135" TargetMode="External" /><Relationship Id="rId10" Type="http://schemas.openxmlformats.org/officeDocument/2006/relationships/hyperlink" Target="https://podminky.urs.cz/item/CS_URS_2022_01/184851511" TargetMode="External" /><Relationship Id="rId11" Type="http://schemas.openxmlformats.org/officeDocument/2006/relationships/hyperlink" Target="https://podminky.urs.cz/item/CS_URS_2022_01/185803105" TargetMode="External" /><Relationship Id="rId12" Type="http://schemas.openxmlformats.org/officeDocument/2006/relationships/hyperlink" Target="https://podminky.urs.cz/item/CS_URS_2022_01/185804311" TargetMode="External" /><Relationship Id="rId13" Type="http://schemas.openxmlformats.org/officeDocument/2006/relationships/hyperlink" Target="https://podminky.urs.cz/item/CS_URS_2022_01/185851121" TargetMode="External" /><Relationship Id="rId14" Type="http://schemas.openxmlformats.org/officeDocument/2006/relationships/hyperlink" Target="https://podminky.urs.cz/item/CS_URS_2022_01/185851129" TargetMode="External" /><Relationship Id="rId15" Type="http://schemas.openxmlformats.org/officeDocument/2006/relationships/hyperlink" Target="https://podminky.urs.cz/item/CS_URS_2022_01/762342441" TargetMode="External" /><Relationship Id="rId16" Type="http://schemas.openxmlformats.org/officeDocument/2006/relationships/hyperlink" Target="https://podminky.urs.cz/item/CS_URS_2022_01/762395000" TargetMode="External" /><Relationship Id="rId17" Type="http://schemas.openxmlformats.org/officeDocument/2006/relationships/hyperlink" Target="https://podminky.urs.cz/item/CS_URS_2022_01/998762201" TargetMode="External" /><Relationship Id="rId18" Type="http://schemas.openxmlformats.org/officeDocument/2006/relationships/hyperlink" Target="https://podminky.urs.cz/item/CS_URS_2022_01/998231311" TargetMode="External" /><Relationship Id="rId19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02" TargetMode="External" /><Relationship Id="rId2" Type="http://schemas.openxmlformats.org/officeDocument/2006/relationships/hyperlink" Target="https://podminky.urs.cz/item/CS_URS_2022_01/183101121" TargetMode="External" /><Relationship Id="rId3" Type="http://schemas.openxmlformats.org/officeDocument/2006/relationships/hyperlink" Target="https://podminky.urs.cz/item/CS_URS_2022_01/183111114" TargetMode="External" /><Relationship Id="rId4" Type="http://schemas.openxmlformats.org/officeDocument/2006/relationships/hyperlink" Target="https://podminky.urs.cz/item/CS_URS_2022_01/184102113" TargetMode="External" /><Relationship Id="rId5" Type="http://schemas.openxmlformats.org/officeDocument/2006/relationships/hyperlink" Target="https://podminky.urs.cz/item/CS_URS_2022_01/184102211" TargetMode="External" /><Relationship Id="rId6" Type="http://schemas.openxmlformats.org/officeDocument/2006/relationships/hyperlink" Target="https://podminky.urs.cz/item/CS_URS_2022_01/184215133" TargetMode="External" /><Relationship Id="rId7" Type="http://schemas.openxmlformats.org/officeDocument/2006/relationships/hyperlink" Target="https://podminky.urs.cz/item/CS_URS_2022_01/184801121" TargetMode="External" /><Relationship Id="rId8" Type="http://schemas.openxmlformats.org/officeDocument/2006/relationships/hyperlink" Target="https://podminky.urs.cz/item/CS_URS_2022_01/184804116" TargetMode="External" /><Relationship Id="rId9" Type="http://schemas.openxmlformats.org/officeDocument/2006/relationships/hyperlink" Target="https://podminky.urs.cz/item/CS_URS_2022_01/184813135" TargetMode="External" /><Relationship Id="rId10" Type="http://schemas.openxmlformats.org/officeDocument/2006/relationships/hyperlink" Target="https://podminky.urs.cz/item/CS_URS_2022_01/185803105" TargetMode="External" /><Relationship Id="rId11" Type="http://schemas.openxmlformats.org/officeDocument/2006/relationships/hyperlink" Target="https://podminky.urs.cz/item/CS_URS_2022_01/185804311" TargetMode="External" /><Relationship Id="rId12" Type="http://schemas.openxmlformats.org/officeDocument/2006/relationships/hyperlink" Target="https://podminky.urs.cz/item/CS_URS_2022_01/185851121" TargetMode="External" /><Relationship Id="rId13" Type="http://schemas.openxmlformats.org/officeDocument/2006/relationships/hyperlink" Target="https://podminky.urs.cz/item/CS_URS_2022_01/185851129" TargetMode="External" /><Relationship Id="rId14" Type="http://schemas.openxmlformats.org/officeDocument/2006/relationships/hyperlink" Target="https://podminky.urs.cz/item/CS_URS_2022_01/762342441" TargetMode="External" /><Relationship Id="rId15" Type="http://schemas.openxmlformats.org/officeDocument/2006/relationships/hyperlink" Target="https://podminky.urs.cz/item/CS_URS_2022_01/762395000" TargetMode="External" /><Relationship Id="rId16" Type="http://schemas.openxmlformats.org/officeDocument/2006/relationships/hyperlink" Target="https://podminky.urs.cz/item/CS_URS_2022_01/998762201" TargetMode="External" /><Relationship Id="rId17" Type="http://schemas.openxmlformats.org/officeDocument/2006/relationships/hyperlink" Target="https://podminky.urs.cz/item/CS_URS_2022_01/998231311" TargetMode="External" /><Relationship Id="rId18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02" TargetMode="External" /><Relationship Id="rId2" Type="http://schemas.openxmlformats.org/officeDocument/2006/relationships/hyperlink" Target="https://podminky.urs.cz/item/CS_URS_2022_01/183101121" TargetMode="External" /><Relationship Id="rId3" Type="http://schemas.openxmlformats.org/officeDocument/2006/relationships/hyperlink" Target="https://podminky.urs.cz/item/CS_URS_2022_01/183111114" TargetMode="External" /><Relationship Id="rId4" Type="http://schemas.openxmlformats.org/officeDocument/2006/relationships/hyperlink" Target="https://podminky.urs.cz/item/CS_URS_2022_01/184102113" TargetMode="External" /><Relationship Id="rId5" Type="http://schemas.openxmlformats.org/officeDocument/2006/relationships/hyperlink" Target="https://podminky.urs.cz/item/CS_URS_2022_01/184102211" TargetMode="External" /><Relationship Id="rId6" Type="http://schemas.openxmlformats.org/officeDocument/2006/relationships/hyperlink" Target="https://podminky.urs.cz/item/CS_URS_2022_01/184215133" TargetMode="External" /><Relationship Id="rId7" Type="http://schemas.openxmlformats.org/officeDocument/2006/relationships/hyperlink" Target="https://podminky.urs.cz/item/CS_URS_2022_01/184801121" TargetMode="External" /><Relationship Id="rId8" Type="http://schemas.openxmlformats.org/officeDocument/2006/relationships/hyperlink" Target="https://podminky.urs.cz/item/CS_URS_2022_01/184804116" TargetMode="External" /><Relationship Id="rId9" Type="http://schemas.openxmlformats.org/officeDocument/2006/relationships/hyperlink" Target="https://podminky.urs.cz/item/CS_URS_2022_01/184806111" TargetMode="External" /><Relationship Id="rId10" Type="http://schemas.openxmlformats.org/officeDocument/2006/relationships/hyperlink" Target="https://podminky.urs.cz/item/CS_URS_2022_01/184806151" TargetMode="External" /><Relationship Id="rId11" Type="http://schemas.openxmlformats.org/officeDocument/2006/relationships/hyperlink" Target="https://podminky.urs.cz/item/CS_URS_2022_01/184813135" TargetMode="External" /><Relationship Id="rId12" Type="http://schemas.openxmlformats.org/officeDocument/2006/relationships/hyperlink" Target="https://podminky.urs.cz/item/CS_URS_2022_01/185803105" TargetMode="External" /><Relationship Id="rId13" Type="http://schemas.openxmlformats.org/officeDocument/2006/relationships/hyperlink" Target="https://podminky.urs.cz/item/CS_URS_2022_01/185804311" TargetMode="External" /><Relationship Id="rId14" Type="http://schemas.openxmlformats.org/officeDocument/2006/relationships/hyperlink" Target="https://podminky.urs.cz/item/CS_URS_2022_01/185851121" TargetMode="External" /><Relationship Id="rId15" Type="http://schemas.openxmlformats.org/officeDocument/2006/relationships/hyperlink" Target="https://podminky.urs.cz/item/CS_URS_2022_01/185851129" TargetMode="External" /><Relationship Id="rId16" Type="http://schemas.openxmlformats.org/officeDocument/2006/relationships/hyperlink" Target="https://podminky.urs.cz/item/CS_URS_2022_01/762342441" TargetMode="External" /><Relationship Id="rId17" Type="http://schemas.openxmlformats.org/officeDocument/2006/relationships/hyperlink" Target="https://podminky.urs.cz/item/CS_URS_2022_01/762395000" TargetMode="External" /><Relationship Id="rId18" Type="http://schemas.openxmlformats.org/officeDocument/2006/relationships/hyperlink" Target="https://podminky.urs.cz/item/CS_URS_2022_01/998762201" TargetMode="External" /><Relationship Id="rId19" Type="http://schemas.openxmlformats.org/officeDocument/2006/relationships/hyperlink" Target="https://podminky.urs.cz/item/CS_URS_2022_01/998231311" TargetMode="External" /><Relationship Id="rId20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18</v>
      </c>
    </row>
    <row r="7" spans="2:71" s="1" customFormat="1" ht="12" customHeight="1">
      <c r="B7" s="23"/>
      <c r="C7" s="24"/>
      <c r="D7" s="34" t="s">
        <v>19</v>
      </c>
      <c r="E7" s="24"/>
      <c r="F7" s="24"/>
      <c r="G7" s="24"/>
      <c r="H7" s="24"/>
      <c r="I7" s="24"/>
      <c r="J7" s="24"/>
      <c r="K7" s="29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21</v>
      </c>
      <c r="AL7" s="24"/>
      <c r="AM7" s="24"/>
      <c r="AN7" s="29" t="s">
        <v>22</v>
      </c>
      <c r="AO7" s="24"/>
      <c r="AP7" s="24"/>
      <c r="AQ7" s="24"/>
      <c r="AR7" s="22"/>
      <c r="BE7" s="33"/>
      <c r="BS7" s="19" t="s">
        <v>23</v>
      </c>
    </row>
    <row r="8" spans="2:71" s="1" customFormat="1" ht="12" customHeight="1">
      <c r="B8" s="23"/>
      <c r="C8" s="24"/>
      <c r="D8" s="34" t="s">
        <v>24</v>
      </c>
      <c r="E8" s="24"/>
      <c r="F8" s="24"/>
      <c r="G8" s="24"/>
      <c r="H8" s="24"/>
      <c r="I8" s="24"/>
      <c r="J8" s="24"/>
      <c r="K8" s="29" t="s">
        <v>25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26</v>
      </c>
      <c r="AL8" s="24"/>
      <c r="AM8" s="24"/>
      <c r="AN8" s="35" t="s">
        <v>27</v>
      </c>
      <c r="AO8" s="24"/>
      <c r="AP8" s="24"/>
      <c r="AQ8" s="24"/>
      <c r="AR8" s="22"/>
      <c r="BE8" s="33"/>
      <c r="BS8" s="19" t="s">
        <v>28</v>
      </c>
    </row>
    <row r="9" spans="2:71" s="1" customFormat="1" ht="29.25" customHeight="1">
      <c r="B9" s="23"/>
      <c r="C9" s="24"/>
      <c r="D9" s="28" t="s">
        <v>29</v>
      </c>
      <c r="E9" s="24"/>
      <c r="F9" s="24"/>
      <c r="G9" s="24"/>
      <c r="H9" s="24"/>
      <c r="I9" s="24"/>
      <c r="J9" s="24"/>
      <c r="K9" s="36" t="s">
        <v>30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31</v>
      </c>
      <c r="AL9" s="24"/>
      <c r="AM9" s="24"/>
      <c r="AN9" s="36" t="s">
        <v>32</v>
      </c>
      <c r="AO9" s="24"/>
      <c r="AP9" s="24"/>
      <c r="AQ9" s="24"/>
      <c r="AR9" s="22"/>
      <c r="BE9" s="33"/>
      <c r="BS9" s="19" t="s">
        <v>33</v>
      </c>
    </row>
    <row r="10" spans="2:71" s="1" customFormat="1" ht="12" customHeight="1">
      <c r="B10" s="23"/>
      <c r="C10" s="24"/>
      <c r="D10" s="34" t="s">
        <v>34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35</v>
      </c>
      <c r="AL10" s="24"/>
      <c r="AM10" s="24"/>
      <c r="AN10" s="29" t="s">
        <v>36</v>
      </c>
      <c r="AO10" s="24"/>
      <c r="AP10" s="24"/>
      <c r="AQ10" s="24"/>
      <c r="AR10" s="22"/>
      <c r="BE10" s="33"/>
      <c r="BS10" s="19" t="s">
        <v>18</v>
      </c>
    </row>
    <row r="11" spans="2:71" s="1" customFormat="1" ht="18.45" customHeight="1">
      <c r="B11" s="23"/>
      <c r="C11" s="24"/>
      <c r="D11" s="24"/>
      <c r="E11" s="29" t="s">
        <v>37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38</v>
      </c>
      <c r="AL11" s="24"/>
      <c r="AM11" s="24"/>
      <c r="AN11" s="29" t="s">
        <v>36</v>
      </c>
      <c r="AO11" s="24"/>
      <c r="AP11" s="24"/>
      <c r="AQ11" s="24"/>
      <c r="AR11" s="22"/>
      <c r="BE11" s="33"/>
      <c r="BS11" s="19" t="s">
        <v>18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18</v>
      </c>
    </row>
    <row r="13" spans="2:71" s="1" customFormat="1" ht="12" customHeight="1">
      <c r="B13" s="23"/>
      <c r="C13" s="24"/>
      <c r="D13" s="34" t="s">
        <v>39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35</v>
      </c>
      <c r="AL13" s="24"/>
      <c r="AM13" s="24"/>
      <c r="AN13" s="37" t="s">
        <v>40</v>
      </c>
      <c r="AO13" s="24"/>
      <c r="AP13" s="24"/>
      <c r="AQ13" s="24"/>
      <c r="AR13" s="22"/>
      <c r="BE13" s="33"/>
      <c r="BS13" s="19" t="s">
        <v>18</v>
      </c>
    </row>
    <row r="14" spans="2:71" ht="12">
      <c r="B14" s="23"/>
      <c r="C14" s="24"/>
      <c r="D14" s="24"/>
      <c r="E14" s="37" t="s">
        <v>40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38</v>
      </c>
      <c r="AL14" s="24"/>
      <c r="AM14" s="24"/>
      <c r="AN14" s="37" t="s">
        <v>40</v>
      </c>
      <c r="AO14" s="24"/>
      <c r="AP14" s="24"/>
      <c r="AQ14" s="24"/>
      <c r="AR14" s="22"/>
      <c r="BE14" s="33"/>
      <c r="BS14" s="19" t="s">
        <v>18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41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35</v>
      </c>
      <c r="AL16" s="24"/>
      <c r="AM16" s="24"/>
      <c r="AN16" s="29" t="s">
        <v>36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42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38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43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35</v>
      </c>
      <c r="AL19" s="24"/>
      <c r="AM19" s="24"/>
      <c r="AN19" s="29" t="s">
        <v>36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38</v>
      </c>
      <c r="AL20" s="24"/>
      <c r="AM20" s="24"/>
      <c r="AN20" s="29" t="s">
        <v>36</v>
      </c>
      <c r="AO20" s="24"/>
      <c r="AP20" s="24"/>
      <c r="AQ20" s="24"/>
      <c r="AR20" s="22"/>
      <c r="BE20" s="33"/>
      <c r="BS20" s="19" t="s">
        <v>45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59.25" customHeight="1">
      <c r="B23" s="23"/>
      <c r="C23" s="24"/>
      <c r="D23" s="24"/>
      <c r="E23" s="39" t="s">
        <v>47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pans="1:57" s="2" customFormat="1" ht="25.9" customHeight="1">
      <c r="A26" s="41"/>
      <c r="B26" s="42"/>
      <c r="C26" s="43"/>
      <c r="D26" s="44" t="s">
        <v>48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50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51</v>
      </c>
      <c r="AL28" s="48"/>
      <c r="AM28" s="48"/>
      <c r="AN28" s="48"/>
      <c r="AO28" s="48"/>
      <c r="AP28" s="43"/>
      <c r="AQ28" s="43"/>
      <c r="AR28" s="47"/>
      <c r="BE28" s="33"/>
    </row>
    <row r="29" spans="1:57" s="3" customFormat="1" ht="14.4" customHeight="1">
      <c r="A29" s="3"/>
      <c r="B29" s="49"/>
      <c r="C29" s="50"/>
      <c r="D29" s="34" t="s">
        <v>52</v>
      </c>
      <c r="E29" s="50"/>
      <c r="F29" s="34" t="s">
        <v>53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4" t="s">
        <v>54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4" t="s">
        <v>55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4" t="s">
        <v>56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4" t="s">
        <v>57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59</v>
      </c>
      <c r="U35" s="57"/>
      <c r="V35" s="57"/>
      <c r="W35" s="57"/>
      <c r="X35" s="59" t="s">
        <v>60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5" t="s">
        <v>61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2710/040/2022-1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Realizace opatření KoPÚ k.ú. Měrovice nad Hanou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4" t="s">
        <v>24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Měrovice nad Hanou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26</v>
      </c>
      <c r="AJ47" s="43"/>
      <c r="AK47" s="43"/>
      <c r="AL47" s="43"/>
      <c r="AM47" s="75" t="str">
        <f>IF(AN8="","",AN8)</f>
        <v>17. 5. 2022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25.65" customHeight="1">
      <c r="A49" s="41"/>
      <c r="B49" s="42"/>
      <c r="C49" s="34" t="s">
        <v>34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ČR-Státní pozemkový úřad,Krajský poz.úřad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41</v>
      </c>
      <c r="AJ49" s="43"/>
      <c r="AK49" s="43"/>
      <c r="AL49" s="43"/>
      <c r="AM49" s="76" t="str">
        <f>IF(E17="","",E17)</f>
        <v xml:space="preserve">AGPOL  s.r.o.,Jungmanova 153/12,Olomouc</v>
      </c>
      <c r="AN49" s="67"/>
      <c r="AO49" s="67"/>
      <c r="AP49" s="67"/>
      <c r="AQ49" s="43"/>
      <c r="AR49" s="47"/>
      <c r="AS49" s="77" t="s">
        <v>62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4" t="s">
        <v>39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43</v>
      </c>
      <c r="AJ50" s="43"/>
      <c r="AK50" s="43"/>
      <c r="AL50" s="43"/>
      <c r="AM50" s="76" t="str">
        <f>IF(E20="","",E20)</f>
        <v xml:space="preserve">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63</v>
      </c>
      <c r="D52" s="90"/>
      <c r="E52" s="90"/>
      <c r="F52" s="90"/>
      <c r="G52" s="90"/>
      <c r="H52" s="91"/>
      <c r="I52" s="92" t="s">
        <v>64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65</v>
      </c>
      <c r="AH52" s="90"/>
      <c r="AI52" s="90"/>
      <c r="AJ52" s="90"/>
      <c r="AK52" s="90"/>
      <c r="AL52" s="90"/>
      <c r="AM52" s="90"/>
      <c r="AN52" s="92" t="s">
        <v>66</v>
      </c>
      <c r="AO52" s="90"/>
      <c r="AP52" s="90"/>
      <c r="AQ52" s="94" t="s">
        <v>67</v>
      </c>
      <c r="AR52" s="47"/>
      <c r="AS52" s="95" t="s">
        <v>68</v>
      </c>
      <c r="AT52" s="96" t="s">
        <v>69</v>
      </c>
      <c r="AU52" s="96" t="s">
        <v>70</v>
      </c>
      <c r="AV52" s="96" t="s">
        <v>71</v>
      </c>
      <c r="AW52" s="96" t="s">
        <v>72</v>
      </c>
      <c r="AX52" s="96" t="s">
        <v>73</v>
      </c>
      <c r="AY52" s="96" t="s">
        <v>74</v>
      </c>
      <c r="AZ52" s="96" t="s">
        <v>75</v>
      </c>
      <c r="BA52" s="96" t="s">
        <v>76</v>
      </c>
      <c r="BB52" s="96" t="s">
        <v>77</v>
      </c>
      <c r="BC52" s="96" t="s">
        <v>78</v>
      </c>
      <c r="BD52" s="97" t="s">
        <v>79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80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ROUND(AG55+AG60+AG65+AG70,2)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36</v>
      </c>
      <c r="AR54" s="107"/>
      <c r="AS54" s="108">
        <f>ROUND(AS55+AS60+AS65+AS70,2)</f>
        <v>0</v>
      </c>
      <c r="AT54" s="109">
        <f>ROUND(SUM(AV54:AW54),2)</f>
        <v>0</v>
      </c>
      <c r="AU54" s="110">
        <f>ROUND(AU55+AU60+AU65+AU70,5)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ROUND(AZ55+AZ60+AZ65+AZ70,2)</f>
        <v>0</v>
      </c>
      <c r="BA54" s="109">
        <f>ROUND(BA55+BA60+BA65+BA70,2)</f>
        <v>0</v>
      </c>
      <c r="BB54" s="109">
        <f>ROUND(BB55+BB60+BB65+BB70,2)</f>
        <v>0</v>
      </c>
      <c r="BC54" s="109">
        <f>ROUND(BC55+BC60+BC65+BC70,2)</f>
        <v>0</v>
      </c>
      <c r="BD54" s="111">
        <f>ROUND(BD55+BD60+BD65+BD70,2)</f>
        <v>0</v>
      </c>
      <c r="BE54" s="6"/>
      <c r="BS54" s="112" t="s">
        <v>81</v>
      </c>
      <c r="BT54" s="112" t="s">
        <v>82</v>
      </c>
      <c r="BU54" s="113" t="s">
        <v>83</v>
      </c>
      <c r="BV54" s="112" t="s">
        <v>84</v>
      </c>
      <c r="BW54" s="112" t="s">
        <v>5</v>
      </c>
      <c r="BX54" s="112" t="s">
        <v>85</v>
      </c>
      <c r="CL54" s="112" t="s">
        <v>20</v>
      </c>
    </row>
    <row r="55" spans="1:91" s="7" customFormat="1" ht="16.5" customHeight="1">
      <c r="A55" s="7"/>
      <c r="B55" s="114"/>
      <c r="C55" s="115"/>
      <c r="D55" s="116" t="s">
        <v>86</v>
      </c>
      <c r="E55" s="116"/>
      <c r="F55" s="116"/>
      <c r="G55" s="116"/>
      <c r="H55" s="116"/>
      <c r="I55" s="117"/>
      <c r="J55" s="116" t="s">
        <v>87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ROUND(SUM(AG56:AG59),2)</f>
        <v>0</v>
      </c>
      <c r="AH55" s="117"/>
      <c r="AI55" s="117"/>
      <c r="AJ55" s="117"/>
      <c r="AK55" s="117"/>
      <c r="AL55" s="117"/>
      <c r="AM55" s="117"/>
      <c r="AN55" s="119">
        <f>SUM(AG55,AT55)</f>
        <v>0</v>
      </c>
      <c r="AO55" s="117"/>
      <c r="AP55" s="117"/>
      <c r="AQ55" s="120" t="s">
        <v>88</v>
      </c>
      <c r="AR55" s="121"/>
      <c r="AS55" s="122">
        <f>ROUND(SUM(AS56:AS59),2)</f>
        <v>0</v>
      </c>
      <c r="AT55" s="123">
        <f>ROUND(SUM(AV55:AW55),2)</f>
        <v>0</v>
      </c>
      <c r="AU55" s="124">
        <f>ROUND(SUM(AU56:AU59),5)</f>
        <v>0</v>
      </c>
      <c r="AV55" s="123">
        <f>ROUND(AZ55*L29,2)</f>
        <v>0</v>
      </c>
      <c r="AW55" s="123">
        <f>ROUND(BA55*L30,2)</f>
        <v>0</v>
      </c>
      <c r="AX55" s="123">
        <f>ROUND(BB55*L29,2)</f>
        <v>0</v>
      </c>
      <c r="AY55" s="123">
        <f>ROUND(BC55*L30,2)</f>
        <v>0</v>
      </c>
      <c r="AZ55" s="123">
        <f>ROUND(SUM(AZ56:AZ59),2)</f>
        <v>0</v>
      </c>
      <c r="BA55" s="123">
        <f>ROUND(SUM(BA56:BA59),2)</f>
        <v>0</v>
      </c>
      <c r="BB55" s="123">
        <f>ROUND(SUM(BB56:BB59),2)</f>
        <v>0</v>
      </c>
      <c r="BC55" s="123">
        <f>ROUND(SUM(BC56:BC59),2)</f>
        <v>0</v>
      </c>
      <c r="BD55" s="125">
        <f>ROUND(SUM(BD56:BD59),2)</f>
        <v>0</v>
      </c>
      <c r="BE55" s="7"/>
      <c r="BS55" s="126" t="s">
        <v>81</v>
      </c>
      <c r="BT55" s="126" t="s">
        <v>23</v>
      </c>
      <c r="BV55" s="126" t="s">
        <v>84</v>
      </c>
      <c r="BW55" s="126" t="s">
        <v>89</v>
      </c>
      <c r="BX55" s="126" t="s">
        <v>5</v>
      </c>
      <c r="CL55" s="126" t="s">
        <v>36</v>
      </c>
      <c r="CM55" s="126" t="s">
        <v>90</v>
      </c>
    </row>
    <row r="56" spans="1:91" s="4" customFormat="1" ht="16.5" customHeight="1">
      <c r="A56" s="127" t="s">
        <v>91</v>
      </c>
      <c r="B56" s="66"/>
      <c r="C56" s="128"/>
      <c r="D56" s="128"/>
      <c r="E56" s="129" t="s">
        <v>86</v>
      </c>
      <c r="F56" s="129"/>
      <c r="G56" s="129"/>
      <c r="H56" s="129"/>
      <c r="I56" s="129"/>
      <c r="J56" s="128"/>
      <c r="K56" s="129" t="s">
        <v>87</v>
      </c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30">
        <f>'SO 05 - Doprovodná liniov...'!J30</f>
        <v>0</v>
      </c>
      <c r="AH56" s="128"/>
      <c r="AI56" s="128"/>
      <c r="AJ56" s="128"/>
      <c r="AK56" s="128"/>
      <c r="AL56" s="128"/>
      <c r="AM56" s="128"/>
      <c r="AN56" s="130">
        <f>SUM(AG56,AT56)</f>
        <v>0</v>
      </c>
      <c r="AO56" s="128"/>
      <c r="AP56" s="128"/>
      <c r="AQ56" s="131" t="s">
        <v>92</v>
      </c>
      <c r="AR56" s="68"/>
      <c r="AS56" s="132">
        <v>0</v>
      </c>
      <c r="AT56" s="133">
        <f>ROUND(SUM(AV56:AW56),2)</f>
        <v>0</v>
      </c>
      <c r="AU56" s="134">
        <f>'SO 05 - Doprovodná liniov...'!P85</f>
        <v>0</v>
      </c>
      <c r="AV56" s="133">
        <f>'SO 05 - Doprovodná liniov...'!J33</f>
        <v>0</v>
      </c>
      <c r="AW56" s="133">
        <f>'SO 05 - Doprovodná liniov...'!J34</f>
        <v>0</v>
      </c>
      <c r="AX56" s="133">
        <f>'SO 05 - Doprovodná liniov...'!J35</f>
        <v>0</v>
      </c>
      <c r="AY56" s="133">
        <f>'SO 05 - Doprovodná liniov...'!J36</f>
        <v>0</v>
      </c>
      <c r="AZ56" s="133">
        <f>'SO 05 - Doprovodná liniov...'!F33</f>
        <v>0</v>
      </c>
      <c r="BA56" s="133">
        <f>'SO 05 - Doprovodná liniov...'!F34</f>
        <v>0</v>
      </c>
      <c r="BB56" s="133">
        <f>'SO 05 - Doprovodná liniov...'!F35</f>
        <v>0</v>
      </c>
      <c r="BC56" s="133">
        <f>'SO 05 - Doprovodná liniov...'!F36</f>
        <v>0</v>
      </c>
      <c r="BD56" s="135">
        <f>'SO 05 - Doprovodná liniov...'!F37</f>
        <v>0</v>
      </c>
      <c r="BE56" s="4"/>
      <c r="BT56" s="136" t="s">
        <v>90</v>
      </c>
      <c r="BU56" s="136" t="s">
        <v>93</v>
      </c>
      <c r="BV56" s="136" t="s">
        <v>84</v>
      </c>
      <c r="BW56" s="136" t="s">
        <v>89</v>
      </c>
      <c r="BX56" s="136" t="s">
        <v>5</v>
      </c>
      <c r="CL56" s="136" t="s">
        <v>36</v>
      </c>
      <c r="CM56" s="136" t="s">
        <v>90</v>
      </c>
    </row>
    <row r="57" spans="1:90" s="4" customFormat="1" ht="16.5" customHeight="1">
      <c r="A57" s="127" t="s">
        <v>91</v>
      </c>
      <c r="B57" s="66"/>
      <c r="C57" s="128"/>
      <c r="D57" s="128"/>
      <c r="E57" s="129" t="s">
        <v>94</v>
      </c>
      <c r="F57" s="129"/>
      <c r="G57" s="129"/>
      <c r="H57" s="129"/>
      <c r="I57" s="129"/>
      <c r="J57" s="128"/>
      <c r="K57" s="129" t="s">
        <v>95</v>
      </c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30">
        <f>'SO 05.1 - Následná péče -...'!J32</f>
        <v>0</v>
      </c>
      <c r="AH57" s="128"/>
      <c r="AI57" s="128"/>
      <c r="AJ57" s="128"/>
      <c r="AK57" s="128"/>
      <c r="AL57" s="128"/>
      <c r="AM57" s="128"/>
      <c r="AN57" s="130">
        <f>SUM(AG57,AT57)</f>
        <v>0</v>
      </c>
      <c r="AO57" s="128"/>
      <c r="AP57" s="128"/>
      <c r="AQ57" s="131" t="s">
        <v>92</v>
      </c>
      <c r="AR57" s="68"/>
      <c r="AS57" s="132">
        <v>0</v>
      </c>
      <c r="AT57" s="133">
        <f>ROUND(SUM(AV57:AW57),2)</f>
        <v>0</v>
      </c>
      <c r="AU57" s="134">
        <f>'SO 05.1 - Následná péče -...'!P89</f>
        <v>0</v>
      </c>
      <c r="AV57" s="133">
        <f>'SO 05.1 - Následná péče -...'!J35</f>
        <v>0</v>
      </c>
      <c r="AW57" s="133">
        <f>'SO 05.1 - Následná péče -...'!J36</f>
        <v>0</v>
      </c>
      <c r="AX57" s="133">
        <f>'SO 05.1 - Následná péče -...'!J37</f>
        <v>0</v>
      </c>
      <c r="AY57" s="133">
        <f>'SO 05.1 - Následná péče -...'!J38</f>
        <v>0</v>
      </c>
      <c r="AZ57" s="133">
        <f>'SO 05.1 - Následná péče -...'!F35</f>
        <v>0</v>
      </c>
      <c r="BA57" s="133">
        <f>'SO 05.1 - Následná péče -...'!F36</f>
        <v>0</v>
      </c>
      <c r="BB57" s="133">
        <f>'SO 05.1 - Následná péče -...'!F37</f>
        <v>0</v>
      </c>
      <c r="BC57" s="133">
        <f>'SO 05.1 - Následná péče -...'!F38</f>
        <v>0</v>
      </c>
      <c r="BD57" s="135">
        <f>'SO 05.1 - Následná péče -...'!F39</f>
        <v>0</v>
      </c>
      <c r="BE57" s="4"/>
      <c r="BT57" s="136" t="s">
        <v>90</v>
      </c>
      <c r="BV57" s="136" t="s">
        <v>84</v>
      </c>
      <c r="BW57" s="136" t="s">
        <v>96</v>
      </c>
      <c r="BX57" s="136" t="s">
        <v>89</v>
      </c>
      <c r="CL57" s="136" t="s">
        <v>36</v>
      </c>
    </row>
    <row r="58" spans="1:90" s="4" customFormat="1" ht="16.5" customHeight="1">
      <c r="A58" s="127" t="s">
        <v>91</v>
      </c>
      <c r="B58" s="66"/>
      <c r="C58" s="128"/>
      <c r="D58" s="128"/>
      <c r="E58" s="129" t="s">
        <v>97</v>
      </c>
      <c r="F58" s="129"/>
      <c r="G58" s="129"/>
      <c r="H58" s="129"/>
      <c r="I58" s="129"/>
      <c r="J58" s="128"/>
      <c r="K58" s="129" t="s">
        <v>98</v>
      </c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>
        <f>'SO 05.2 - Následná péče -...'!J32</f>
        <v>0</v>
      </c>
      <c r="AH58" s="128"/>
      <c r="AI58" s="128"/>
      <c r="AJ58" s="128"/>
      <c r="AK58" s="128"/>
      <c r="AL58" s="128"/>
      <c r="AM58" s="128"/>
      <c r="AN58" s="130">
        <f>SUM(AG58,AT58)</f>
        <v>0</v>
      </c>
      <c r="AO58" s="128"/>
      <c r="AP58" s="128"/>
      <c r="AQ58" s="131" t="s">
        <v>92</v>
      </c>
      <c r="AR58" s="68"/>
      <c r="AS58" s="132">
        <v>0</v>
      </c>
      <c r="AT58" s="133">
        <f>ROUND(SUM(AV58:AW58),2)</f>
        <v>0</v>
      </c>
      <c r="AU58" s="134">
        <f>'SO 05.2 - Následná péče -...'!P89</f>
        <v>0</v>
      </c>
      <c r="AV58" s="133">
        <f>'SO 05.2 - Následná péče -...'!J35</f>
        <v>0</v>
      </c>
      <c r="AW58" s="133">
        <f>'SO 05.2 - Následná péče -...'!J36</f>
        <v>0</v>
      </c>
      <c r="AX58" s="133">
        <f>'SO 05.2 - Následná péče -...'!J37</f>
        <v>0</v>
      </c>
      <c r="AY58" s="133">
        <f>'SO 05.2 - Následná péče -...'!J38</f>
        <v>0</v>
      </c>
      <c r="AZ58" s="133">
        <f>'SO 05.2 - Následná péče -...'!F35</f>
        <v>0</v>
      </c>
      <c r="BA58" s="133">
        <f>'SO 05.2 - Následná péče -...'!F36</f>
        <v>0</v>
      </c>
      <c r="BB58" s="133">
        <f>'SO 05.2 - Následná péče -...'!F37</f>
        <v>0</v>
      </c>
      <c r="BC58" s="133">
        <f>'SO 05.2 - Následná péče -...'!F38</f>
        <v>0</v>
      </c>
      <c r="BD58" s="135">
        <f>'SO 05.2 - Následná péče -...'!F39</f>
        <v>0</v>
      </c>
      <c r="BE58" s="4"/>
      <c r="BT58" s="136" t="s">
        <v>90</v>
      </c>
      <c r="BV58" s="136" t="s">
        <v>84</v>
      </c>
      <c r="BW58" s="136" t="s">
        <v>99</v>
      </c>
      <c r="BX58" s="136" t="s">
        <v>89</v>
      </c>
      <c r="CL58" s="136" t="s">
        <v>36</v>
      </c>
    </row>
    <row r="59" spans="1:90" s="4" customFormat="1" ht="16.5" customHeight="1">
      <c r="A59" s="127" t="s">
        <v>91</v>
      </c>
      <c r="B59" s="66"/>
      <c r="C59" s="128"/>
      <c r="D59" s="128"/>
      <c r="E59" s="129" t="s">
        <v>100</v>
      </c>
      <c r="F59" s="129"/>
      <c r="G59" s="129"/>
      <c r="H59" s="129"/>
      <c r="I59" s="129"/>
      <c r="J59" s="128"/>
      <c r="K59" s="129" t="s">
        <v>101</v>
      </c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30">
        <f>'SO 05.3 - Následná péče -...'!J32</f>
        <v>0</v>
      </c>
      <c r="AH59" s="128"/>
      <c r="AI59" s="128"/>
      <c r="AJ59" s="128"/>
      <c r="AK59" s="128"/>
      <c r="AL59" s="128"/>
      <c r="AM59" s="128"/>
      <c r="AN59" s="130">
        <f>SUM(AG59,AT59)</f>
        <v>0</v>
      </c>
      <c r="AO59" s="128"/>
      <c r="AP59" s="128"/>
      <c r="AQ59" s="131" t="s">
        <v>92</v>
      </c>
      <c r="AR59" s="68"/>
      <c r="AS59" s="132">
        <v>0</v>
      </c>
      <c r="AT59" s="133">
        <f>ROUND(SUM(AV59:AW59),2)</f>
        <v>0</v>
      </c>
      <c r="AU59" s="134">
        <f>'SO 05.3 - Následná péče -...'!P89</f>
        <v>0</v>
      </c>
      <c r="AV59" s="133">
        <f>'SO 05.3 - Následná péče -...'!J35</f>
        <v>0</v>
      </c>
      <c r="AW59" s="133">
        <f>'SO 05.3 - Následná péče -...'!J36</f>
        <v>0</v>
      </c>
      <c r="AX59" s="133">
        <f>'SO 05.3 - Následná péče -...'!J37</f>
        <v>0</v>
      </c>
      <c r="AY59" s="133">
        <f>'SO 05.3 - Následná péče -...'!J38</f>
        <v>0</v>
      </c>
      <c r="AZ59" s="133">
        <f>'SO 05.3 - Následná péče -...'!F35</f>
        <v>0</v>
      </c>
      <c r="BA59" s="133">
        <f>'SO 05.3 - Následná péče -...'!F36</f>
        <v>0</v>
      </c>
      <c r="BB59" s="133">
        <f>'SO 05.3 - Následná péče -...'!F37</f>
        <v>0</v>
      </c>
      <c r="BC59" s="133">
        <f>'SO 05.3 - Následná péče -...'!F38</f>
        <v>0</v>
      </c>
      <c r="BD59" s="135">
        <f>'SO 05.3 - Následná péče -...'!F39</f>
        <v>0</v>
      </c>
      <c r="BE59" s="4"/>
      <c r="BT59" s="136" t="s">
        <v>90</v>
      </c>
      <c r="BV59" s="136" t="s">
        <v>84</v>
      </c>
      <c r="BW59" s="136" t="s">
        <v>102</v>
      </c>
      <c r="BX59" s="136" t="s">
        <v>89</v>
      </c>
      <c r="CL59" s="136" t="s">
        <v>36</v>
      </c>
    </row>
    <row r="60" spans="1:91" s="7" customFormat="1" ht="16.5" customHeight="1">
      <c r="A60" s="7"/>
      <c r="B60" s="114"/>
      <c r="C60" s="115"/>
      <c r="D60" s="116" t="s">
        <v>103</v>
      </c>
      <c r="E60" s="116"/>
      <c r="F60" s="116"/>
      <c r="G60" s="116"/>
      <c r="H60" s="116"/>
      <c r="I60" s="117"/>
      <c r="J60" s="116" t="s">
        <v>104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ROUND(SUM(AG61:AG64),2)</f>
        <v>0</v>
      </c>
      <c r="AH60" s="117"/>
      <c r="AI60" s="117"/>
      <c r="AJ60" s="117"/>
      <c r="AK60" s="117"/>
      <c r="AL60" s="117"/>
      <c r="AM60" s="117"/>
      <c r="AN60" s="119">
        <f>SUM(AG60,AT60)</f>
        <v>0</v>
      </c>
      <c r="AO60" s="117"/>
      <c r="AP60" s="117"/>
      <c r="AQ60" s="120" t="s">
        <v>88</v>
      </c>
      <c r="AR60" s="121"/>
      <c r="AS60" s="122">
        <f>ROUND(SUM(AS61:AS64),2)</f>
        <v>0</v>
      </c>
      <c r="AT60" s="123">
        <f>ROUND(SUM(AV60:AW60),2)</f>
        <v>0</v>
      </c>
      <c r="AU60" s="124">
        <f>ROUND(SUM(AU61:AU64),5)</f>
        <v>0</v>
      </c>
      <c r="AV60" s="123">
        <f>ROUND(AZ60*L29,2)</f>
        <v>0</v>
      </c>
      <c r="AW60" s="123">
        <f>ROUND(BA60*L30,2)</f>
        <v>0</v>
      </c>
      <c r="AX60" s="123">
        <f>ROUND(BB60*L29,2)</f>
        <v>0</v>
      </c>
      <c r="AY60" s="123">
        <f>ROUND(BC60*L30,2)</f>
        <v>0</v>
      </c>
      <c r="AZ60" s="123">
        <f>ROUND(SUM(AZ61:AZ64),2)</f>
        <v>0</v>
      </c>
      <c r="BA60" s="123">
        <f>ROUND(SUM(BA61:BA64),2)</f>
        <v>0</v>
      </c>
      <c r="BB60" s="123">
        <f>ROUND(SUM(BB61:BB64),2)</f>
        <v>0</v>
      </c>
      <c r="BC60" s="123">
        <f>ROUND(SUM(BC61:BC64),2)</f>
        <v>0</v>
      </c>
      <c r="BD60" s="125">
        <f>ROUND(SUM(BD61:BD64),2)</f>
        <v>0</v>
      </c>
      <c r="BE60" s="7"/>
      <c r="BS60" s="126" t="s">
        <v>81</v>
      </c>
      <c r="BT60" s="126" t="s">
        <v>23</v>
      </c>
      <c r="BV60" s="126" t="s">
        <v>84</v>
      </c>
      <c r="BW60" s="126" t="s">
        <v>105</v>
      </c>
      <c r="BX60" s="126" t="s">
        <v>5</v>
      </c>
      <c r="CL60" s="126" t="s">
        <v>36</v>
      </c>
      <c r="CM60" s="126" t="s">
        <v>90</v>
      </c>
    </row>
    <row r="61" spans="1:91" s="4" customFormat="1" ht="16.5" customHeight="1">
      <c r="A61" s="127" t="s">
        <v>91</v>
      </c>
      <c r="B61" s="66"/>
      <c r="C61" s="128"/>
      <c r="D61" s="128"/>
      <c r="E61" s="129" t="s">
        <v>103</v>
      </c>
      <c r="F61" s="129"/>
      <c r="G61" s="129"/>
      <c r="H61" s="129"/>
      <c r="I61" s="129"/>
      <c r="J61" s="128"/>
      <c r="K61" s="129" t="s">
        <v>104</v>
      </c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30">
        <f>'SO 09 - Biocentrum BC3'!J30</f>
        <v>0</v>
      </c>
      <c r="AH61" s="128"/>
      <c r="AI61" s="128"/>
      <c r="AJ61" s="128"/>
      <c r="AK61" s="128"/>
      <c r="AL61" s="128"/>
      <c r="AM61" s="128"/>
      <c r="AN61" s="130">
        <f>SUM(AG61,AT61)</f>
        <v>0</v>
      </c>
      <c r="AO61" s="128"/>
      <c r="AP61" s="128"/>
      <c r="AQ61" s="131" t="s">
        <v>92</v>
      </c>
      <c r="AR61" s="68"/>
      <c r="AS61" s="132">
        <v>0</v>
      </c>
      <c r="AT61" s="133">
        <f>ROUND(SUM(AV61:AW61),2)</f>
        <v>0</v>
      </c>
      <c r="AU61" s="134">
        <f>'SO 09 - Biocentrum BC3'!P86</f>
        <v>0</v>
      </c>
      <c r="AV61" s="133">
        <f>'SO 09 - Biocentrum BC3'!J33</f>
        <v>0</v>
      </c>
      <c r="AW61" s="133">
        <f>'SO 09 - Biocentrum BC3'!J34</f>
        <v>0</v>
      </c>
      <c r="AX61" s="133">
        <f>'SO 09 - Biocentrum BC3'!J35</f>
        <v>0</v>
      </c>
      <c r="AY61" s="133">
        <f>'SO 09 - Biocentrum BC3'!J36</f>
        <v>0</v>
      </c>
      <c r="AZ61" s="133">
        <f>'SO 09 - Biocentrum BC3'!F33</f>
        <v>0</v>
      </c>
      <c r="BA61" s="133">
        <f>'SO 09 - Biocentrum BC3'!F34</f>
        <v>0</v>
      </c>
      <c r="BB61" s="133">
        <f>'SO 09 - Biocentrum BC3'!F35</f>
        <v>0</v>
      </c>
      <c r="BC61" s="133">
        <f>'SO 09 - Biocentrum BC3'!F36</f>
        <v>0</v>
      </c>
      <c r="BD61" s="135">
        <f>'SO 09 - Biocentrum BC3'!F37</f>
        <v>0</v>
      </c>
      <c r="BE61" s="4"/>
      <c r="BT61" s="136" t="s">
        <v>90</v>
      </c>
      <c r="BU61" s="136" t="s">
        <v>93</v>
      </c>
      <c r="BV61" s="136" t="s">
        <v>84</v>
      </c>
      <c r="BW61" s="136" t="s">
        <v>105</v>
      </c>
      <c r="BX61" s="136" t="s">
        <v>5</v>
      </c>
      <c r="CL61" s="136" t="s">
        <v>36</v>
      </c>
      <c r="CM61" s="136" t="s">
        <v>90</v>
      </c>
    </row>
    <row r="62" spans="1:90" s="4" customFormat="1" ht="16.5" customHeight="1">
      <c r="A62" s="127" t="s">
        <v>91</v>
      </c>
      <c r="B62" s="66"/>
      <c r="C62" s="128"/>
      <c r="D62" s="128"/>
      <c r="E62" s="129" t="s">
        <v>106</v>
      </c>
      <c r="F62" s="129"/>
      <c r="G62" s="129"/>
      <c r="H62" s="129"/>
      <c r="I62" s="129"/>
      <c r="J62" s="128"/>
      <c r="K62" s="129" t="s">
        <v>95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30">
        <f>'SO 09.1 - Následná péče -...'!J32</f>
        <v>0</v>
      </c>
      <c r="AH62" s="128"/>
      <c r="AI62" s="128"/>
      <c r="AJ62" s="128"/>
      <c r="AK62" s="128"/>
      <c r="AL62" s="128"/>
      <c r="AM62" s="128"/>
      <c r="AN62" s="130">
        <f>SUM(AG62,AT62)</f>
        <v>0</v>
      </c>
      <c r="AO62" s="128"/>
      <c r="AP62" s="128"/>
      <c r="AQ62" s="131" t="s">
        <v>92</v>
      </c>
      <c r="AR62" s="68"/>
      <c r="AS62" s="132">
        <v>0</v>
      </c>
      <c r="AT62" s="133">
        <f>ROUND(SUM(AV62:AW62),2)</f>
        <v>0</v>
      </c>
      <c r="AU62" s="134">
        <f>'SO 09.1 - Následná péče -...'!P89</f>
        <v>0</v>
      </c>
      <c r="AV62" s="133">
        <f>'SO 09.1 - Následná péče -...'!J35</f>
        <v>0</v>
      </c>
      <c r="AW62" s="133">
        <f>'SO 09.1 - Následná péče -...'!J36</f>
        <v>0</v>
      </c>
      <c r="AX62" s="133">
        <f>'SO 09.1 - Následná péče -...'!J37</f>
        <v>0</v>
      </c>
      <c r="AY62" s="133">
        <f>'SO 09.1 - Následná péče -...'!J38</f>
        <v>0</v>
      </c>
      <c r="AZ62" s="133">
        <f>'SO 09.1 - Následná péče -...'!F35</f>
        <v>0</v>
      </c>
      <c r="BA62" s="133">
        <f>'SO 09.1 - Následná péče -...'!F36</f>
        <v>0</v>
      </c>
      <c r="BB62" s="133">
        <f>'SO 09.1 - Následná péče -...'!F37</f>
        <v>0</v>
      </c>
      <c r="BC62" s="133">
        <f>'SO 09.1 - Následná péče -...'!F38</f>
        <v>0</v>
      </c>
      <c r="BD62" s="135">
        <f>'SO 09.1 - Následná péče -...'!F39</f>
        <v>0</v>
      </c>
      <c r="BE62" s="4"/>
      <c r="BT62" s="136" t="s">
        <v>90</v>
      </c>
      <c r="BV62" s="136" t="s">
        <v>84</v>
      </c>
      <c r="BW62" s="136" t="s">
        <v>107</v>
      </c>
      <c r="BX62" s="136" t="s">
        <v>105</v>
      </c>
      <c r="CL62" s="136" t="s">
        <v>36</v>
      </c>
    </row>
    <row r="63" spans="1:90" s="4" customFormat="1" ht="16.5" customHeight="1">
      <c r="A63" s="127" t="s">
        <v>91</v>
      </c>
      <c r="B63" s="66"/>
      <c r="C63" s="128"/>
      <c r="D63" s="128"/>
      <c r="E63" s="129" t="s">
        <v>108</v>
      </c>
      <c r="F63" s="129"/>
      <c r="G63" s="129"/>
      <c r="H63" s="129"/>
      <c r="I63" s="129"/>
      <c r="J63" s="128"/>
      <c r="K63" s="129" t="s">
        <v>98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30">
        <f>'SO 09.2 - Následná péče -...'!J32</f>
        <v>0</v>
      </c>
      <c r="AH63" s="128"/>
      <c r="AI63" s="128"/>
      <c r="AJ63" s="128"/>
      <c r="AK63" s="128"/>
      <c r="AL63" s="128"/>
      <c r="AM63" s="128"/>
      <c r="AN63" s="130">
        <f>SUM(AG63,AT63)</f>
        <v>0</v>
      </c>
      <c r="AO63" s="128"/>
      <c r="AP63" s="128"/>
      <c r="AQ63" s="131" t="s">
        <v>92</v>
      </c>
      <c r="AR63" s="68"/>
      <c r="AS63" s="132">
        <v>0</v>
      </c>
      <c r="AT63" s="133">
        <f>ROUND(SUM(AV63:AW63),2)</f>
        <v>0</v>
      </c>
      <c r="AU63" s="134">
        <f>'SO 09.2 - Následná péče -...'!P89</f>
        <v>0</v>
      </c>
      <c r="AV63" s="133">
        <f>'SO 09.2 - Následná péče -...'!J35</f>
        <v>0</v>
      </c>
      <c r="AW63" s="133">
        <f>'SO 09.2 - Následná péče -...'!J36</f>
        <v>0</v>
      </c>
      <c r="AX63" s="133">
        <f>'SO 09.2 - Následná péče -...'!J37</f>
        <v>0</v>
      </c>
      <c r="AY63" s="133">
        <f>'SO 09.2 - Následná péče -...'!J38</f>
        <v>0</v>
      </c>
      <c r="AZ63" s="133">
        <f>'SO 09.2 - Následná péče -...'!F35</f>
        <v>0</v>
      </c>
      <c r="BA63" s="133">
        <f>'SO 09.2 - Následná péče -...'!F36</f>
        <v>0</v>
      </c>
      <c r="BB63" s="133">
        <f>'SO 09.2 - Následná péče -...'!F37</f>
        <v>0</v>
      </c>
      <c r="BC63" s="133">
        <f>'SO 09.2 - Následná péče -...'!F38</f>
        <v>0</v>
      </c>
      <c r="BD63" s="135">
        <f>'SO 09.2 - Následná péče -...'!F39</f>
        <v>0</v>
      </c>
      <c r="BE63" s="4"/>
      <c r="BT63" s="136" t="s">
        <v>90</v>
      </c>
      <c r="BV63" s="136" t="s">
        <v>84</v>
      </c>
      <c r="BW63" s="136" t="s">
        <v>109</v>
      </c>
      <c r="BX63" s="136" t="s">
        <v>105</v>
      </c>
      <c r="CL63" s="136" t="s">
        <v>36</v>
      </c>
    </row>
    <row r="64" spans="1:90" s="4" customFormat="1" ht="16.5" customHeight="1">
      <c r="A64" s="127" t="s">
        <v>91</v>
      </c>
      <c r="B64" s="66"/>
      <c r="C64" s="128"/>
      <c r="D64" s="128"/>
      <c r="E64" s="129" t="s">
        <v>110</v>
      </c>
      <c r="F64" s="129"/>
      <c r="G64" s="129"/>
      <c r="H64" s="129"/>
      <c r="I64" s="129"/>
      <c r="J64" s="128"/>
      <c r="K64" s="129" t="s">
        <v>101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30">
        <f>'SO 09.3 - Následná péče -...'!J32</f>
        <v>0</v>
      </c>
      <c r="AH64" s="128"/>
      <c r="AI64" s="128"/>
      <c r="AJ64" s="128"/>
      <c r="AK64" s="128"/>
      <c r="AL64" s="128"/>
      <c r="AM64" s="128"/>
      <c r="AN64" s="130">
        <f>SUM(AG64,AT64)</f>
        <v>0</v>
      </c>
      <c r="AO64" s="128"/>
      <c r="AP64" s="128"/>
      <c r="AQ64" s="131" t="s">
        <v>92</v>
      </c>
      <c r="AR64" s="68"/>
      <c r="AS64" s="132">
        <v>0</v>
      </c>
      <c r="AT64" s="133">
        <f>ROUND(SUM(AV64:AW64),2)</f>
        <v>0</v>
      </c>
      <c r="AU64" s="134">
        <f>'SO 09.3 - Následná péče -...'!P89</f>
        <v>0</v>
      </c>
      <c r="AV64" s="133">
        <f>'SO 09.3 - Následná péče -...'!J35</f>
        <v>0</v>
      </c>
      <c r="AW64" s="133">
        <f>'SO 09.3 - Následná péče -...'!J36</f>
        <v>0</v>
      </c>
      <c r="AX64" s="133">
        <f>'SO 09.3 - Následná péče -...'!J37</f>
        <v>0</v>
      </c>
      <c r="AY64" s="133">
        <f>'SO 09.3 - Následná péče -...'!J38</f>
        <v>0</v>
      </c>
      <c r="AZ64" s="133">
        <f>'SO 09.3 - Následná péče -...'!F35</f>
        <v>0</v>
      </c>
      <c r="BA64" s="133">
        <f>'SO 09.3 - Následná péče -...'!F36</f>
        <v>0</v>
      </c>
      <c r="BB64" s="133">
        <f>'SO 09.3 - Následná péče -...'!F37</f>
        <v>0</v>
      </c>
      <c r="BC64" s="133">
        <f>'SO 09.3 - Následná péče -...'!F38</f>
        <v>0</v>
      </c>
      <c r="BD64" s="135">
        <f>'SO 09.3 - Následná péče -...'!F39</f>
        <v>0</v>
      </c>
      <c r="BE64" s="4"/>
      <c r="BT64" s="136" t="s">
        <v>90</v>
      </c>
      <c r="BV64" s="136" t="s">
        <v>84</v>
      </c>
      <c r="BW64" s="136" t="s">
        <v>111</v>
      </c>
      <c r="BX64" s="136" t="s">
        <v>105</v>
      </c>
      <c r="CL64" s="136" t="s">
        <v>36</v>
      </c>
    </row>
    <row r="65" spans="1:91" s="7" customFormat="1" ht="16.5" customHeight="1">
      <c r="A65" s="7"/>
      <c r="B65" s="114"/>
      <c r="C65" s="115"/>
      <c r="D65" s="116" t="s">
        <v>112</v>
      </c>
      <c r="E65" s="116"/>
      <c r="F65" s="116"/>
      <c r="G65" s="116"/>
      <c r="H65" s="116"/>
      <c r="I65" s="117"/>
      <c r="J65" s="116" t="s">
        <v>113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8">
        <f>ROUND(SUM(AG66:AG69),2)</f>
        <v>0</v>
      </c>
      <c r="AH65" s="117"/>
      <c r="AI65" s="117"/>
      <c r="AJ65" s="117"/>
      <c r="AK65" s="117"/>
      <c r="AL65" s="117"/>
      <c r="AM65" s="117"/>
      <c r="AN65" s="119">
        <f>SUM(AG65,AT65)</f>
        <v>0</v>
      </c>
      <c r="AO65" s="117"/>
      <c r="AP65" s="117"/>
      <c r="AQ65" s="120" t="s">
        <v>88</v>
      </c>
      <c r="AR65" s="121"/>
      <c r="AS65" s="122">
        <f>ROUND(SUM(AS66:AS69),2)</f>
        <v>0</v>
      </c>
      <c r="AT65" s="123">
        <f>ROUND(SUM(AV65:AW65),2)</f>
        <v>0</v>
      </c>
      <c r="AU65" s="124">
        <f>ROUND(SUM(AU66:AU69),5)</f>
        <v>0</v>
      </c>
      <c r="AV65" s="123">
        <f>ROUND(AZ65*L29,2)</f>
        <v>0</v>
      </c>
      <c r="AW65" s="123">
        <f>ROUND(BA65*L30,2)</f>
        <v>0</v>
      </c>
      <c r="AX65" s="123">
        <f>ROUND(BB65*L29,2)</f>
        <v>0</v>
      </c>
      <c r="AY65" s="123">
        <f>ROUND(BC65*L30,2)</f>
        <v>0</v>
      </c>
      <c r="AZ65" s="123">
        <f>ROUND(SUM(AZ66:AZ69),2)</f>
        <v>0</v>
      </c>
      <c r="BA65" s="123">
        <f>ROUND(SUM(BA66:BA69),2)</f>
        <v>0</v>
      </c>
      <c r="BB65" s="123">
        <f>ROUND(SUM(BB66:BB69),2)</f>
        <v>0</v>
      </c>
      <c r="BC65" s="123">
        <f>ROUND(SUM(BC66:BC69),2)</f>
        <v>0</v>
      </c>
      <c r="BD65" s="125">
        <f>ROUND(SUM(BD66:BD69),2)</f>
        <v>0</v>
      </c>
      <c r="BE65" s="7"/>
      <c r="BS65" s="126" t="s">
        <v>81</v>
      </c>
      <c r="BT65" s="126" t="s">
        <v>23</v>
      </c>
      <c r="BV65" s="126" t="s">
        <v>84</v>
      </c>
      <c r="BW65" s="126" t="s">
        <v>114</v>
      </c>
      <c r="BX65" s="126" t="s">
        <v>5</v>
      </c>
      <c r="CL65" s="126" t="s">
        <v>36</v>
      </c>
      <c r="CM65" s="126" t="s">
        <v>90</v>
      </c>
    </row>
    <row r="66" spans="1:91" s="4" customFormat="1" ht="16.5" customHeight="1">
      <c r="A66" s="127" t="s">
        <v>91</v>
      </c>
      <c r="B66" s="66"/>
      <c r="C66" s="128"/>
      <c r="D66" s="128"/>
      <c r="E66" s="129" t="s">
        <v>112</v>
      </c>
      <c r="F66" s="129"/>
      <c r="G66" s="129"/>
      <c r="H66" s="129"/>
      <c r="I66" s="129"/>
      <c r="J66" s="128"/>
      <c r="K66" s="129" t="s">
        <v>113</v>
      </c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30">
        <f>'SO 10 - Biokoridor BK1'!J30</f>
        <v>0</v>
      </c>
      <c r="AH66" s="128"/>
      <c r="AI66" s="128"/>
      <c r="AJ66" s="128"/>
      <c r="AK66" s="128"/>
      <c r="AL66" s="128"/>
      <c r="AM66" s="128"/>
      <c r="AN66" s="130">
        <f>SUM(AG66,AT66)</f>
        <v>0</v>
      </c>
      <c r="AO66" s="128"/>
      <c r="AP66" s="128"/>
      <c r="AQ66" s="131" t="s">
        <v>92</v>
      </c>
      <c r="AR66" s="68"/>
      <c r="AS66" s="132">
        <v>0</v>
      </c>
      <c r="AT66" s="133">
        <f>ROUND(SUM(AV66:AW66),2)</f>
        <v>0</v>
      </c>
      <c r="AU66" s="134">
        <f>'SO 10 - Biokoridor BK1'!P85</f>
        <v>0</v>
      </c>
      <c r="AV66" s="133">
        <f>'SO 10 - Biokoridor BK1'!J33</f>
        <v>0</v>
      </c>
      <c r="AW66" s="133">
        <f>'SO 10 - Biokoridor BK1'!J34</f>
        <v>0</v>
      </c>
      <c r="AX66" s="133">
        <f>'SO 10 - Biokoridor BK1'!J35</f>
        <v>0</v>
      </c>
      <c r="AY66" s="133">
        <f>'SO 10 - Biokoridor BK1'!J36</f>
        <v>0</v>
      </c>
      <c r="AZ66" s="133">
        <f>'SO 10 - Biokoridor BK1'!F33</f>
        <v>0</v>
      </c>
      <c r="BA66" s="133">
        <f>'SO 10 - Biokoridor BK1'!F34</f>
        <v>0</v>
      </c>
      <c r="BB66" s="133">
        <f>'SO 10 - Biokoridor BK1'!F35</f>
        <v>0</v>
      </c>
      <c r="BC66" s="133">
        <f>'SO 10 - Biokoridor BK1'!F36</f>
        <v>0</v>
      </c>
      <c r="BD66" s="135">
        <f>'SO 10 - Biokoridor BK1'!F37</f>
        <v>0</v>
      </c>
      <c r="BE66" s="4"/>
      <c r="BT66" s="136" t="s">
        <v>90</v>
      </c>
      <c r="BU66" s="136" t="s">
        <v>93</v>
      </c>
      <c r="BV66" s="136" t="s">
        <v>84</v>
      </c>
      <c r="BW66" s="136" t="s">
        <v>114</v>
      </c>
      <c r="BX66" s="136" t="s">
        <v>5</v>
      </c>
      <c r="CL66" s="136" t="s">
        <v>36</v>
      </c>
      <c r="CM66" s="136" t="s">
        <v>90</v>
      </c>
    </row>
    <row r="67" spans="1:90" s="4" customFormat="1" ht="16.5" customHeight="1">
      <c r="A67" s="127" t="s">
        <v>91</v>
      </c>
      <c r="B67" s="66"/>
      <c r="C67" s="128"/>
      <c r="D67" s="128"/>
      <c r="E67" s="129" t="s">
        <v>115</v>
      </c>
      <c r="F67" s="129"/>
      <c r="G67" s="129"/>
      <c r="H67" s="129"/>
      <c r="I67" s="129"/>
      <c r="J67" s="128"/>
      <c r="K67" s="129" t="s">
        <v>95</v>
      </c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30">
        <f>'SO 10.1 - Následná péče -...'!J32</f>
        <v>0</v>
      </c>
      <c r="AH67" s="128"/>
      <c r="AI67" s="128"/>
      <c r="AJ67" s="128"/>
      <c r="AK67" s="128"/>
      <c r="AL67" s="128"/>
      <c r="AM67" s="128"/>
      <c r="AN67" s="130">
        <f>SUM(AG67,AT67)</f>
        <v>0</v>
      </c>
      <c r="AO67" s="128"/>
      <c r="AP67" s="128"/>
      <c r="AQ67" s="131" t="s">
        <v>92</v>
      </c>
      <c r="AR67" s="68"/>
      <c r="AS67" s="132">
        <v>0</v>
      </c>
      <c r="AT67" s="133">
        <f>ROUND(SUM(AV67:AW67),2)</f>
        <v>0</v>
      </c>
      <c r="AU67" s="134">
        <f>'SO 10.1 - Následná péče -...'!P89</f>
        <v>0</v>
      </c>
      <c r="AV67" s="133">
        <f>'SO 10.1 - Následná péče -...'!J35</f>
        <v>0</v>
      </c>
      <c r="AW67" s="133">
        <f>'SO 10.1 - Následná péče -...'!J36</f>
        <v>0</v>
      </c>
      <c r="AX67" s="133">
        <f>'SO 10.1 - Následná péče -...'!J37</f>
        <v>0</v>
      </c>
      <c r="AY67" s="133">
        <f>'SO 10.1 - Následná péče -...'!J38</f>
        <v>0</v>
      </c>
      <c r="AZ67" s="133">
        <f>'SO 10.1 - Následná péče -...'!F35</f>
        <v>0</v>
      </c>
      <c r="BA67" s="133">
        <f>'SO 10.1 - Následná péče -...'!F36</f>
        <v>0</v>
      </c>
      <c r="BB67" s="133">
        <f>'SO 10.1 - Následná péče -...'!F37</f>
        <v>0</v>
      </c>
      <c r="BC67" s="133">
        <f>'SO 10.1 - Následná péče -...'!F38</f>
        <v>0</v>
      </c>
      <c r="BD67" s="135">
        <f>'SO 10.1 - Následná péče -...'!F39</f>
        <v>0</v>
      </c>
      <c r="BE67" s="4"/>
      <c r="BT67" s="136" t="s">
        <v>90</v>
      </c>
      <c r="BV67" s="136" t="s">
        <v>84</v>
      </c>
      <c r="BW67" s="136" t="s">
        <v>116</v>
      </c>
      <c r="BX67" s="136" t="s">
        <v>114</v>
      </c>
      <c r="CL67" s="136" t="s">
        <v>36</v>
      </c>
    </row>
    <row r="68" spans="1:90" s="4" customFormat="1" ht="16.5" customHeight="1">
      <c r="A68" s="127" t="s">
        <v>91</v>
      </c>
      <c r="B68" s="66"/>
      <c r="C68" s="128"/>
      <c r="D68" s="128"/>
      <c r="E68" s="129" t="s">
        <v>117</v>
      </c>
      <c r="F68" s="129"/>
      <c r="G68" s="129"/>
      <c r="H68" s="129"/>
      <c r="I68" s="129"/>
      <c r="J68" s="128"/>
      <c r="K68" s="129" t="s">
        <v>98</v>
      </c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30">
        <f>'SO 10.2 - Následná péče -...'!J32</f>
        <v>0</v>
      </c>
      <c r="AH68" s="128"/>
      <c r="AI68" s="128"/>
      <c r="AJ68" s="128"/>
      <c r="AK68" s="128"/>
      <c r="AL68" s="128"/>
      <c r="AM68" s="128"/>
      <c r="AN68" s="130">
        <f>SUM(AG68,AT68)</f>
        <v>0</v>
      </c>
      <c r="AO68" s="128"/>
      <c r="AP68" s="128"/>
      <c r="AQ68" s="131" t="s">
        <v>92</v>
      </c>
      <c r="AR68" s="68"/>
      <c r="AS68" s="132">
        <v>0</v>
      </c>
      <c r="AT68" s="133">
        <f>ROUND(SUM(AV68:AW68),2)</f>
        <v>0</v>
      </c>
      <c r="AU68" s="134">
        <f>'SO 10.2 - Následná péče -...'!P89</f>
        <v>0</v>
      </c>
      <c r="AV68" s="133">
        <f>'SO 10.2 - Následná péče -...'!J35</f>
        <v>0</v>
      </c>
      <c r="AW68" s="133">
        <f>'SO 10.2 - Následná péče -...'!J36</f>
        <v>0</v>
      </c>
      <c r="AX68" s="133">
        <f>'SO 10.2 - Následná péče -...'!J37</f>
        <v>0</v>
      </c>
      <c r="AY68" s="133">
        <f>'SO 10.2 - Následná péče -...'!J38</f>
        <v>0</v>
      </c>
      <c r="AZ68" s="133">
        <f>'SO 10.2 - Následná péče -...'!F35</f>
        <v>0</v>
      </c>
      <c r="BA68" s="133">
        <f>'SO 10.2 - Následná péče -...'!F36</f>
        <v>0</v>
      </c>
      <c r="BB68" s="133">
        <f>'SO 10.2 - Následná péče -...'!F37</f>
        <v>0</v>
      </c>
      <c r="BC68" s="133">
        <f>'SO 10.2 - Následná péče -...'!F38</f>
        <v>0</v>
      </c>
      <c r="BD68" s="135">
        <f>'SO 10.2 - Následná péče -...'!F39</f>
        <v>0</v>
      </c>
      <c r="BE68" s="4"/>
      <c r="BT68" s="136" t="s">
        <v>90</v>
      </c>
      <c r="BV68" s="136" t="s">
        <v>84</v>
      </c>
      <c r="BW68" s="136" t="s">
        <v>118</v>
      </c>
      <c r="BX68" s="136" t="s">
        <v>114</v>
      </c>
      <c r="CL68" s="136" t="s">
        <v>36</v>
      </c>
    </row>
    <row r="69" spans="1:90" s="4" customFormat="1" ht="16.5" customHeight="1">
      <c r="A69" s="127" t="s">
        <v>91</v>
      </c>
      <c r="B69" s="66"/>
      <c r="C69" s="128"/>
      <c r="D69" s="128"/>
      <c r="E69" s="129" t="s">
        <v>119</v>
      </c>
      <c r="F69" s="129"/>
      <c r="G69" s="129"/>
      <c r="H69" s="129"/>
      <c r="I69" s="129"/>
      <c r="J69" s="128"/>
      <c r="K69" s="129" t="s">
        <v>101</v>
      </c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30">
        <f>'SO 10.3 - Následná péče -...'!J32</f>
        <v>0</v>
      </c>
      <c r="AH69" s="128"/>
      <c r="AI69" s="128"/>
      <c r="AJ69" s="128"/>
      <c r="AK69" s="128"/>
      <c r="AL69" s="128"/>
      <c r="AM69" s="128"/>
      <c r="AN69" s="130">
        <f>SUM(AG69,AT69)</f>
        <v>0</v>
      </c>
      <c r="AO69" s="128"/>
      <c r="AP69" s="128"/>
      <c r="AQ69" s="131" t="s">
        <v>92</v>
      </c>
      <c r="AR69" s="68"/>
      <c r="AS69" s="132">
        <v>0</v>
      </c>
      <c r="AT69" s="133">
        <f>ROUND(SUM(AV69:AW69),2)</f>
        <v>0</v>
      </c>
      <c r="AU69" s="134">
        <f>'SO 10.3 - Následná péče -...'!P90</f>
        <v>0</v>
      </c>
      <c r="AV69" s="133">
        <f>'SO 10.3 - Následná péče -...'!J35</f>
        <v>0</v>
      </c>
      <c r="AW69" s="133">
        <f>'SO 10.3 - Následná péče -...'!J36</f>
        <v>0</v>
      </c>
      <c r="AX69" s="133">
        <f>'SO 10.3 - Následná péče -...'!J37</f>
        <v>0</v>
      </c>
      <c r="AY69" s="133">
        <f>'SO 10.3 - Následná péče -...'!J38</f>
        <v>0</v>
      </c>
      <c r="AZ69" s="133">
        <f>'SO 10.3 - Následná péče -...'!F35</f>
        <v>0</v>
      </c>
      <c r="BA69" s="133">
        <f>'SO 10.3 - Následná péče -...'!F36</f>
        <v>0</v>
      </c>
      <c r="BB69" s="133">
        <f>'SO 10.3 - Následná péče -...'!F37</f>
        <v>0</v>
      </c>
      <c r="BC69" s="133">
        <f>'SO 10.3 - Následná péče -...'!F38</f>
        <v>0</v>
      </c>
      <c r="BD69" s="135">
        <f>'SO 10.3 - Následná péče -...'!F39</f>
        <v>0</v>
      </c>
      <c r="BE69" s="4"/>
      <c r="BT69" s="136" t="s">
        <v>90</v>
      </c>
      <c r="BV69" s="136" t="s">
        <v>84</v>
      </c>
      <c r="BW69" s="136" t="s">
        <v>120</v>
      </c>
      <c r="BX69" s="136" t="s">
        <v>114</v>
      </c>
      <c r="CL69" s="136" t="s">
        <v>36</v>
      </c>
    </row>
    <row r="70" spans="1:91" s="7" customFormat="1" ht="16.5" customHeight="1">
      <c r="A70" s="127" t="s">
        <v>91</v>
      </c>
      <c r="B70" s="114"/>
      <c r="C70" s="115"/>
      <c r="D70" s="116" t="s">
        <v>121</v>
      </c>
      <c r="E70" s="116"/>
      <c r="F70" s="116"/>
      <c r="G70" s="116"/>
      <c r="H70" s="116"/>
      <c r="I70" s="117"/>
      <c r="J70" s="116" t="s">
        <v>122</v>
      </c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9">
        <f>'VRN II - Vedlejší a ostat...'!J30</f>
        <v>0</v>
      </c>
      <c r="AH70" s="117"/>
      <c r="AI70" s="117"/>
      <c r="AJ70" s="117"/>
      <c r="AK70" s="117"/>
      <c r="AL70" s="117"/>
      <c r="AM70" s="117"/>
      <c r="AN70" s="119">
        <f>SUM(AG70,AT70)</f>
        <v>0</v>
      </c>
      <c r="AO70" s="117"/>
      <c r="AP70" s="117"/>
      <c r="AQ70" s="120" t="s">
        <v>88</v>
      </c>
      <c r="AR70" s="121"/>
      <c r="AS70" s="137">
        <v>0</v>
      </c>
      <c r="AT70" s="138">
        <f>ROUND(SUM(AV70:AW70),2)</f>
        <v>0</v>
      </c>
      <c r="AU70" s="139">
        <f>'VRN II - Vedlejší a ostat...'!P83</f>
        <v>0</v>
      </c>
      <c r="AV70" s="138">
        <f>'VRN II - Vedlejší a ostat...'!J33</f>
        <v>0</v>
      </c>
      <c r="AW70" s="138">
        <f>'VRN II - Vedlejší a ostat...'!J34</f>
        <v>0</v>
      </c>
      <c r="AX70" s="138">
        <f>'VRN II - Vedlejší a ostat...'!J35</f>
        <v>0</v>
      </c>
      <c r="AY70" s="138">
        <f>'VRN II - Vedlejší a ostat...'!J36</f>
        <v>0</v>
      </c>
      <c r="AZ70" s="138">
        <f>'VRN II - Vedlejší a ostat...'!F33</f>
        <v>0</v>
      </c>
      <c r="BA70" s="138">
        <f>'VRN II - Vedlejší a ostat...'!F34</f>
        <v>0</v>
      </c>
      <c r="BB70" s="138">
        <f>'VRN II - Vedlejší a ostat...'!F35</f>
        <v>0</v>
      </c>
      <c r="BC70" s="138">
        <f>'VRN II - Vedlejší a ostat...'!F36</f>
        <v>0</v>
      </c>
      <c r="BD70" s="140">
        <f>'VRN II - Vedlejší a ostat...'!F37</f>
        <v>0</v>
      </c>
      <c r="BE70" s="7"/>
      <c r="BT70" s="126" t="s">
        <v>23</v>
      </c>
      <c r="BV70" s="126" t="s">
        <v>84</v>
      </c>
      <c r="BW70" s="126" t="s">
        <v>123</v>
      </c>
      <c r="BX70" s="126" t="s">
        <v>5</v>
      </c>
      <c r="CL70" s="126" t="s">
        <v>36</v>
      </c>
      <c r="CM70" s="126" t="s">
        <v>90</v>
      </c>
    </row>
    <row r="71" spans="1:57" s="2" customFormat="1" ht="30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7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s="2" customFormat="1" ht="6.95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47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</sheetData>
  <sheetProtection password="CC35" sheet="1" objects="1" scenarios="1" formatColumns="0" formatRows="0"/>
  <mergeCells count="102">
    <mergeCell ref="C52:G52"/>
    <mergeCell ref="D55:H55"/>
    <mergeCell ref="D60:H60"/>
    <mergeCell ref="E58:I58"/>
    <mergeCell ref="E56:I56"/>
    <mergeCell ref="E59:I59"/>
    <mergeCell ref="E61:I61"/>
    <mergeCell ref="E57:I57"/>
    <mergeCell ref="E62:I62"/>
    <mergeCell ref="E63:I63"/>
    <mergeCell ref="E64:I64"/>
    <mergeCell ref="I52:AF52"/>
    <mergeCell ref="J55:AF55"/>
    <mergeCell ref="J60:AF60"/>
    <mergeCell ref="K61:AF61"/>
    <mergeCell ref="K57:AF57"/>
    <mergeCell ref="K62:AF62"/>
    <mergeCell ref="K63:AF63"/>
    <mergeCell ref="K59:AF59"/>
    <mergeCell ref="K64:AF64"/>
    <mergeCell ref="K56:AF56"/>
    <mergeCell ref="K58:AF58"/>
    <mergeCell ref="L45:AO45"/>
    <mergeCell ref="D65:H65"/>
    <mergeCell ref="J65:AF65"/>
    <mergeCell ref="E66:I66"/>
    <mergeCell ref="K66:AF66"/>
    <mergeCell ref="E67:I67"/>
    <mergeCell ref="K67:AF67"/>
    <mergeCell ref="E68:I68"/>
    <mergeCell ref="K68:AF68"/>
    <mergeCell ref="E69:I69"/>
    <mergeCell ref="K69:AF69"/>
    <mergeCell ref="D70:H70"/>
    <mergeCell ref="J70:AF70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4:AM64"/>
    <mergeCell ref="AG57:AM57"/>
    <mergeCell ref="AG52:AM52"/>
    <mergeCell ref="AG58:AM58"/>
    <mergeCell ref="AG56:AM56"/>
    <mergeCell ref="AG55:AM55"/>
    <mergeCell ref="AG59:AM59"/>
    <mergeCell ref="AG62:AM62"/>
    <mergeCell ref="AG63:AM63"/>
    <mergeCell ref="AG60:AM60"/>
    <mergeCell ref="AG61:AM61"/>
    <mergeCell ref="AM49:AP49"/>
    <mergeCell ref="AM50:AP50"/>
    <mergeCell ref="AM47:AN47"/>
    <mergeCell ref="AN62:AP62"/>
    <mergeCell ref="AN64:AP64"/>
    <mergeCell ref="AN63:AP63"/>
    <mergeCell ref="AN61:AP61"/>
    <mergeCell ref="AN57:AP57"/>
    <mergeCell ref="AN55:AP55"/>
    <mergeCell ref="AN60:AP60"/>
    <mergeCell ref="AN59:AP59"/>
    <mergeCell ref="AN56:AP56"/>
    <mergeCell ref="AN52:AP52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54:AP54"/>
  </mergeCells>
  <hyperlinks>
    <hyperlink ref="A56" location="'SO 05 - Doprovodná liniov...'!C2" display="/"/>
    <hyperlink ref="A57" location="'SO 05.1 - Následná péče -...'!C2" display="/"/>
    <hyperlink ref="A58" location="'SO 05.2 - Následná péče -...'!C2" display="/"/>
    <hyperlink ref="A59" location="'SO 05.3 - Následná péče -...'!C2" display="/"/>
    <hyperlink ref="A61" location="'SO 09 - Biocentrum BC3'!C2" display="/"/>
    <hyperlink ref="A62" location="'SO 09.1 - Následná péče -...'!C2" display="/"/>
    <hyperlink ref="A63" location="'SO 09.2 - Následná péče -...'!C2" display="/"/>
    <hyperlink ref="A64" location="'SO 09.3 - Následná péče -...'!C2" display="/"/>
    <hyperlink ref="A66" location="'SO 10 - Biokoridor BK1'!C2" display="/"/>
    <hyperlink ref="A67" location="'SO 10.1 - Následná péče -...'!C2" display="/"/>
    <hyperlink ref="A68" location="'SO 10.2 - Následná péče -...'!C2" display="/"/>
    <hyperlink ref="A69" location="'SO 10.3 - Následná péče -...'!C2" display="/"/>
    <hyperlink ref="A70" location="'VRN II - Vedlejší a osta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90</v>
      </c>
    </row>
    <row r="4" spans="2:46" s="1" customFormat="1" ht="24.95" customHeight="1">
      <c r="B4" s="22"/>
      <c r="D4" s="143" t="s">
        <v>124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opatření KoPÚ k.ú. Měrovice nad Hanou</v>
      </c>
      <c r="F7" s="145"/>
      <c r="G7" s="145"/>
      <c r="H7" s="145"/>
      <c r="L7" s="22"/>
    </row>
    <row r="8" spans="1:31" s="2" customFormat="1" ht="12" customHeight="1">
      <c r="A8" s="41"/>
      <c r="B8" s="47"/>
      <c r="C8" s="41"/>
      <c r="D8" s="145" t="s">
        <v>125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1000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19</v>
      </c>
      <c r="E11" s="41"/>
      <c r="F11" s="136" t="s">
        <v>36</v>
      </c>
      <c r="G11" s="41"/>
      <c r="H11" s="41"/>
      <c r="I11" s="145" t="s">
        <v>21</v>
      </c>
      <c r="J11" s="136" t="s">
        <v>36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24</v>
      </c>
      <c r="E12" s="41"/>
      <c r="F12" s="136" t="s">
        <v>25</v>
      </c>
      <c r="G12" s="41"/>
      <c r="H12" s="41"/>
      <c r="I12" s="145" t="s">
        <v>26</v>
      </c>
      <c r="J12" s="149" t="str">
        <f>'Rekapitulace stavby'!AN8</f>
        <v>17. 5. 2022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34</v>
      </c>
      <c r="E14" s="41"/>
      <c r="F14" s="41"/>
      <c r="G14" s="41"/>
      <c r="H14" s="41"/>
      <c r="I14" s="145" t="s">
        <v>35</v>
      </c>
      <c r="J14" s="136" t="s">
        <v>36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37</v>
      </c>
      <c r="F15" s="41"/>
      <c r="G15" s="41"/>
      <c r="H15" s="41"/>
      <c r="I15" s="145" t="s">
        <v>38</v>
      </c>
      <c r="J15" s="136" t="s">
        <v>36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39</v>
      </c>
      <c r="E17" s="41"/>
      <c r="F17" s="41"/>
      <c r="G17" s="41"/>
      <c r="H17" s="41"/>
      <c r="I17" s="145" t="s">
        <v>35</v>
      </c>
      <c r="J17" s="35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5" t="s">
        <v>38</v>
      </c>
      <c r="J18" s="35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41</v>
      </c>
      <c r="E20" s="41"/>
      <c r="F20" s="41"/>
      <c r="G20" s="41"/>
      <c r="H20" s="41"/>
      <c r="I20" s="145" t="s">
        <v>35</v>
      </c>
      <c r="J20" s="136" t="s">
        <v>36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42</v>
      </c>
      <c r="F21" s="41"/>
      <c r="G21" s="41"/>
      <c r="H21" s="41"/>
      <c r="I21" s="145" t="s">
        <v>38</v>
      </c>
      <c r="J21" s="136" t="s">
        <v>36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43</v>
      </c>
      <c r="E23" s="41"/>
      <c r="F23" s="41"/>
      <c r="G23" s="41"/>
      <c r="H23" s="41"/>
      <c r="I23" s="145" t="s">
        <v>35</v>
      </c>
      <c r="J23" s="136" t="str">
        <f>IF('Rekapitulace stavby'!AN19="","",'Rekapitulace stavby'!AN19)</f>
        <v/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5" t="s">
        <v>38</v>
      </c>
      <c r="J24" s="136" t="str">
        <f>IF('Rekapitulace stavby'!AN20="","",'Rekapitulace stavby'!AN20)</f>
        <v/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46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50"/>
      <c r="B27" s="151"/>
      <c r="C27" s="150"/>
      <c r="D27" s="150"/>
      <c r="E27" s="152" t="s">
        <v>127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48</v>
      </c>
      <c r="E30" s="41"/>
      <c r="F30" s="41"/>
      <c r="G30" s="41"/>
      <c r="H30" s="41"/>
      <c r="I30" s="41"/>
      <c r="J30" s="156">
        <f>ROUND(J85,2)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50</v>
      </c>
      <c r="G32" s="41"/>
      <c r="H32" s="41"/>
      <c r="I32" s="157" t="s">
        <v>49</v>
      </c>
      <c r="J32" s="157" t="s">
        <v>51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52</v>
      </c>
      <c r="E33" s="145" t="s">
        <v>53</v>
      </c>
      <c r="F33" s="159">
        <f>ROUND((SUM(BE85:BE331)),2)</f>
        <v>0</v>
      </c>
      <c r="G33" s="41"/>
      <c r="H33" s="41"/>
      <c r="I33" s="160">
        <v>0.21</v>
      </c>
      <c r="J33" s="159">
        <f>ROUND(((SUM(BE85:BE331))*I33),2)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54</v>
      </c>
      <c r="F34" s="159">
        <f>ROUND((SUM(BF85:BF331)),2)</f>
        <v>0</v>
      </c>
      <c r="G34" s="41"/>
      <c r="H34" s="41"/>
      <c r="I34" s="160">
        <v>0.15</v>
      </c>
      <c r="J34" s="159">
        <f>ROUND(((SUM(BF85:BF331))*I34),2)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55</v>
      </c>
      <c r="F35" s="159">
        <f>ROUND((SUM(BG85:BG331)),2)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56</v>
      </c>
      <c r="F36" s="159">
        <f>ROUND((SUM(BH85:BH331)),2)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57</v>
      </c>
      <c r="F37" s="159">
        <f>ROUND((SUM(BI85:BI331)),2)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58</v>
      </c>
      <c r="E39" s="163"/>
      <c r="F39" s="163"/>
      <c r="G39" s="164" t="s">
        <v>59</v>
      </c>
      <c r="H39" s="165" t="s">
        <v>60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128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Realizace opatření KoPÚ k.ú. Měrovice nad Hanou</v>
      </c>
      <c r="F48" s="34"/>
      <c r="G48" s="34"/>
      <c r="H48" s="34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125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10 - Biokoridor BK1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24</v>
      </c>
      <c r="D52" s="43"/>
      <c r="E52" s="43"/>
      <c r="F52" s="29" t="str">
        <f>F12</f>
        <v>Měrovice nad Hanou</v>
      </c>
      <c r="G52" s="43"/>
      <c r="H52" s="43"/>
      <c r="I52" s="34" t="s">
        <v>26</v>
      </c>
      <c r="J52" s="75" t="str">
        <f>IF(J12="","",J12)</f>
        <v>17. 5. 2022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40.05" customHeight="1">
      <c r="A54" s="41"/>
      <c r="B54" s="42"/>
      <c r="C54" s="34" t="s">
        <v>34</v>
      </c>
      <c r="D54" s="43"/>
      <c r="E54" s="43"/>
      <c r="F54" s="29" t="str">
        <f>E15</f>
        <v>ČR-Státní pozemkový úřad,Krajský poz.úřad</v>
      </c>
      <c r="G54" s="43"/>
      <c r="H54" s="43"/>
      <c r="I54" s="34" t="s">
        <v>41</v>
      </c>
      <c r="J54" s="39" t="str">
        <f>E21</f>
        <v xml:space="preserve">AGPOL  s.r.o.,Jungmanova 153/12,Olomouc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39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 xml:space="preserve"> 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129</v>
      </c>
      <c r="D57" s="174"/>
      <c r="E57" s="174"/>
      <c r="F57" s="174"/>
      <c r="G57" s="174"/>
      <c r="H57" s="174"/>
      <c r="I57" s="174"/>
      <c r="J57" s="175" t="s">
        <v>130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80</v>
      </c>
      <c r="D59" s="43"/>
      <c r="E59" s="43"/>
      <c r="F59" s="43"/>
      <c r="G59" s="43"/>
      <c r="H59" s="43"/>
      <c r="I59" s="43"/>
      <c r="J59" s="105">
        <f>J85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131</v>
      </c>
    </row>
    <row r="60" spans="1:31" s="9" customFormat="1" ht="24.95" customHeight="1">
      <c r="A60" s="9"/>
      <c r="B60" s="177"/>
      <c r="C60" s="178"/>
      <c r="D60" s="179" t="s">
        <v>132</v>
      </c>
      <c r="E60" s="180"/>
      <c r="F60" s="180"/>
      <c r="G60" s="180"/>
      <c r="H60" s="180"/>
      <c r="I60" s="180"/>
      <c r="J60" s="181">
        <f>J86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133</v>
      </c>
      <c r="E61" s="185"/>
      <c r="F61" s="185"/>
      <c r="G61" s="185"/>
      <c r="H61" s="185"/>
      <c r="I61" s="185"/>
      <c r="J61" s="186">
        <f>J87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134</v>
      </c>
      <c r="E62" s="185"/>
      <c r="F62" s="185"/>
      <c r="G62" s="185"/>
      <c r="H62" s="185"/>
      <c r="I62" s="185"/>
      <c r="J62" s="186">
        <f>J300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135</v>
      </c>
      <c r="E63" s="185"/>
      <c r="F63" s="185"/>
      <c r="G63" s="185"/>
      <c r="H63" s="185"/>
      <c r="I63" s="185"/>
      <c r="J63" s="186">
        <f>J306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77"/>
      <c r="C64" s="178"/>
      <c r="D64" s="179" t="s">
        <v>136</v>
      </c>
      <c r="E64" s="180"/>
      <c r="F64" s="180"/>
      <c r="G64" s="180"/>
      <c r="H64" s="180"/>
      <c r="I64" s="180"/>
      <c r="J64" s="181">
        <f>J310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137</v>
      </c>
      <c r="E65" s="185"/>
      <c r="F65" s="185"/>
      <c r="G65" s="185"/>
      <c r="H65" s="185"/>
      <c r="I65" s="185"/>
      <c r="J65" s="186">
        <f>J311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s="2" customFormat="1" ht="6.95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71" spans="1:31" s="2" customFormat="1" ht="6.95" customHeight="1">
      <c r="A71" s="41"/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24.95" customHeight="1">
      <c r="A72" s="41"/>
      <c r="B72" s="42"/>
      <c r="C72" s="25" t="s">
        <v>138</v>
      </c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4" t="s">
        <v>16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172" t="str">
        <f>E7</f>
        <v>Realizace opatření KoPÚ k.ú. Měrovice nad Hanou</v>
      </c>
      <c r="F75" s="34"/>
      <c r="G75" s="34"/>
      <c r="H75" s="34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125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72" t="str">
        <f>E9</f>
        <v>SO 10 - Biokoridor BK1</v>
      </c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4" t="s">
        <v>24</v>
      </c>
      <c r="D79" s="43"/>
      <c r="E79" s="43"/>
      <c r="F79" s="29" t="str">
        <f>F12</f>
        <v>Měrovice nad Hanou</v>
      </c>
      <c r="G79" s="43"/>
      <c r="H79" s="43"/>
      <c r="I79" s="34" t="s">
        <v>26</v>
      </c>
      <c r="J79" s="75" t="str">
        <f>IF(J12="","",J12)</f>
        <v>17. 5. 2022</v>
      </c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40.05" customHeight="1">
      <c r="A81" s="41"/>
      <c r="B81" s="42"/>
      <c r="C81" s="34" t="s">
        <v>34</v>
      </c>
      <c r="D81" s="43"/>
      <c r="E81" s="43"/>
      <c r="F81" s="29" t="str">
        <f>E15</f>
        <v>ČR-Státní pozemkový úřad,Krajský poz.úřad</v>
      </c>
      <c r="G81" s="43"/>
      <c r="H81" s="43"/>
      <c r="I81" s="34" t="s">
        <v>41</v>
      </c>
      <c r="J81" s="39" t="str">
        <f>E21</f>
        <v xml:space="preserve">AGPOL  s.r.o.,Jungmanova 153/12,Olomouc</v>
      </c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4" t="s">
        <v>39</v>
      </c>
      <c r="D82" s="43"/>
      <c r="E82" s="43"/>
      <c r="F82" s="29" t="str">
        <f>IF(E18="","",E18)</f>
        <v>Vyplň údaj</v>
      </c>
      <c r="G82" s="43"/>
      <c r="H82" s="43"/>
      <c r="I82" s="34" t="s">
        <v>43</v>
      </c>
      <c r="J82" s="39" t="str">
        <f>E24</f>
        <v xml:space="preserve"> 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0.3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11" customFormat="1" ht="29.25" customHeight="1">
      <c r="A84" s="188"/>
      <c r="B84" s="189"/>
      <c r="C84" s="190" t="s">
        <v>139</v>
      </c>
      <c r="D84" s="191" t="s">
        <v>67</v>
      </c>
      <c r="E84" s="191" t="s">
        <v>63</v>
      </c>
      <c r="F84" s="191" t="s">
        <v>64</v>
      </c>
      <c r="G84" s="191" t="s">
        <v>140</v>
      </c>
      <c r="H84" s="191" t="s">
        <v>141</v>
      </c>
      <c r="I84" s="191" t="s">
        <v>142</v>
      </c>
      <c r="J84" s="191" t="s">
        <v>130</v>
      </c>
      <c r="K84" s="192" t="s">
        <v>143</v>
      </c>
      <c r="L84" s="193"/>
      <c r="M84" s="95" t="s">
        <v>36</v>
      </c>
      <c r="N84" s="96" t="s">
        <v>52</v>
      </c>
      <c r="O84" s="96" t="s">
        <v>144</v>
      </c>
      <c r="P84" s="96" t="s">
        <v>145</v>
      </c>
      <c r="Q84" s="96" t="s">
        <v>146</v>
      </c>
      <c r="R84" s="96" t="s">
        <v>147</v>
      </c>
      <c r="S84" s="96" t="s">
        <v>148</v>
      </c>
      <c r="T84" s="97" t="s">
        <v>149</v>
      </c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</row>
    <row r="85" spans="1:63" s="2" customFormat="1" ht="22.8" customHeight="1">
      <c r="A85" s="41"/>
      <c r="B85" s="42"/>
      <c r="C85" s="102" t="s">
        <v>150</v>
      </c>
      <c r="D85" s="43"/>
      <c r="E85" s="43"/>
      <c r="F85" s="43"/>
      <c r="G85" s="43"/>
      <c r="H85" s="43"/>
      <c r="I85" s="43"/>
      <c r="J85" s="194">
        <f>BK85</f>
        <v>0</v>
      </c>
      <c r="K85" s="43"/>
      <c r="L85" s="47"/>
      <c r="M85" s="98"/>
      <c r="N85" s="195"/>
      <c r="O85" s="99"/>
      <c r="P85" s="196">
        <f>P86+P310</f>
        <v>0</v>
      </c>
      <c r="Q85" s="99"/>
      <c r="R85" s="196">
        <f>R86+R310</f>
        <v>59.133681300000006</v>
      </c>
      <c r="S85" s="99"/>
      <c r="T85" s="197">
        <f>T86+T310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19" t="s">
        <v>81</v>
      </c>
      <c r="AU85" s="19" t="s">
        <v>131</v>
      </c>
      <c r="BK85" s="198">
        <f>BK86+BK310</f>
        <v>0</v>
      </c>
    </row>
    <row r="86" spans="1:63" s="12" customFormat="1" ht="25.9" customHeight="1">
      <c r="A86" s="12"/>
      <c r="B86" s="199"/>
      <c r="C86" s="200"/>
      <c r="D86" s="201" t="s">
        <v>81</v>
      </c>
      <c r="E86" s="202" t="s">
        <v>151</v>
      </c>
      <c r="F86" s="202" t="s">
        <v>152</v>
      </c>
      <c r="G86" s="200"/>
      <c r="H86" s="200"/>
      <c r="I86" s="203"/>
      <c r="J86" s="204">
        <f>BK86</f>
        <v>0</v>
      </c>
      <c r="K86" s="200"/>
      <c r="L86" s="205"/>
      <c r="M86" s="206"/>
      <c r="N86" s="207"/>
      <c r="O86" s="207"/>
      <c r="P86" s="208">
        <f>P87+P300+P306</f>
        <v>0</v>
      </c>
      <c r="Q86" s="207"/>
      <c r="R86" s="208">
        <f>R87+R300+R306</f>
        <v>56.731261</v>
      </c>
      <c r="S86" s="207"/>
      <c r="T86" s="209">
        <f>T87+T300+T306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0" t="s">
        <v>23</v>
      </c>
      <c r="AT86" s="211" t="s">
        <v>81</v>
      </c>
      <c r="AU86" s="211" t="s">
        <v>82</v>
      </c>
      <c r="AY86" s="210" t="s">
        <v>153</v>
      </c>
      <c r="BK86" s="212">
        <f>BK87+BK300+BK306</f>
        <v>0</v>
      </c>
    </row>
    <row r="87" spans="1:63" s="12" customFormat="1" ht="22.8" customHeight="1">
      <c r="A87" s="12"/>
      <c r="B87" s="199"/>
      <c r="C87" s="200"/>
      <c r="D87" s="201" t="s">
        <v>81</v>
      </c>
      <c r="E87" s="213" t="s">
        <v>23</v>
      </c>
      <c r="F87" s="213" t="s">
        <v>154</v>
      </c>
      <c r="G87" s="200"/>
      <c r="H87" s="200"/>
      <c r="I87" s="203"/>
      <c r="J87" s="214">
        <f>BK87</f>
        <v>0</v>
      </c>
      <c r="K87" s="200"/>
      <c r="L87" s="205"/>
      <c r="M87" s="206"/>
      <c r="N87" s="207"/>
      <c r="O87" s="207"/>
      <c r="P87" s="208">
        <f>SUM(P88:P299)</f>
        <v>0</v>
      </c>
      <c r="Q87" s="207"/>
      <c r="R87" s="208">
        <f>SUM(R88:R299)</f>
        <v>56.731261</v>
      </c>
      <c r="S87" s="207"/>
      <c r="T87" s="209">
        <f>SUM(T88:T299)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23</v>
      </c>
      <c r="AT87" s="211" t="s">
        <v>81</v>
      </c>
      <c r="AU87" s="211" t="s">
        <v>23</v>
      </c>
      <c r="AY87" s="210" t="s">
        <v>153</v>
      </c>
      <c r="BK87" s="212">
        <f>SUM(BK88:BK299)</f>
        <v>0</v>
      </c>
    </row>
    <row r="88" spans="1:65" s="2" customFormat="1" ht="24.15" customHeight="1">
      <c r="A88" s="41"/>
      <c r="B88" s="42"/>
      <c r="C88" s="215" t="s">
        <v>23</v>
      </c>
      <c r="D88" s="215" t="s">
        <v>155</v>
      </c>
      <c r="E88" s="216" t="s">
        <v>156</v>
      </c>
      <c r="F88" s="217" t="s">
        <v>157</v>
      </c>
      <c r="G88" s="218" t="s">
        <v>158</v>
      </c>
      <c r="H88" s="219">
        <v>5268</v>
      </c>
      <c r="I88" s="220"/>
      <c r="J88" s="221">
        <f>ROUND(I88*H88,2)</f>
        <v>0</v>
      </c>
      <c r="K88" s="217" t="s">
        <v>159</v>
      </c>
      <c r="L88" s="47"/>
      <c r="M88" s="222" t="s">
        <v>36</v>
      </c>
      <c r="N88" s="223" t="s">
        <v>53</v>
      </c>
      <c r="O88" s="87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6" t="s">
        <v>160</v>
      </c>
      <c r="AT88" s="226" t="s">
        <v>155</v>
      </c>
      <c r="AU88" s="226" t="s">
        <v>90</v>
      </c>
      <c r="AY88" s="19" t="s">
        <v>153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9" t="s">
        <v>23</v>
      </c>
      <c r="BK88" s="227">
        <f>ROUND(I88*H88,2)</f>
        <v>0</v>
      </c>
      <c r="BL88" s="19" t="s">
        <v>160</v>
      </c>
      <c r="BM88" s="226" t="s">
        <v>1001</v>
      </c>
    </row>
    <row r="89" spans="1:47" s="2" customFormat="1" ht="12">
      <c r="A89" s="41"/>
      <c r="B89" s="42"/>
      <c r="C89" s="43"/>
      <c r="D89" s="228" t="s">
        <v>162</v>
      </c>
      <c r="E89" s="43"/>
      <c r="F89" s="229" t="s">
        <v>163</v>
      </c>
      <c r="G89" s="43"/>
      <c r="H89" s="43"/>
      <c r="I89" s="230"/>
      <c r="J89" s="43"/>
      <c r="K89" s="43"/>
      <c r="L89" s="47"/>
      <c r="M89" s="231"/>
      <c r="N89" s="232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162</v>
      </c>
      <c r="AU89" s="19" t="s">
        <v>90</v>
      </c>
    </row>
    <row r="90" spans="1:47" s="2" customFormat="1" ht="12">
      <c r="A90" s="41"/>
      <c r="B90" s="42"/>
      <c r="C90" s="43"/>
      <c r="D90" s="233" t="s">
        <v>164</v>
      </c>
      <c r="E90" s="43"/>
      <c r="F90" s="234" t="s">
        <v>165</v>
      </c>
      <c r="G90" s="43"/>
      <c r="H90" s="43"/>
      <c r="I90" s="230"/>
      <c r="J90" s="43"/>
      <c r="K90" s="43"/>
      <c r="L90" s="47"/>
      <c r="M90" s="231"/>
      <c r="N90" s="232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164</v>
      </c>
      <c r="AU90" s="19" t="s">
        <v>90</v>
      </c>
    </row>
    <row r="91" spans="1:51" s="13" customFormat="1" ht="12">
      <c r="A91" s="13"/>
      <c r="B91" s="235"/>
      <c r="C91" s="236"/>
      <c r="D91" s="228" t="s">
        <v>166</v>
      </c>
      <c r="E91" s="237" t="s">
        <v>36</v>
      </c>
      <c r="F91" s="238" t="s">
        <v>512</v>
      </c>
      <c r="G91" s="236"/>
      <c r="H91" s="237" t="s">
        <v>36</v>
      </c>
      <c r="I91" s="239"/>
      <c r="J91" s="236"/>
      <c r="K91" s="236"/>
      <c r="L91" s="240"/>
      <c r="M91" s="241"/>
      <c r="N91" s="242"/>
      <c r="O91" s="242"/>
      <c r="P91" s="242"/>
      <c r="Q91" s="242"/>
      <c r="R91" s="242"/>
      <c r="S91" s="242"/>
      <c r="T91" s="24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4" t="s">
        <v>166</v>
      </c>
      <c r="AU91" s="244" t="s">
        <v>90</v>
      </c>
      <c r="AV91" s="13" t="s">
        <v>23</v>
      </c>
      <c r="AW91" s="13" t="s">
        <v>45</v>
      </c>
      <c r="AX91" s="13" t="s">
        <v>82</v>
      </c>
      <c r="AY91" s="244" t="s">
        <v>153</v>
      </c>
    </row>
    <row r="92" spans="1:51" s="14" customFormat="1" ht="12">
      <c r="A92" s="14"/>
      <c r="B92" s="245"/>
      <c r="C92" s="246"/>
      <c r="D92" s="228" t="s">
        <v>166</v>
      </c>
      <c r="E92" s="247" t="s">
        <v>36</v>
      </c>
      <c r="F92" s="248" t="s">
        <v>1002</v>
      </c>
      <c r="G92" s="246"/>
      <c r="H92" s="249">
        <v>5268</v>
      </c>
      <c r="I92" s="250"/>
      <c r="J92" s="246"/>
      <c r="K92" s="246"/>
      <c r="L92" s="251"/>
      <c r="M92" s="252"/>
      <c r="N92" s="253"/>
      <c r="O92" s="253"/>
      <c r="P92" s="253"/>
      <c r="Q92" s="253"/>
      <c r="R92" s="253"/>
      <c r="S92" s="253"/>
      <c r="T92" s="25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5" t="s">
        <v>166</v>
      </c>
      <c r="AU92" s="255" t="s">
        <v>90</v>
      </c>
      <c r="AV92" s="14" t="s">
        <v>90</v>
      </c>
      <c r="AW92" s="14" t="s">
        <v>45</v>
      </c>
      <c r="AX92" s="14" t="s">
        <v>23</v>
      </c>
      <c r="AY92" s="255" t="s">
        <v>153</v>
      </c>
    </row>
    <row r="93" spans="1:65" s="2" customFormat="1" ht="16.5" customHeight="1">
      <c r="A93" s="41"/>
      <c r="B93" s="42"/>
      <c r="C93" s="215" t="s">
        <v>90</v>
      </c>
      <c r="D93" s="215" t="s">
        <v>155</v>
      </c>
      <c r="E93" s="216" t="s">
        <v>169</v>
      </c>
      <c r="F93" s="217" t="s">
        <v>170</v>
      </c>
      <c r="G93" s="218" t="s">
        <v>158</v>
      </c>
      <c r="H93" s="219">
        <v>5268</v>
      </c>
      <c r="I93" s="220"/>
      <c r="J93" s="221">
        <f>ROUND(I93*H93,2)</f>
        <v>0</v>
      </c>
      <c r="K93" s="217" t="s">
        <v>159</v>
      </c>
      <c r="L93" s="47"/>
      <c r="M93" s="222" t="s">
        <v>36</v>
      </c>
      <c r="N93" s="223" t="s">
        <v>53</v>
      </c>
      <c r="O93" s="87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6" t="s">
        <v>160</v>
      </c>
      <c r="AT93" s="226" t="s">
        <v>155</v>
      </c>
      <c r="AU93" s="226" t="s">
        <v>90</v>
      </c>
      <c r="AY93" s="19" t="s">
        <v>153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23</v>
      </c>
      <c r="BK93" s="227">
        <f>ROUND(I93*H93,2)</f>
        <v>0</v>
      </c>
      <c r="BL93" s="19" t="s">
        <v>160</v>
      </c>
      <c r="BM93" s="226" t="s">
        <v>1003</v>
      </c>
    </row>
    <row r="94" spans="1:47" s="2" customFormat="1" ht="12">
      <c r="A94" s="41"/>
      <c r="B94" s="42"/>
      <c r="C94" s="43"/>
      <c r="D94" s="228" t="s">
        <v>162</v>
      </c>
      <c r="E94" s="43"/>
      <c r="F94" s="229" t="s">
        <v>172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162</v>
      </c>
      <c r="AU94" s="19" t="s">
        <v>90</v>
      </c>
    </row>
    <row r="95" spans="1:47" s="2" customFormat="1" ht="12">
      <c r="A95" s="41"/>
      <c r="B95" s="42"/>
      <c r="C95" s="43"/>
      <c r="D95" s="233" t="s">
        <v>164</v>
      </c>
      <c r="E95" s="43"/>
      <c r="F95" s="234" t="s">
        <v>173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164</v>
      </c>
      <c r="AU95" s="19" t="s">
        <v>90</v>
      </c>
    </row>
    <row r="96" spans="1:51" s="13" customFormat="1" ht="12">
      <c r="A96" s="13"/>
      <c r="B96" s="235"/>
      <c r="C96" s="236"/>
      <c r="D96" s="228" t="s">
        <v>166</v>
      </c>
      <c r="E96" s="237" t="s">
        <v>36</v>
      </c>
      <c r="F96" s="238" t="s">
        <v>512</v>
      </c>
      <c r="G96" s="236"/>
      <c r="H96" s="237" t="s">
        <v>36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166</v>
      </c>
      <c r="AU96" s="244" t="s">
        <v>90</v>
      </c>
      <c r="AV96" s="13" t="s">
        <v>23</v>
      </c>
      <c r="AW96" s="13" t="s">
        <v>45</v>
      </c>
      <c r="AX96" s="13" t="s">
        <v>82</v>
      </c>
      <c r="AY96" s="244" t="s">
        <v>153</v>
      </c>
    </row>
    <row r="97" spans="1:51" s="14" customFormat="1" ht="12">
      <c r="A97" s="14"/>
      <c r="B97" s="245"/>
      <c r="C97" s="246"/>
      <c r="D97" s="228" t="s">
        <v>166</v>
      </c>
      <c r="E97" s="247" t="s">
        <v>36</v>
      </c>
      <c r="F97" s="248" t="s">
        <v>1002</v>
      </c>
      <c r="G97" s="246"/>
      <c r="H97" s="249">
        <v>5268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5" t="s">
        <v>166</v>
      </c>
      <c r="AU97" s="255" t="s">
        <v>90</v>
      </c>
      <c r="AV97" s="14" t="s">
        <v>90</v>
      </c>
      <c r="AW97" s="14" t="s">
        <v>45</v>
      </c>
      <c r="AX97" s="14" t="s">
        <v>23</v>
      </c>
      <c r="AY97" s="255" t="s">
        <v>153</v>
      </c>
    </row>
    <row r="98" spans="1:65" s="2" customFormat="1" ht="16.5" customHeight="1">
      <c r="A98" s="41"/>
      <c r="B98" s="42"/>
      <c r="C98" s="256" t="s">
        <v>174</v>
      </c>
      <c r="D98" s="256" t="s">
        <v>175</v>
      </c>
      <c r="E98" s="257" t="s">
        <v>176</v>
      </c>
      <c r="F98" s="258" t="s">
        <v>177</v>
      </c>
      <c r="G98" s="259" t="s">
        <v>178</v>
      </c>
      <c r="H98" s="260">
        <v>162.781</v>
      </c>
      <c r="I98" s="261"/>
      <c r="J98" s="262">
        <f>ROUND(I98*H98,2)</f>
        <v>0</v>
      </c>
      <c r="K98" s="258" t="s">
        <v>159</v>
      </c>
      <c r="L98" s="263"/>
      <c r="M98" s="264" t="s">
        <v>36</v>
      </c>
      <c r="N98" s="265" t="s">
        <v>53</v>
      </c>
      <c r="O98" s="87"/>
      <c r="P98" s="224">
        <f>O98*H98</f>
        <v>0</v>
      </c>
      <c r="Q98" s="224">
        <v>0.001</v>
      </c>
      <c r="R98" s="224">
        <f>Q98*H98</f>
        <v>0.162781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179</v>
      </c>
      <c r="AT98" s="226" t="s">
        <v>175</v>
      </c>
      <c r="AU98" s="226" t="s">
        <v>90</v>
      </c>
      <c r="AY98" s="19" t="s">
        <v>153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23</v>
      </c>
      <c r="BK98" s="227">
        <f>ROUND(I98*H98,2)</f>
        <v>0</v>
      </c>
      <c r="BL98" s="19" t="s">
        <v>160</v>
      </c>
      <c r="BM98" s="226" t="s">
        <v>1004</v>
      </c>
    </row>
    <row r="99" spans="1:47" s="2" customFormat="1" ht="12">
      <c r="A99" s="41"/>
      <c r="B99" s="42"/>
      <c r="C99" s="43"/>
      <c r="D99" s="228" t="s">
        <v>162</v>
      </c>
      <c r="E99" s="43"/>
      <c r="F99" s="229" t="s">
        <v>177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162</v>
      </c>
      <c r="AU99" s="19" t="s">
        <v>90</v>
      </c>
    </row>
    <row r="100" spans="1:51" s="13" customFormat="1" ht="12">
      <c r="A100" s="13"/>
      <c r="B100" s="235"/>
      <c r="C100" s="236"/>
      <c r="D100" s="228" t="s">
        <v>166</v>
      </c>
      <c r="E100" s="237" t="s">
        <v>36</v>
      </c>
      <c r="F100" s="238" t="s">
        <v>181</v>
      </c>
      <c r="G100" s="236"/>
      <c r="H100" s="237" t="s">
        <v>36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166</v>
      </c>
      <c r="AU100" s="244" t="s">
        <v>90</v>
      </c>
      <c r="AV100" s="13" t="s">
        <v>23</v>
      </c>
      <c r="AW100" s="13" t="s">
        <v>45</v>
      </c>
      <c r="AX100" s="13" t="s">
        <v>82</v>
      </c>
      <c r="AY100" s="244" t="s">
        <v>153</v>
      </c>
    </row>
    <row r="101" spans="1:51" s="14" customFormat="1" ht="12">
      <c r="A101" s="14"/>
      <c r="B101" s="245"/>
      <c r="C101" s="246"/>
      <c r="D101" s="228" t="s">
        <v>166</v>
      </c>
      <c r="E101" s="247" t="s">
        <v>36</v>
      </c>
      <c r="F101" s="248" t="s">
        <v>1005</v>
      </c>
      <c r="G101" s="246"/>
      <c r="H101" s="249">
        <v>162.7812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166</v>
      </c>
      <c r="AU101" s="255" t="s">
        <v>90</v>
      </c>
      <c r="AV101" s="14" t="s">
        <v>90</v>
      </c>
      <c r="AW101" s="14" t="s">
        <v>45</v>
      </c>
      <c r="AX101" s="14" t="s">
        <v>82</v>
      </c>
      <c r="AY101" s="255" t="s">
        <v>153</v>
      </c>
    </row>
    <row r="102" spans="1:51" s="15" customFormat="1" ht="12">
      <c r="A102" s="15"/>
      <c r="B102" s="266"/>
      <c r="C102" s="267"/>
      <c r="D102" s="228" t="s">
        <v>166</v>
      </c>
      <c r="E102" s="268" t="s">
        <v>36</v>
      </c>
      <c r="F102" s="269" t="s">
        <v>183</v>
      </c>
      <c r="G102" s="267"/>
      <c r="H102" s="270">
        <v>162.7812</v>
      </c>
      <c r="I102" s="271"/>
      <c r="J102" s="267"/>
      <c r="K102" s="267"/>
      <c r="L102" s="272"/>
      <c r="M102" s="273"/>
      <c r="N102" s="274"/>
      <c r="O102" s="274"/>
      <c r="P102" s="274"/>
      <c r="Q102" s="274"/>
      <c r="R102" s="274"/>
      <c r="S102" s="274"/>
      <c r="T102" s="27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76" t="s">
        <v>166</v>
      </c>
      <c r="AU102" s="276" t="s">
        <v>90</v>
      </c>
      <c r="AV102" s="15" t="s">
        <v>160</v>
      </c>
      <c r="AW102" s="15" t="s">
        <v>45</v>
      </c>
      <c r="AX102" s="15" t="s">
        <v>23</v>
      </c>
      <c r="AY102" s="276" t="s">
        <v>153</v>
      </c>
    </row>
    <row r="103" spans="1:65" s="2" customFormat="1" ht="21.75" customHeight="1">
      <c r="A103" s="41"/>
      <c r="B103" s="42"/>
      <c r="C103" s="215" t="s">
        <v>160</v>
      </c>
      <c r="D103" s="215" t="s">
        <v>155</v>
      </c>
      <c r="E103" s="216" t="s">
        <v>228</v>
      </c>
      <c r="F103" s="217" t="s">
        <v>229</v>
      </c>
      <c r="G103" s="218" t="s">
        <v>158</v>
      </c>
      <c r="H103" s="219">
        <v>5268</v>
      </c>
      <c r="I103" s="220"/>
      <c r="J103" s="221">
        <f>ROUND(I103*H103,2)</f>
        <v>0</v>
      </c>
      <c r="K103" s="217" t="s">
        <v>159</v>
      </c>
      <c r="L103" s="47"/>
      <c r="M103" s="222" t="s">
        <v>36</v>
      </c>
      <c r="N103" s="223" t="s">
        <v>53</v>
      </c>
      <c r="O103" s="87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6" t="s">
        <v>160</v>
      </c>
      <c r="AT103" s="226" t="s">
        <v>155</v>
      </c>
      <c r="AU103" s="226" t="s">
        <v>90</v>
      </c>
      <c r="AY103" s="19" t="s">
        <v>153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23</v>
      </c>
      <c r="BK103" s="227">
        <f>ROUND(I103*H103,2)</f>
        <v>0</v>
      </c>
      <c r="BL103" s="19" t="s">
        <v>160</v>
      </c>
      <c r="BM103" s="226" t="s">
        <v>1006</v>
      </c>
    </row>
    <row r="104" spans="1:47" s="2" customFormat="1" ht="12">
      <c r="A104" s="41"/>
      <c r="B104" s="42"/>
      <c r="C104" s="43"/>
      <c r="D104" s="228" t="s">
        <v>162</v>
      </c>
      <c r="E104" s="43"/>
      <c r="F104" s="229" t="s">
        <v>231</v>
      </c>
      <c r="G104" s="43"/>
      <c r="H104" s="43"/>
      <c r="I104" s="230"/>
      <c r="J104" s="43"/>
      <c r="K104" s="43"/>
      <c r="L104" s="47"/>
      <c r="M104" s="231"/>
      <c r="N104" s="23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162</v>
      </c>
      <c r="AU104" s="19" t="s">
        <v>90</v>
      </c>
    </row>
    <row r="105" spans="1:47" s="2" customFormat="1" ht="12">
      <c r="A105" s="41"/>
      <c r="B105" s="42"/>
      <c r="C105" s="43"/>
      <c r="D105" s="233" t="s">
        <v>164</v>
      </c>
      <c r="E105" s="43"/>
      <c r="F105" s="234" t="s">
        <v>232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164</v>
      </c>
      <c r="AU105" s="19" t="s">
        <v>90</v>
      </c>
    </row>
    <row r="106" spans="1:51" s="13" customFormat="1" ht="12">
      <c r="A106" s="13"/>
      <c r="B106" s="235"/>
      <c r="C106" s="236"/>
      <c r="D106" s="228" t="s">
        <v>166</v>
      </c>
      <c r="E106" s="237" t="s">
        <v>36</v>
      </c>
      <c r="F106" s="238" t="s">
        <v>512</v>
      </c>
      <c r="G106" s="236"/>
      <c r="H106" s="237" t="s">
        <v>36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166</v>
      </c>
      <c r="AU106" s="244" t="s">
        <v>90</v>
      </c>
      <c r="AV106" s="13" t="s">
        <v>23</v>
      </c>
      <c r="AW106" s="13" t="s">
        <v>45</v>
      </c>
      <c r="AX106" s="13" t="s">
        <v>82</v>
      </c>
      <c r="AY106" s="244" t="s">
        <v>153</v>
      </c>
    </row>
    <row r="107" spans="1:51" s="14" customFormat="1" ht="12">
      <c r="A107" s="14"/>
      <c r="B107" s="245"/>
      <c r="C107" s="246"/>
      <c r="D107" s="228" t="s">
        <v>166</v>
      </c>
      <c r="E107" s="247" t="s">
        <v>36</v>
      </c>
      <c r="F107" s="248" t="s">
        <v>1002</v>
      </c>
      <c r="G107" s="246"/>
      <c r="H107" s="249">
        <v>5268</v>
      </c>
      <c r="I107" s="250"/>
      <c r="J107" s="246"/>
      <c r="K107" s="246"/>
      <c r="L107" s="251"/>
      <c r="M107" s="252"/>
      <c r="N107" s="253"/>
      <c r="O107" s="253"/>
      <c r="P107" s="253"/>
      <c r="Q107" s="253"/>
      <c r="R107" s="253"/>
      <c r="S107" s="253"/>
      <c r="T107" s="25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5" t="s">
        <v>166</v>
      </c>
      <c r="AU107" s="255" t="s">
        <v>90</v>
      </c>
      <c r="AV107" s="14" t="s">
        <v>90</v>
      </c>
      <c r="AW107" s="14" t="s">
        <v>45</v>
      </c>
      <c r="AX107" s="14" t="s">
        <v>23</v>
      </c>
      <c r="AY107" s="255" t="s">
        <v>153</v>
      </c>
    </row>
    <row r="108" spans="1:65" s="2" customFormat="1" ht="16.5" customHeight="1">
      <c r="A108" s="41"/>
      <c r="B108" s="42"/>
      <c r="C108" s="256" t="s">
        <v>192</v>
      </c>
      <c r="D108" s="256" t="s">
        <v>175</v>
      </c>
      <c r="E108" s="257" t="s">
        <v>234</v>
      </c>
      <c r="F108" s="258" t="s">
        <v>235</v>
      </c>
      <c r="G108" s="259" t="s">
        <v>158</v>
      </c>
      <c r="H108" s="260">
        <v>5268</v>
      </c>
      <c r="I108" s="261"/>
      <c r="J108" s="262">
        <f>ROUND(I108*H108,2)</f>
        <v>0</v>
      </c>
      <c r="K108" s="258" t="s">
        <v>36</v>
      </c>
      <c r="L108" s="263"/>
      <c r="M108" s="264" t="s">
        <v>36</v>
      </c>
      <c r="N108" s="265" t="s">
        <v>53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179</v>
      </c>
      <c r="AT108" s="226" t="s">
        <v>175</v>
      </c>
      <c r="AU108" s="226" t="s">
        <v>90</v>
      </c>
      <c r="AY108" s="19" t="s">
        <v>153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23</v>
      </c>
      <c r="BK108" s="227">
        <f>ROUND(I108*H108,2)</f>
        <v>0</v>
      </c>
      <c r="BL108" s="19" t="s">
        <v>160</v>
      </c>
      <c r="BM108" s="226" t="s">
        <v>1007</v>
      </c>
    </row>
    <row r="109" spans="1:47" s="2" customFormat="1" ht="12">
      <c r="A109" s="41"/>
      <c r="B109" s="42"/>
      <c r="C109" s="43"/>
      <c r="D109" s="228" t="s">
        <v>162</v>
      </c>
      <c r="E109" s="43"/>
      <c r="F109" s="229" t="s">
        <v>235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162</v>
      </c>
      <c r="AU109" s="19" t="s">
        <v>90</v>
      </c>
    </row>
    <row r="110" spans="1:51" s="13" customFormat="1" ht="12">
      <c r="A110" s="13"/>
      <c r="B110" s="235"/>
      <c r="C110" s="236"/>
      <c r="D110" s="228" t="s">
        <v>166</v>
      </c>
      <c r="E110" s="237" t="s">
        <v>36</v>
      </c>
      <c r="F110" s="238" t="s">
        <v>237</v>
      </c>
      <c r="G110" s="236"/>
      <c r="H110" s="237" t="s">
        <v>36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166</v>
      </c>
      <c r="AU110" s="244" t="s">
        <v>90</v>
      </c>
      <c r="AV110" s="13" t="s">
        <v>23</v>
      </c>
      <c r="AW110" s="13" t="s">
        <v>45</v>
      </c>
      <c r="AX110" s="13" t="s">
        <v>82</v>
      </c>
      <c r="AY110" s="244" t="s">
        <v>153</v>
      </c>
    </row>
    <row r="111" spans="1:51" s="14" customFormat="1" ht="12">
      <c r="A111" s="14"/>
      <c r="B111" s="245"/>
      <c r="C111" s="246"/>
      <c r="D111" s="228" t="s">
        <v>166</v>
      </c>
      <c r="E111" s="247" t="s">
        <v>36</v>
      </c>
      <c r="F111" s="248" t="s">
        <v>1002</v>
      </c>
      <c r="G111" s="246"/>
      <c r="H111" s="249">
        <v>5268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166</v>
      </c>
      <c r="AU111" s="255" t="s">
        <v>90</v>
      </c>
      <c r="AV111" s="14" t="s">
        <v>90</v>
      </c>
      <c r="AW111" s="14" t="s">
        <v>45</v>
      </c>
      <c r="AX111" s="14" t="s">
        <v>23</v>
      </c>
      <c r="AY111" s="255" t="s">
        <v>153</v>
      </c>
    </row>
    <row r="112" spans="1:65" s="2" customFormat="1" ht="16.5" customHeight="1">
      <c r="A112" s="41"/>
      <c r="B112" s="42"/>
      <c r="C112" s="215" t="s">
        <v>198</v>
      </c>
      <c r="D112" s="215" t="s">
        <v>155</v>
      </c>
      <c r="E112" s="216" t="s">
        <v>529</v>
      </c>
      <c r="F112" s="217" t="s">
        <v>530</v>
      </c>
      <c r="G112" s="218" t="s">
        <v>158</v>
      </c>
      <c r="H112" s="219">
        <v>5268</v>
      </c>
      <c r="I112" s="220"/>
      <c r="J112" s="221">
        <f>ROUND(I112*H112,2)</f>
        <v>0</v>
      </c>
      <c r="K112" s="217" t="s">
        <v>159</v>
      </c>
      <c r="L112" s="47"/>
      <c r="M112" s="222" t="s">
        <v>36</v>
      </c>
      <c r="N112" s="223" t="s">
        <v>53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160</v>
      </c>
      <c r="AT112" s="226" t="s">
        <v>155</v>
      </c>
      <c r="AU112" s="226" t="s">
        <v>90</v>
      </c>
      <c r="AY112" s="19" t="s">
        <v>153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23</v>
      </c>
      <c r="BK112" s="227">
        <f>ROUND(I112*H112,2)</f>
        <v>0</v>
      </c>
      <c r="BL112" s="19" t="s">
        <v>160</v>
      </c>
      <c r="BM112" s="226" t="s">
        <v>1008</v>
      </c>
    </row>
    <row r="113" spans="1:47" s="2" customFormat="1" ht="12">
      <c r="A113" s="41"/>
      <c r="B113" s="42"/>
      <c r="C113" s="43"/>
      <c r="D113" s="228" t="s">
        <v>162</v>
      </c>
      <c r="E113" s="43"/>
      <c r="F113" s="229" t="s">
        <v>532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19" t="s">
        <v>162</v>
      </c>
      <c r="AU113" s="19" t="s">
        <v>90</v>
      </c>
    </row>
    <row r="114" spans="1:47" s="2" customFormat="1" ht="12">
      <c r="A114" s="41"/>
      <c r="B114" s="42"/>
      <c r="C114" s="43"/>
      <c r="D114" s="233" t="s">
        <v>164</v>
      </c>
      <c r="E114" s="43"/>
      <c r="F114" s="234" t="s">
        <v>533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19" t="s">
        <v>164</v>
      </c>
      <c r="AU114" s="19" t="s">
        <v>90</v>
      </c>
    </row>
    <row r="115" spans="1:51" s="13" customFormat="1" ht="12">
      <c r="A115" s="13"/>
      <c r="B115" s="235"/>
      <c r="C115" s="236"/>
      <c r="D115" s="228" t="s">
        <v>166</v>
      </c>
      <c r="E115" s="237" t="s">
        <v>36</v>
      </c>
      <c r="F115" s="238" t="s">
        <v>512</v>
      </c>
      <c r="G115" s="236"/>
      <c r="H115" s="237" t="s">
        <v>36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166</v>
      </c>
      <c r="AU115" s="244" t="s">
        <v>90</v>
      </c>
      <c r="AV115" s="13" t="s">
        <v>23</v>
      </c>
      <c r="AW115" s="13" t="s">
        <v>45</v>
      </c>
      <c r="AX115" s="13" t="s">
        <v>82</v>
      </c>
      <c r="AY115" s="244" t="s">
        <v>153</v>
      </c>
    </row>
    <row r="116" spans="1:51" s="14" customFormat="1" ht="12">
      <c r="A116" s="14"/>
      <c r="B116" s="245"/>
      <c r="C116" s="246"/>
      <c r="D116" s="228" t="s">
        <v>166</v>
      </c>
      <c r="E116" s="247" t="s">
        <v>36</v>
      </c>
      <c r="F116" s="248" t="s">
        <v>1002</v>
      </c>
      <c r="G116" s="246"/>
      <c r="H116" s="249">
        <v>5268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166</v>
      </c>
      <c r="AU116" s="255" t="s">
        <v>90</v>
      </c>
      <c r="AV116" s="14" t="s">
        <v>90</v>
      </c>
      <c r="AW116" s="14" t="s">
        <v>45</v>
      </c>
      <c r="AX116" s="14" t="s">
        <v>23</v>
      </c>
      <c r="AY116" s="255" t="s">
        <v>153</v>
      </c>
    </row>
    <row r="117" spans="1:65" s="2" customFormat="1" ht="21.75" customHeight="1">
      <c r="A117" s="41"/>
      <c r="B117" s="42"/>
      <c r="C117" s="215" t="s">
        <v>204</v>
      </c>
      <c r="D117" s="215" t="s">
        <v>155</v>
      </c>
      <c r="E117" s="216" t="s">
        <v>1009</v>
      </c>
      <c r="F117" s="217" t="s">
        <v>535</v>
      </c>
      <c r="G117" s="218" t="s">
        <v>186</v>
      </c>
      <c r="H117" s="219">
        <v>1224</v>
      </c>
      <c r="I117" s="220"/>
      <c r="J117" s="221">
        <f>ROUND(I117*H117,2)</f>
        <v>0</v>
      </c>
      <c r="K117" s="217" t="s">
        <v>159</v>
      </c>
      <c r="L117" s="47"/>
      <c r="M117" s="222" t="s">
        <v>36</v>
      </c>
      <c r="N117" s="223" t="s">
        <v>53</v>
      </c>
      <c r="O117" s="87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6" t="s">
        <v>160</v>
      </c>
      <c r="AT117" s="226" t="s">
        <v>155</v>
      </c>
      <c r="AU117" s="226" t="s">
        <v>90</v>
      </c>
      <c r="AY117" s="19" t="s">
        <v>153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23</v>
      </c>
      <c r="BK117" s="227">
        <f>ROUND(I117*H117,2)</f>
        <v>0</v>
      </c>
      <c r="BL117" s="19" t="s">
        <v>160</v>
      </c>
      <c r="BM117" s="226" t="s">
        <v>1010</v>
      </c>
    </row>
    <row r="118" spans="1:47" s="2" customFormat="1" ht="12">
      <c r="A118" s="41"/>
      <c r="B118" s="42"/>
      <c r="C118" s="43"/>
      <c r="D118" s="228" t="s">
        <v>162</v>
      </c>
      <c r="E118" s="43"/>
      <c r="F118" s="229" t="s">
        <v>537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162</v>
      </c>
      <c r="AU118" s="19" t="s">
        <v>90</v>
      </c>
    </row>
    <row r="119" spans="1:47" s="2" customFormat="1" ht="12">
      <c r="A119" s="41"/>
      <c r="B119" s="42"/>
      <c r="C119" s="43"/>
      <c r="D119" s="233" t="s">
        <v>164</v>
      </c>
      <c r="E119" s="43"/>
      <c r="F119" s="234" t="s">
        <v>1011</v>
      </c>
      <c r="G119" s="43"/>
      <c r="H119" s="43"/>
      <c r="I119" s="230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19" t="s">
        <v>164</v>
      </c>
      <c r="AU119" s="19" t="s">
        <v>90</v>
      </c>
    </row>
    <row r="120" spans="1:51" s="13" customFormat="1" ht="12">
      <c r="A120" s="13"/>
      <c r="B120" s="235"/>
      <c r="C120" s="236"/>
      <c r="D120" s="228" t="s">
        <v>166</v>
      </c>
      <c r="E120" s="237" t="s">
        <v>36</v>
      </c>
      <c r="F120" s="238" t="s">
        <v>1012</v>
      </c>
      <c r="G120" s="236"/>
      <c r="H120" s="237" t="s">
        <v>36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166</v>
      </c>
      <c r="AU120" s="244" t="s">
        <v>90</v>
      </c>
      <c r="AV120" s="13" t="s">
        <v>23</v>
      </c>
      <c r="AW120" s="13" t="s">
        <v>45</v>
      </c>
      <c r="AX120" s="13" t="s">
        <v>82</v>
      </c>
      <c r="AY120" s="244" t="s">
        <v>153</v>
      </c>
    </row>
    <row r="121" spans="1:51" s="14" customFormat="1" ht="12">
      <c r="A121" s="14"/>
      <c r="B121" s="245"/>
      <c r="C121" s="246"/>
      <c r="D121" s="228" t="s">
        <v>166</v>
      </c>
      <c r="E121" s="247" t="s">
        <v>36</v>
      </c>
      <c r="F121" s="248" t="s">
        <v>1013</v>
      </c>
      <c r="G121" s="246"/>
      <c r="H121" s="249">
        <v>1224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166</v>
      </c>
      <c r="AU121" s="255" t="s">
        <v>90</v>
      </c>
      <c r="AV121" s="14" t="s">
        <v>90</v>
      </c>
      <c r="AW121" s="14" t="s">
        <v>45</v>
      </c>
      <c r="AX121" s="14" t="s">
        <v>23</v>
      </c>
      <c r="AY121" s="255" t="s">
        <v>153</v>
      </c>
    </row>
    <row r="122" spans="1:65" s="2" customFormat="1" ht="21.75" customHeight="1">
      <c r="A122" s="41"/>
      <c r="B122" s="42"/>
      <c r="C122" s="215" t="s">
        <v>179</v>
      </c>
      <c r="D122" s="215" t="s">
        <v>155</v>
      </c>
      <c r="E122" s="216" t="s">
        <v>184</v>
      </c>
      <c r="F122" s="217" t="s">
        <v>185</v>
      </c>
      <c r="G122" s="218" t="s">
        <v>186</v>
      </c>
      <c r="H122" s="219">
        <v>388</v>
      </c>
      <c r="I122" s="220"/>
      <c r="J122" s="221">
        <f>ROUND(I122*H122,2)</f>
        <v>0</v>
      </c>
      <c r="K122" s="217" t="s">
        <v>159</v>
      </c>
      <c r="L122" s="47"/>
      <c r="M122" s="222" t="s">
        <v>36</v>
      </c>
      <c r="N122" s="223" t="s">
        <v>53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160</v>
      </c>
      <c r="AT122" s="226" t="s">
        <v>155</v>
      </c>
      <c r="AU122" s="226" t="s">
        <v>90</v>
      </c>
      <c r="AY122" s="19" t="s">
        <v>153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23</v>
      </c>
      <c r="BK122" s="227">
        <f>ROUND(I122*H122,2)</f>
        <v>0</v>
      </c>
      <c r="BL122" s="19" t="s">
        <v>160</v>
      </c>
      <c r="BM122" s="226" t="s">
        <v>1014</v>
      </c>
    </row>
    <row r="123" spans="1:47" s="2" customFormat="1" ht="12">
      <c r="A123" s="41"/>
      <c r="B123" s="42"/>
      <c r="C123" s="43"/>
      <c r="D123" s="228" t="s">
        <v>162</v>
      </c>
      <c r="E123" s="43"/>
      <c r="F123" s="229" t="s">
        <v>188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162</v>
      </c>
      <c r="AU123" s="19" t="s">
        <v>90</v>
      </c>
    </row>
    <row r="124" spans="1:47" s="2" customFormat="1" ht="12">
      <c r="A124" s="41"/>
      <c r="B124" s="42"/>
      <c r="C124" s="43"/>
      <c r="D124" s="233" t="s">
        <v>164</v>
      </c>
      <c r="E124" s="43"/>
      <c r="F124" s="234" t="s">
        <v>189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19" t="s">
        <v>164</v>
      </c>
      <c r="AU124" s="19" t="s">
        <v>90</v>
      </c>
    </row>
    <row r="125" spans="1:51" s="13" customFormat="1" ht="12">
      <c r="A125" s="13"/>
      <c r="B125" s="235"/>
      <c r="C125" s="236"/>
      <c r="D125" s="228" t="s">
        <v>166</v>
      </c>
      <c r="E125" s="237" t="s">
        <v>36</v>
      </c>
      <c r="F125" s="238" t="s">
        <v>1015</v>
      </c>
      <c r="G125" s="236"/>
      <c r="H125" s="237" t="s">
        <v>36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166</v>
      </c>
      <c r="AU125" s="244" t="s">
        <v>90</v>
      </c>
      <c r="AV125" s="13" t="s">
        <v>23</v>
      </c>
      <c r="AW125" s="13" t="s">
        <v>45</v>
      </c>
      <c r="AX125" s="13" t="s">
        <v>82</v>
      </c>
      <c r="AY125" s="244" t="s">
        <v>153</v>
      </c>
    </row>
    <row r="126" spans="1:51" s="14" customFormat="1" ht="12">
      <c r="A126" s="14"/>
      <c r="B126" s="245"/>
      <c r="C126" s="246"/>
      <c r="D126" s="228" t="s">
        <v>166</v>
      </c>
      <c r="E126" s="247" t="s">
        <v>36</v>
      </c>
      <c r="F126" s="248" t="s">
        <v>1016</v>
      </c>
      <c r="G126" s="246"/>
      <c r="H126" s="249">
        <v>388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166</v>
      </c>
      <c r="AU126" s="255" t="s">
        <v>90</v>
      </c>
      <c r="AV126" s="14" t="s">
        <v>90</v>
      </c>
      <c r="AW126" s="14" t="s">
        <v>45</v>
      </c>
      <c r="AX126" s="14" t="s">
        <v>23</v>
      </c>
      <c r="AY126" s="255" t="s">
        <v>153</v>
      </c>
    </row>
    <row r="127" spans="1:65" s="2" customFormat="1" ht="16.5" customHeight="1">
      <c r="A127" s="41"/>
      <c r="B127" s="42"/>
      <c r="C127" s="215" t="s">
        <v>212</v>
      </c>
      <c r="D127" s="215" t="s">
        <v>155</v>
      </c>
      <c r="E127" s="216" t="s">
        <v>193</v>
      </c>
      <c r="F127" s="217" t="s">
        <v>194</v>
      </c>
      <c r="G127" s="218" t="s">
        <v>186</v>
      </c>
      <c r="H127" s="219">
        <v>388</v>
      </c>
      <c r="I127" s="220"/>
      <c r="J127" s="221">
        <f>ROUND(I127*H127,2)</f>
        <v>0</v>
      </c>
      <c r="K127" s="217" t="s">
        <v>159</v>
      </c>
      <c r="L127" s="47"/>
      <c r="M127" s="222" t="s">
        <v>36</v>
      </c>
      <c r="N127" s="223" t="s">
        <v>53</v>
      </c>
      <c r="O127" s="87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6" t="s">
        <v>160</v>
      </c>
      <c r="AT127" s="226" t="s">
        <v>155</v>
      </c>
      <c r="AU127" s="226" t="s">
        <v>90</v>
      </c>
      <c r="AY127" s="19" t="s">
        <v>153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23</v>
      </c>
      <c r="BK127" s="227">
        <f>ROUND(I127*H127,2)</f>
        <v>0</v>
      </c>
      <c r="BL127" s="19" t="s">
        <v>160</v>
      </c>
      <c r="BM127" s="226" t="s">
        <v>1017</v>
      </c>
    </row>
    <row r="128" spans="1:47" s="2" customFormat="1" ht="12">
      <c r="A128" s="41"/>
      <c r="B128" s="42"/>
      <c r="C128" s="43"/>
      <c r="D128" s="228" t="s">
        <v>162</v>
      </c>
      <c r="E128" s="43"/>
      <c r="F128" s="229" t="s">
        <v>196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9" t="s">
        <v>162</v>
      </c>
      <c r="AU128" s="19" t="s">
        <v>90</v>
      </c>
    </row>
    <row r="129" spans="1:47" s="2" customFormat="1" ht="12">
      <c r="A129" s="41"/>
      <c r="B129" s="42"/>
      <c r="C129" s="43"/>
      <c r="D129" s="233" t="s">
        <v>164</v>
      </c>
      <c r="E129" s="43"/>
      <c r="F129" s="234" t="s">
        <v>197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164</v>
      </c>
      <c r="AU129" s="19" t="s">
        <v>90</v>
      </c>
    </row>
    <row r="130" spans="1:51" s="13" customFormat="1" ht="12">
      <c r="A130" s="13"/>
      <c r="B130" s="235"/>
      <c r="C130" s="236"/>
      <c r="D130" s="228" t="s">
        <v>166</v>
      </c>
      <c r="E130" s="237" t="s">
        <v>36</v>
      </c>
      <c r="F130" s="238" t="s">
        <v>546</v>
      </c>
      <c r="G130" s="236"/>
      <c r="H130" s="237" t="s">
        <v>36</v>
      </c>
      <c r="I130" s="239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166</v>
      </c>
      <c r="AU130" s="244" t="s">
        <v>90</v>
      </c>
      <c r="AV130" s="13" t="s">
        <v>23</v>
      </c>
      <c r="AW130" s="13" t="s">
        <v>45</v>
      </c>
      <c r="AX130" s="13" t="s">
        <v>82</v>
      </c>
      <c r="AY130" s="244" t="s">
        <v>153</v>
      </c>
    </row>
    <row r="131" spans="1:51" s="13" customFormat="1" ht="12">
      <c r="A131" s="13"/>
      <c r="B131" s="235"/>
      <c r="C131" s="236"/>
      <c r="D131" s="228" t="s">
        <v>166</v>
      </c>
      <c r="E131" s="237" t="s">
        <v>36</v>
      </c>
      <c r="F131" s="238" t="s">
        <v>1018</v>
      </c>
      <c r="G131" s="236"/>
      <c r="H131" s="237" t="s">
        <v>36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166</v>
      </c>
      <c r="AU131" s="244" t="s">
        <v>90</v>
      </c>
      <c r="AV131" s="13" t="s">
        <v>23</v>
      </c>
      <c r="AW131" s="13" t="s">
        <v>45</v>
      </c>
      <c r="AX131" s="13" t="s">
        <v>82</v>
      </c>
      <c r="AY131" s="244" t="s">
        <v>153</v>
      </c>
    </row>
    <row r="132" spans="1:51" s="14" customFormat="1" ht="12">
      <c r="A132" s="14"/>
      <c r="B132" s="245"/>
      <c r="C132" s="246"/>
      <c r="D132" s="228" t="s">
        <v>166</v>
      </c>
      <c r="E132" s="247" t="s">
        <v>36</v>
      </c>
      <c r="F132" s="248" t="s">
        <v>1019</v>
      </c>
      <c r="G132" s="246"/>
      <c r="H132" s="249">
        <v>153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166</v>
      </c>
      <c r="AU132" s="255" t="s">
        <v>90</v>
      </c>
      <c r="AV132" s="14" t="s">
        <v>90</v>
      </c>
      <c r="AW132" s="14" t="s">
        <v>45</v>
      </c>
      <c r="AX132" s="14" t="s">
        <v>82</v>
      </c>
      <c r="AY132" s="255" t="s">
        <v>153</v>
      </c>
    </row>
    <row r="133" spans="1:51" s="13" customFormat="1" ht="12">
      <c r="A133" s="13"/>
      <c r="B133" s="235"/>
      <c r="C133" s="236"/>
      <c r="D133" s="228" t="s">
        <v>166</v>
      </c>
      <c r="E133" s="237" t="s">
        <v>36</v>
      </c>
      <c r="F133" s="238" t="s">
        <v>1020</v>
      </c>
      <c r="G133" s="236"/>
      <c r="H133" s="237" t="s">
        <v>36</v>
      </c>
      <c r="I133" s="239"/>
      <c r="J133" s="236"/>
      <c r="K133" s="236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166</v>
      </c>
      <c r="AU133" s="244" t="s">
        <v>90</v>
      </c>
      <c r="AV133" s="13" t="s">
        <v>23</v>
      </c>
      <c r="AW133" s="13" t="s">
        <v>45</v>
      </c>
      <c r="AX133" s="13" t="s">
        <v>82</v>
      </c>
      <c r="AY133" s="244" t="s">
        <v>153</v>
      </c>
    </row>
    <row r="134" spans="1:51" s="14" customFormat="1" ht="12">
      <c r="A134" s="14"/>
      <c r="B134" s="245"/>
      <c r="C134" s="246"/>
      <c r="D134" s="228" t="s">
        <v>166</v>
      </c>
      <c r="E134" s="247" t="s">
        <v>36</v>
      </c>
      <c r="F134" s="248" t="s">
        <v>1019</v>
      </c>
      <c r="G134" s="246"/>
      <c r="H134" s="249">
        <v>153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166</v>
      </c>
      <c r="AU134" s="255" t="s">
        <v>90</v>
      </c>
      <c r="AV134" s="14" t="s">
        <v>90</v>
      </c>
      <c r="AW134" s="14" t="s">
        <v>45</v>
      </c>
      <c r="AX134" s="14" t="s">
        <v>82</v>
      </c>
      <c r="AY134" s="255" t="s">
        <v>153</v>
      </c>
    </row>
    <row r="135" spans="1:51" s="13" customFormat="1" ht="12">
      <c r="A135" s="13"/>
      <c r="B135" s="235"/>
      <c r="C135" s="236"/>
      <c r="D135" s="228" t="s">
        <v>166</v>
      </c>
      <c r="E135" s="237" t="s">
        <v>36</v>
      </c>
      <c r="F135" s="238" t="s">
        <v>1021</v>
      </c>
      <c r="G135" s="236"/>
      <c r="H135" s="237" t="s">
        <v>36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166</v>
      </c>
      <c r="AU135" s="244" t="s">
        <v>90</v>
      </c>
      <c r="AV135" s="13" t="s">
        <v>23</v>
      </c>
      <c r="AW135" s="13" t="s">
        <v>45</v>
      </c>
      <c r="AX135" s="13" t="s">
        <v>82</v>
      </c>
      <c r="AY135" s="244" t="s">
        <v>153</v>
      </c>
    </row>
    <row r="136" spans="1:51" s="14" customFormat="1" ht="12">
      <c r="A136" s="14"/>
      <c r="B136" s="245"/>
      <c r="C136" s="246"/>
      <c r="D136" s="228" t="s">
        <v>166</v>
      </c>
      <c r="E136" s="247" t="s">
        <v>36</v>
      </c>
      <c r="F136" s="248" t="s">
        <v>713</v>
      </c>
      <c r="G136" s="246"/>
      <c r="H136" s="249">
        <v>51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166</v>
      </c>
      <c r="AU136" s="255" t="s">
        <v>90</v>
      </c>
      <c r="AV136" s="14" t="s">
        <v>90</v>
      </c>
      <c r="AW136" s="14" t="s">
        <v>45</v>
      </c>
      <c r="AX136" s="14" t="s">
        <v>82</v>
      </c>
      <c r="AY136" s="255" t="s">
        <v>153</v>
      </c>
    </row>
    <row r="137" spans="1:51" s="13" customFormat="1" ht="12">
      <c r="A137" s="13"/>
      <c r="B137" s="235"/>
      <c r="C137" s="236"/>
      <c r="D137" s="228" t="s">
        <v>166</v>
      </c>
      <c r="E137" s="237" t="s">
        <v>36</v>
      </c>
      <c r="F137" s="238" t="s">
        <v>1022</v>
      </c>
      <c r="G137" s="236"/>
      <c r="H137" s="237" t="s">
        <v>36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166</v>
      </c>
      <c r="AU137" s="244" t="s">
        <v>90</v>
      </c>
      <c r="AV137" s="13" t="s">
        <v>23</v>
      </c>
      <c r="AW137" s="13" t="s">
        <v>45</v>
      </c>
      <c r="AX137" s="13" t="s">
        <v>82</v>
      </c>
      <c r="AY137" s="244" t="s">
        <v>153</v>
      </c>
    </row>
    <row r="138" spans="1:51" s="14" customFormat="1" ht="12">
      <c r="A138" s="14"/>
      <c r="B138" s="245"/>
      <c r="C138" s="246"/>
      <c r="D138" s="228" t="s">
        <v>166</v>
      </c>
      <c r="E138" s="247" t="s">
        <v>36</v>
      </c>
      <c r="F138" s="248" t="s">
        <v>627</v>
      </c>
      <c r="G138" s="246"/>
      <c r="H138" s="249">
        <v>31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166</v>
      </c>
      <c r="AU138" s="255" t="s">
        <v>90</v>
      </c>
      <c r="AV138" s="14" t="s">
        <v>90</v>
      </c>
      <c r="AW138" s="14" t="s">
        <v>45</v>
      </c>
      <c r="AX138" s="14" t="s">
        <v>82</v>
      </c>
      <c r="AY138" s="255" t="s">
        <v>153</v>
      </c>
    </row>
    <row r="139" spans="1:51" s="15" customFormat="1" ht="12">
      <c r="A139" s="15"/>
      <c r="B139" s="266"/>
      <c r="C139" s="267"/>
      <c r="D139" s="228" t="s">
        <v>166</v>
      </c>
      <c r="E139" s="268" t="s">
        <v>36</v>
      </c>
      <c r="F139" s="269" t="s">
        <v>183</v>
      </c>
      <c r="G139" s="267"/>
      <c r="H139" s="270">
        <v>388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6" t="s">
        <v>166</v>
      </c>
      <c r="AU139" s="276" t="s">
        <v>90</v>
      </c>
      <c r="AV139" s="15" t="s">
        <v>160</v>
      </c>
      <c r="AW139" s="15" t="s">
        <v>45</v>
      </c>
      <c r="AX139" s="15" t="s">
        <v>23</v>
      </c>
      <c r="AY139" s="276" t="s">
        <v>153</v>
      </c>
    </row>
    <row r="140" spans="1:65" s="2" customFormat="1" ht="16.5" customHeight="1">
      <c r="A140" s="41"/>
      <c r="B140" s="42"/>
      <c r="C140" s="256" t="s">
        <v>28</v>
      </c>
      <c r="D140" s="256" t="s">
        <v>175</v>
      </c>
      <c r="E140" s="257" t="s">
        <v>1023</v>
      </c>
      <c r="F140" s="258" t="s">
        <v>1024</v>
      </c>
      <c r="G140" s="259" t="s">
        <v>201</v>
      </c>
      <c r="H140" s="260">
        <v>153</v>
      </c>
      <c r="I140" s="261"/>
      <c r="J140" s="262">
        <f>ROUND(I140*H140,2)</f>
        <v>0</v>
      </c>
      <c r="K140" s="258" t="s">
        <v>36</v>
      </c>
      <c r="L140" s="263"/>
      <c r="M140" s="264" t="s">
        <v>36</v>
      </c>
      <c r="N140" s="265" t="s">
        <v>53</v>
      </c>
      <c r="O140" s="87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6" t="s">
        <v>179</v>
      </c>
      <c r="AT140" s="226" t="s">
        <v>175</v>
      </c>
      <c r="AU140" s="226" t="s">
        <v>90</v>
      </c>
      <c r="AY140" s="19" t="s">
        <v>153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23</v>
      </c>
      <c r="BK140" s="227">
        <f>ROUND(I140*H140,2)</f>
        <v>0</v>
      </c>
      <c r="BL140" s="19" t="s">
        <v>160</v>
      </c>
      <c r="BM140" s="226" t="s">
        <v>1025</v>
      </c>
    </row>
    <row r="141" spans="1:47" s="2" customFormat="1" ht="12">
      <c r="A141" s="41"/>
      <c r="B141" s="42"/>
      <c r="C141" s="43"/>
      <c r="D141" s="228" t="s">
        <v>162</v>
      </c>
      <c r="E141" s="43"/>
      <c r="F141" s="229" t="s">
        <v>1024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162</v>
      </c>
      <c r="AU141" s="19" t="s">
        <v>90</v>
      </c>
    </row>
    <row r="142" spans="1:51" s="13" customFormat="1" ht="12">
      <c r="A142" s="13"/>
      <c r="B142" s="235"/>
      <c r="C142" s="236"/>
      <c r="D142" s="228" t="s">
        <v>166</v>
      </c>
      <c r="E142" s="237" t="s">
        <v>36</v>
      </c>
      <c r="F142" s="238" t="s">
        <v>1015</v>
      </c>
      <c r="G142" s="236"/>
      <c r="H142" s="237" t="s">
        <v>36</v>
      </c>
      <c r="I142" s="239"/>
      <c r="J142" s="236"/>
      <c r="K142" s="236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166</v>
      </c>
      <c r="AU142" s="244" t="s">
        <v>90</v>
      </c>
      <c r="AV142" s="13" t="s">
        <v>23</v>
      </c>
      <c r="AW142" s="13" t="s">
        <v>45</v>
      </c>
      <c r="AX142" s="13" t="s">
        <v>82</v>
      </c>
      <c r="AY142" s="244" t="s">
        <v>153</v>
      </c>
    </row>
    <row r="143" spans="1:51" s="14" customFormat="1" ht="12">
      <c r="A143" s="14"/>
      <c r="B143" s="245"/>
      <c r="C143" s="246"/>
      <c r="D143" s="228" t="s">
        <v>166</v>
      </c>
      <c r="E143" s="247" t="s">
        <v>36</v>
      </c>
      <c r="F143" s="248" t="s">
        <v>1019</v>
      </c>
      <c r="G143" s="246"/>
      <c r="H143" s="249">
        <v>153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166</v>
      </c>
      <c r="AU143" s="255" t="s">
        <v>90</v>
      </c>
      <c r="AV143" s="14" t="s">
        <v>90</v>
      </c>
      <c r="AW143" s="14" t="s">
        <v>45</v>
      </c>
      <c r="AX143" s="14" t="s">
        <v>23</v>
      </c>
      <c r="AY143" s="255" t="s">
        <v>153</v>
      </c>
    </row>
    <row r="144" spans="1:65" s="2" customFormat="1" ht="16.5" customHeight="1">
      <c r="A144" s="41"/>
      <c r="B144" s="42"/>
      <c r="C144" s="256" t="s">
        <v>222</v>
      </c>
      <c r="D144" s="256" t="s">
        <v>175</v>
      </c>
      <c r="E144" s="257" t="s">
        <v>1026</v>
      </c>
      <c r="F144" s="258" t="s">
        <v>1027</v>
      </c>
      <c r="G144" s="259" t="s">
        <v>201</v>
      </c>
      <c r="H144" s="260">
        <v>153</v>
      </c>
      <c r="I144" s="261"/>
      <c r="J144" s="262">
        <f>ROUND(I144*H144,2)</f>
        <v>0</v>
      </c>
      <c r="K144" s="258" t="s">
        <v>36</v>
      </c>
      <c r="L144" s="263"/>
      <c r="M144" s="264" t="s">
        <v>36</v>
      </c>
      <c r="N144" s="265" t="s">
        <v>53</v>
      </c>
      <c r="O144" s="87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6" t="s">
        <v>179</v>
      </c>
      <c r="AT144" s="226" t="s">
        <v>175</v>
      </c>
      <c r="AU144" s="226" t="s">
        <v>90</v>
      </c>
      <c r="AY144" s="19" t="s">
        <v>153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23</v>
      </c>
      <c r="BK144" s="227">
        <f>ROUND(I144*H144,2)</f>
        <v>0</v>
      </c>
      <c r="BL144" s="19" t="s">
        <v>160</v>
      </c>
      <c r="BM144" s="226" t="s">
        <v>1028</v>
      </c>
    </row>
    <row r="145" spans="1:47" s="2" customFormat="1" ht="12">
      <c r="A145" s="41"/>
      <c r="B145" s="42"/>
      <c r="C145" s="43"/>
      <c r="D145" s="228" t="s">
        <v>162</v>
      </c>
      <c r="E145" s="43"/>
      <c r="F145" s="229" t="s">
        <v>1027</v>
      </c>
      <c r="G145" s="43"/>
      <c r="H145" s="43"/>
      <c r="I145" s="230"/>
      <c r="J145" s="43"/>
      <c r="K145" s="43"/>
      <c r="L145" s="47"/>
      <c r="M145" s="231"/>
      <c r="N145" s="23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9" t="s">
        <v>162</v>
      </c>
      <c r="AU145" s="19" t="s">
        <v>90</v>
      </c>
    </row>
    <row r="146" spans="1:51" s="13" customFormat="1" ht="12">
      <c r="A146" s="13"/>
      <c r="B146" s="235"/>
      <c r="C146" s="236"/>
      <c r="D146" s="228" t="s">
        <v>166</v>
      </c>
      <c r="E146" s="237" t="s">
        <v>36</v>
      </c>
      <c r="F146" s="238" t="s">
        <v>1015</v>
      </c>
      <c r="G146" s="236"/>
      <c r="H146" s="237" t="s">
        <v>36</v>
      </c>
      <c r="I146" s="239"/>
      <c r="J146" s="236"/>
      <c r="K146" s="236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166</v>
      </c>
      <c r="AU146" s="244" t="s">
        <v>90</v>
      </c>
      <c r="AV146" s="13" t="s">
        <v>23</v>
      </c>
      <c r="AW146" s="13" t="s">
        <v>45</v>
      </c>
      <c r="AX146" s="13" t="s">
        <v>82</v>
      </c>
      <c r="AY146" s="244" t="s">
        <v>153</v>
      </c>
    </row>
    <row r="147" spans="1:51" s="14" customFormat="1" ht="12">
      <c r="A147" s="14"/>
      <c r="B147" s="245"/>
      <c r="C147" s="246"/>
      <c r="D147" s="228" t="s">
        <v>166</v>
      </c>
      <c r="E147" s="247" t="s">
        <v>36</v>
      </c>
      <c r="F147" s="248" t="s">
        <v>1019</v>
      </c>
      <c r="G147" s="246"/>
      <c r="H147" s="249">
        <v>153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166</v>
      </c>
      <c r="AU147" s="255" t="s">
        <v>90</v>
      </c>
      <c r="AV147" s="14" t="s">
        <v>90</v>
      </c>
      <c r="AW147" s="14" t="s">
        <v>45</v>
      </c>
      <c r="AX147" s="14" t="s">
        <v>23</v>
      </c>
      <c r="AY147" s="255" t="s">
        <v>153</v>
      </c>
    </row>
    <row r="148" spans="1:65" s="2" customFormat="1" ht="16.5" customHeight="1">
      <c r="A148" s="41"/>
      <c r="B148" s="42"/>
      <c r="C148" s="256" t="s">
        <v>227</v>
      </c>
      <c r="D148" s="256" t="s">
        <v>175</v>
      </c>
      <c r="E148" s="257" t="s">
        <v>199</v>
      </c>
      <c r="F148" s="258" t="s">
        <v>1029</v>
      </c>
      <c r="G148" s="259" t="s">
        <v>201</v>
      </c>
      <c r="H148" s="260">
        <v>51</v>
      </c>
      <c r="I148" s="261"/>
      <c r="J148" s="262">
        <f>ROUND(I148*H148,2)</f>
        <v>0</v>
      </c>
      <c r="K148" s="258" t="s">
        <v>36</v>
      </c>
      <c r="L148" s="263"/>
      <c r="M148" s="264" t="s">
        <v>36</v>
      </c>
      <c r="N148" s="265" t="s">
        <v>53</v>
      </c>
      <c r="O148" s="87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6" t="s">
        <v>179</v>
      </c>
      <c r="AT148" s="226" t="s">
        <v>175</v>
      </c>
      <c r="AU148" s="226" t="s">
        <v>90</v>
      </c>
      <c r="AY148" s="19" t="s">
        <v>153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23</v>
      </c>
      <c r="BK148" s="227">
        <f>ROUND(I148*H148,2)</f>
        <v>0</v>
      </c>
      <c r="BL148" s="19" t="s">
        <v>160</v>
      </c>
      <c r="BM148" s="226" t="s">
        <v>1030</v>
      </c>
    </row>
    <row r="149" spans="1:47" s="2" customFormat="1" ht="12">
      <c r="A149" s="41"/>
      <c r="B149" s="42"/>
      <c r="C149" s="43"/>
      <c r="D149" s="228" t="s">
        <v>162</v>
      </c>
      <c r="E149" s="43"/>
      <c r="F149" s="229" t="s">
        <v>1029</v>
      </c>
      <c r="G149" s="43"/>
      <c r="H149" s="43"/>
      <c r="I149" s="230"/>
      <c r="J149" s="43"/>
      <c r="K149" s="43"/>
      <c r="L149" s="47"/>
      <c r="M149" s="231"/>
      <c r="N149" s="232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9" t="s">
        <v>162</v>
      </c>
      <c r="AU149" s="19" t="s">
        <v>90</v>
      </c>
    </row>
    <row r="150" spans="1:51" s="13" customFormat="1" ht="12">
      <c r="A150" s="13"/>
      <c r="B150" s="235"/>
      <c r="C150" s="236"/>
      <c r="D150" s="228" t="s">
        <v>166</v>
      </c>
      <c r="E150" s="237" t="s">
        <v>36</v>
      </c>
      <c r="F150" s="238" t="s">
        <v>1015</v>
      </c>
      <c r="G150" s="236"/>
      <c r="H150" s="237" t="s">
        <v>36</v>
      </c>
      <c r="I150" s="239"/>
      <c r="J150" s="236"/>
      <c r="K150" s="236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166</v>
      </c>
      <c r="AU150" s="244" t="s">
        <v>90</v>
      </c>
      <c r="AV150" s="13" t="s">
        <v>23</v>
      </c>
      <c r="AW150" s="13" t="s">
        <v>45</v>
      </c>
      <c r="AX150" s="13" t="s">
        <v>82</v>
      </c>
      <c r="AY150" s="244" t="s">
        <v>153</v>
      </c>
    </row>
    <row r="151" spans="1:51" s="14" customFormat="1" ht="12">
      <c r="A151" s="14"/>
      <c r="B151" s="245"/>
      <c r="C151" s="246"/>
      <c r="D151" s="228" t="s">
        <v>166</v>
      </c>
      <c r="E151" s="247" t="s">
        <v>36</v>
      </c>
      <c r="F151" s="248" t="s">
        <v>713</v>
      </c>
      <c r="G151" s="246"/>
      <c r="H151" s="249">
        <v>51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166</v>
      </c>
      <c r="AU151" s="255" t="s">
        <v>90</v>
      </c>
      <c r="AV151" s="14" t="s">
        <v>90</v>
      </c>
      <c r="AW151" s="14" t="s">
        <v>45</v>
      </c>
      <c r="AX151" s="14" t="s">
        <v>23</v>
      </c>
      <c r="AY151" s="255" t="s">
        <v>153</v>
      </c>
    </row>
    <row r="152" spans="1:65" s="2" customFormat="1" ht="16.5" customHeight="1">
      <c r="A152" s="41"/>
      <c r="B152" s="42"/>
      <c r="C152" s="256" t="s">
        <v>233</v>
      </c>
      <c r="D152" s="256" t="s">
        <v>175</v>
      </c>
      <c r="E152" s="257" t="s">
        <v>1031</v>
      </c>
      <c r="F152" s="258" t="s">
        <v>1032</v>
      </c>
      <c r="G152" s="259" t="s">
        <v>201</v>
      </c>
      <c r="H152" s="260">
        <v>31</v>
      </c>
      <c r="I152" s="261"/>
      <c r="J152" s="262">
        <f>ROUND(I152*H152,2)</f>
        <v>0</v>
      </c>
      <c r="K152" s="258" t="s">
        <v>36</v>
      </c>
      <c r="L152" s="263"/>
      <c r="M152" s="264" t="s">
        <v>36</v>
      </c>
      <c r="N152" s="265" t="s">
        <v>53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179</v>
      </c>
      <c r="AT152" s="226" t="s">
        <v>175</v>
      </c>
      <c r="AU152" s="226" t="s">
        <v>90</v>
      </c>
      <c r="AY152" s="19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23</v>
      </c>
      <c r="BK152" s="227">
        <f>ROUND(I152*H152,2)</f>
        <v>0</v>
      </c>
      <c r="BL152" s="19" t="s">
        <v>160</v>
      </c>
      <c r="BM152" s="226" t="s">
        <v>1033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1032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162</v>
      </c>
      <c r="AU153" s="19" t="s">
        <v>90</v>
      </c>
    </row>
    <row r="154" spans="1:51" s="13" customFormat="1" ht="12">
      <c r="A154" s="13"/>
      <c r="B154" s="235"/>
      <c r="C154" s="236"/>
      <c r="D154" s="228" t="s">
        <v>166</v>
      </c>
      <c r="E154" s="237" t="s">
        <v>36</v>
      </c>
      <c r="F154" s="238" t="s">
        <v>1015</v>
      </c>
      <c r="G154" s="236"/>
      <c r="H154" s="237" t="s">
        <v>36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166</v>
      </c>
      <c r="AU154" s="244" t="s">
        <v>90</v>
      </c>
      <c r="AV154" s="13" t="s">
        <v>23</v>
      </c>
      <c r="AW154" s="13" t="s">
        <v>45</v>
      </c>
      <c r="AX154" s="13" t="s">
        <v>82</v>
      </c>
      <c r="AY154" s="244" t="s">
        <v>153</v>
      </c>
    </row>
    <row r="155" spans="1:51" s="14" customFormat="1" ht="12">
      <c r="A155" s="14"/>
      <c r="B155" s="245"/>
      <c r="C155" s="246"/>
      <c r="D155" s="228" t="s">
        <v>166</v>
      </c>
      <c r="E155" s="247" t="s">
        <v>36</v>
      </c>
      <c r="F155" s="248" t="s">
        <v>627</v>
      </c>
      <c r="G155" s="246"/>
      <c r="H155" s="249">
        <v>31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166</v>
      </c>
      <c r="AU155" s="255" t="s">
        <v>90</v>
      </c>
      <c r="AV155" s="14" t="s">
        <v>90</v>
      </c>
      <c r="AW155" s="14" t="s">
        <v>45</v>
      </c>
      <c r="AX155" s="14" t="s">
        <v>23</v>
      </c>
      <c r="AY155" s="255" t="s">
        <v>153</v>
      </c>
    </row>
    <row r="156" spans="1:65" s="2" customFormat="1" ht="16.5" customHeight="1">
      <c r="A156" s="41"/>
      <c r="B156" s="42"/>
      <c r="C156" s="215" t="s">
        <v>238</v>
      </c>
      <c r="D156" s="215" t="s">
        <v>155</v>
      </c>
      <c r="E156" s="216" t="s">
        <v>600</v>
      </c>
      <c r="F156" s="217" t="s">
        <v>601</v>
      </c>
      <c r="G156" s="218" t="s">
        <v>186</v>
      </c>
      <c r="H156" s="219">
        <v>1224</v>
      </c>
      <c r="I156" s="220"/>
      <c r="J156" s="221">
        <f>ROUND(I156*H156,2)</f>
        <v>0</v>
      </c>
      <c r="K156" s="217" t="s">
        <v>159</v>
      </c>
      <c r="L156" s="47"/>
      <c r="M156" s="222" t="s">
        <v>36</v>
      </c>
      <c r="N156" s="223" t="s">
        <v>53</v>
      </c>
      <c r="O156" s="87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6" t="s">
        <v>160</v>
      </c>
      <c r="AT156" s="226" t="s">
        <v>155</v>
      </c>
      <c r="AU156" s="226" t="s">
        <v>90</v>
      </c>
      <c r="AY156" s="19" t="s">
        <v>153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23</v>
      </c>
      <c r="BK156" s="227">
        <f>ROUND(I156*H156,2)</f>
        <v>0</v>
      </c>
      <c r="BL156" s="19" t="s">
        <v>160</v>
      </c>
      <c r="BM156" s="226" t="s">
        <v>1034</v>
      </c>
    </row>
    <row r="157" spans="1:47" s="2" customFormat="1" ht="12">
      <c r="A157" s="41"/>
      <c r="B157" s="42"/>
      <c r="C157" s="43"/>
      <c r="D157" s="228" t="s">
        <v>162</v>
      </c>
      <c r="E157" s="43"/>
      <c r="F157" s="229" t="s">
        <v>603</v>
      </c>
      <c r="G157" s="43"/>
      <c r="H157" s="43"/>
      <c r="I157" s="230"/>
      <c r="J157" s="43"/>
      <c r="K157" s="43"/>
      <c r="L157" s="47"/>
      <c r="M157" s="231"/>
      <c r="N157" s="232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19" t="s">
        <v>162</v>
      </c>
      <c r="AU157" s="19" t="s">
        <v>90</v>
      </c>
    </row>
    <row r="158" spans="1:47" s="2" customFormat="1" ht="12">
      <c r="A158" s="41"/>
      <c r="B158" s="42"/>
      <c r="C158" s="43"/>
      <c r="D158" s="233" t="s">
        <v>164</v>
      </c>
      <c r="E158" s="43"/>
      <c r="F158" s="234" t="s">
        <v>604</v>
      </c>
      <c r="G158" s="43"/>
      <c r="H158" s="43"/>
      <c r="I158" s="230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9" t="s">
        <v>164</v>
      </c>
      <c r="AU158" s="19" t="s">
        <v>90</v>
      </c>
    </row>
    <row r="159" spans="1:51" s="13" customFormat="1" ht="12">
      <c r="A159" s="13"/>
      <c r="B159" s="235"/>
      <c r="C159" s="236"/>
      <c r="D159" s="228" t="s">
        <v>166</v>
      </c>
      <c r="E159" s="237" t="s">
        <v>36</v>
      </c>
      <c r="F159" s="238" t="s">
        <v>1012</v>
      </c>
      <c r="G159" s="236"/>
      <c r="H159" s="237" t="s">
        <v>36</v>
      </c>
      <c r="I159" s="239"/>
      <c r="J159" s="236"/>
      <c r="K159" s="236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166</v>
      </c>
      <c r="AU159" s="244" t="s">
        <v>90</v>
      </c>
      <c r="AV159" s="13" t="s">
        <v>23</v>
      </c>
      <c r="AW159" s="13" t="s">
        <v>45</v>
      </c>
      <c r="AX159" s="13" t="s">
        <v>82</v>
      </c>
      <c r="AY159" s="244" t="s">
        <v>153</v>
      </c>
    </row>
    <row r="160" spans="1:51" s="14" customFormat="1" ht="12">
      <c r="A160" s="14"/>
      <c r="B160" s="245"/>
      <c r="C160" s="246"/>
      <c r="D160" s="228" t="s">
        <v>166</v>
      </c>
      <c r="E160" s="247" t="s">
        <v>36</v>
      </c>
      <c r="F160" s="248" t="s">
        <v>1013</v>
      </c>
      <c r="G160" s="246"/>
      <c r="H160" s="249">
        <v>1224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166</v>
      </c>
      <c r="AU160" s="255" t="s">
        <v>90</v>
      </c>
      <c r="AV160" s="14" t="s">
        <v>90</v>
      </c>
      <c r="AW160" s="14" t="s">
        <v>45</v>
      </c>
      <c r="AX160" s="14" t="s">
        <v>23</v>
      </c>
      <c r="AY160" s="255" t="s">
        <v>153</v>
      </c>
    </row>
    <row r="161" spans="1:65" s="2" customFormat="1" ht="16.5" customHeight="1">
      <c r="A161" s="41"/>
      <c r="B161" s="42"/>
      <c r="C161" s="256" t="s">
        <v>8</v>
      </c>
      <c r="D161" s="256" t="s">
        <v>175</v>
      </c>
      <c r="E161" s="257" t="s">
        <v>605</v>
      </c>
      <c r="F161" s="258" t="s">
        <v>1035</v>
      </c>
      <c r="G161" s="259" t="s">
        <v>201</v>
      </c>
      <c r="H161" s="260">
        <v>84</v>
      </c>
      <c r="I161" s="261"/>
      <c r="J161" s="262">
        <f>ROUND(I161*H161,2)</f>
        <v>0</v>
      </c>
      <c r="K161" s="258" t="s">
        <v>36</v>
      </c>
      <c r="L161" s="263"/>
      <c r="M161" s="264" t="s">
        <v>36</v>
      </c>
      <c r="N161" s="265" t="s">
        <v>53</v>
      </c>
      <c r="O161" s="87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6" t="s">
        <v>179</v>
      </c>
      <c r="AT161" s="226" t="s">
        <v>175</v>
      </c>
      <c r="AU161" s="226" t="s">
        <v>90</v>
      </c>
      <c r="AY161" s="19" t="s">
        <v>153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23</v>
      </c>
      <c r="BK161" s="227">
        <f>ROUND(I161*H161,2)</f>
        <v>0</v>
      </c>
      <c r="BL161" s="19" t="s">
        <v>160</v>
      </c>
      <c r="BM161" s="226" t="s">
        <v>1036</v>
      </c>
    </row>
    <row r="162" spans="1:47" s="2" customFormat="1" ht="12">
      <c r="A162" s="41"/>
      <c r="B162" s="42"/>
      <c r="C162" s="43"/>
      <c r="D162" s="228" t="s">
        <v>162</v>
      </c>
      <c r="E162" s="43"/>
      <c r="F162" s="229" t="s">
        <v>1035</v>
      </c>
      <c r="G162" s="43"/>
      <c r="H162" s="43"/>
      <c r="I162" s="230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9" t="s">
        <v>162</v>
      </c>
      <c r="AU162" s="19" t="s">
        <v>90</v>
      </c>
    </row>
    <row r="163" spans="1:51" s="13" customFormat="1" ht="12">
      <c r="A163" s="13"/>
      <c r="B163" s="235"/>
      <c r="C163" s="236"/>
      <c r="D163" s="228" t="s">
        <v>166</v>
      </c>
      <c r="E163" s="237" t="s">
        <v>36</v>
      </c>
      <c r="F163" s="238" t="s">
        <v>1012</v>
      </c>
      <c r="G163" s="236"/>
      <c r="H163" s="237" t="s">
        <v>36</v>
      </c>
      <c r="I163" s="239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166</v>
      </c>
      <c r="AU163" s="244" t="s">
        <v>90</v>
      </c>
      <c r="AV163" s="13" t="s">
        <v>23</v>
      </c>
      <c r="AW163" s="13" t="s">
        <v>45</v>
      </c>
      <c r="AX163" s="13" t="s">
        <v>82</v>
      </c>
      <c r="AY163" s="244" t="s">
        <v>153</v>
      </c>
    </row>
    <row r="164" spans="1:51" s="14" customFormat="1" ht="12">
      <c r="A164" s="14"/>
      <c r="B164" s="245"/>
      <c r="C164" s="246"/>
      <c r="D164" s="228" t="s">
        <v>166</v>
      </c>
      <c r="E164" s="247" t="s">
        <v>36</v>
      </c>
      <c r="F164" s="248" t="s">
        <v>1037</v>
      </c>
      <c r="G164" s="246"/>
      <c r="H164" s="249">
        <v>84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166</v>
      </c>
      <c r="AU164" s="255" t="s">
        <v>90</v>
      </c>
      <c r="AV164" s="14" t="s">
        <v>90</v>
      </c>
      <c r="AW164" s="14" t="s">
        <v>45</v>
      </c>
      <c r="AX164" s="14" t="s">
        <v>23</v>
      </c>
      <c r="AY164" s="255" t="s">
        <v>153</v>
      </c>
    </row>
    <row r="165" spans="1:65" s="2" customFormat="1" ht="16.5" customHeight="1">
      <c r="A165" s="41"/>
      <c r="B165" s="42"/>
      <c r="C165" s="256" t="s">
        <v>251</v>
      </c>
      <c r="D165" s="256" t="s">
        <v>175</v>
      </c>
      <c r="E165" s="257" t="s">
        <v>609</v>
      </c>
      <c r="F165" s="258" t="s">
        <v>610</v>
      </c>
      <c r="G165" s="259" t="s">
        <v>201</v>
      </c>
      <c r="H165" s="260">
        <v>117</v>
      </c>
      <c r="I165" s="261"/>
      <c r="J165" s="262">
        <f>ROUND(I165*H165,2)</f>
        <v>0</v>
      </c>
      <c r="K165" s="258" t="s">
        <v>36</v>
      </c>
      <c r="L165" s="263"/>
      <c r="M165" s="264" t="s">
        <v>36</v>
      </c>
      <c r="N165" s="265" t="s">
        <v>53</v>
      </c>
      <c r="O165" s="87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6" t="s">
        <v>179</v>
      </c>
      <c r="AT165" s="226" t="s">
        <v>175</v>
      </c>
      <c r="AU165" s="226" t="s">
        <v>90</v>
      </c>
      <c r="AY165" s="19" t="s">
        <v>153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23</v>
      </c>
      <c r="BK165" s="227">
        <f>ROUND(I165*H165,2)</f>
        <v>0</v>
      </c>
      <c r="BL165" s="19" t="s">
        <v>160</v>
      </c>
      <c r="BM165" s="226" t="s">
        <v>1038</v>
      </c>
    </row>
    <row r="166" spans="1:47" s="2" customFormat="1" ht="12">
      <c r="A166" s="41"/>
      <c r="B166" s="42"/>
      <c r="C166" s="43"/>
      <c r="D166" s="228" t="s">
        <v>162</v>
      </c>
      <c r="E166" s="43"/>
      <c r="F166" s="229" t="s">
        <v>610</v>
      </c>
      <c r="G166" s="43"/>
      <c r="H166" s="43"/>
      <c r="I166" s="230"/>
      <c r="J166" s="43"/>
      <c r="K166" s="43"/>
      <c r="L166" s="47"/>
      <c r="M166" s="231"/>
      <c r="N166" s="232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19" t="s">
        <v>162</v>
      </c>
      <c r="AU166" s="19" t="s">
        <v>90</v>
      </c>
    </row>
    <row r="167" spans="1:51" s="13" customFormat="1" ht="12">
      <c r="A167" s="13"/>
      <c r="B167" s="235"/>
      <c r="C167" s="236"/>
      <c r="D167" s="228" t="s">
        <v>166</v>
      </c>
      <c r="E167" s="237" t="s">
        <v>36</v>
      </c>
      <c r="F167" s="238" t="s">
        <v>1012</v>
      </c>
      <c r="G167" s="236"/>
      <c r="H167" s="237" t="s">
        <v>36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166</v>
      </c>
      <c r="AU167" s="244" t="s">
        <v>90</v>
      </c>
      <c r="AV167" s="13" t="s">
        <v>23</v>
      </c>
      <c r="AW167" s="13" t="s">
        <v>45</v>
      </c>
      <c r="AX167" s="13" t="s">
        <v>82</v>
      </c>
      <c r="AY167" s="244" t="s">
        <v>153</v>
      </c>
    </row>
    <row r="168" spans="1:51" s="14" customFormat="1" ht="12">
      <c r="A168" s="14"/>
      <c r="B168" s="245"/>
      <c r="C168" s="246"/>
      <c r="D168" s="228" t="s">
        <v>166</v>
      </c>
      <c r="E168" s="247" t="s">
        <v>36</v>
      </c>
      <c r="F168" s="248" t="s">
        <v>1039</v>
      </c>
      <c r="G168" s="246"/>
      <c r="H168" s="249">
        <v>117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166</v>
      </c>
      <c r="AU168" s="255" t="s">
        <v>90</v>
      </c>
      <c r="AV168" s="14" t="s">
        <v>90</v>
      </c>
      <c r="AW168" s="14" t="s">
        <v>45</v>
      </c>
      <c r="AX168" s="14" t="s">
        <v>23</v>
      </c>
      <c r="AY168" s="255" t="s">
        <v>153</v>
      </c>
    </row>
    <row r="169" spans="1:65" s="2" customFormat="1" ht="16.5" customHeight="1">
      <c r="A169" s="41"/>
      <c r="B169" s="42"/>
      <c r="C169" s="256" t="s">
        <v>211</v>
      </c>
      <c r="D169" s="256" t="s">
        <v>175</v>
      </c>
      <c r="E169" s="257" t="s">
        <v>1040</v>
      </c>
      <c r="F169" s="258" t="s">
        <v>613</v>
      </c>
      <c r="G169" s="259" t="s">
        <v>201</v>
      </c>
      <c r="H169" s="260">
        <v>84</v>
      </c>
      <c r="I169" s="261"/>
      <c r="J169" s="262">
        <f>ROUND(I169*H169,2)</f>
        <v>0</v>
      </c>
      <c r="K169" s="258" t="s">
        <v>36</v>
      </c>
      <c r="L169" s="263"/>
      <c r="M169" s="264" t="s">
        <v>36</v>
      </c>
      <c r="N169" s="265" t="s">
        <v>53</v>
      </c>
      <c r="O169" s="87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6" t="s">
        <v>179</v>
      </c>
      <c r="AT169" s="226" t="s">
        <v>175</v>
      </c>
      <c r="AU169" s="226" t="s">
        <v>90</v>
      </c>
      <c r="AY169" s="19" t="s">
        <v>153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23</v>
      </c>
      <c r="BK169" s="227">
        <f>ROUND(I169*H169,2)</f>
        <v>0</v>
      </c>
      <c r="BL169" s="19" t="s">
        <v>160</v>
      </c>
      <c r="BM169" s="226" t="s">
        <v>1041</v>
      </c>
    </row>
    <row r="170" spans="1:47" s="2" customFormat="1" ht="12">
      <c r="A170" s="41"/>
      <c r="B170" s="42"/>
      <c r="C170" s="43"/>
      <c r="D170" s="228" t="s">
        <v>162</v>
      </c>
      <c r="E170" s="43"/>
      <c r="F170" s="229" t="s">
        <v>613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19" t="s">
        <v>162</v>
      </c>
      <c r="AU170" s="19" t="s">
        <v>90</v>
      </c>
    </row>
    <row r="171" spans="1:51" s="13" customFormat="1" ht="12">
      <c r="A171" s="13"/>
      <c r="B171" s="235"/>
      <c r="C171" s="236"/>
      <c r="D171" s="228" t="s">
        <v>166</v>
      </c>
      <c r="E171" s="237" t="s">
        <v>36</v>
      </c>
      <c r="F171" s="238" t="s">
        <v>1012</v>
      </c>
      <c r="G171" s="236"/>
      <c r="H171" s="237" t="s">
        <v>36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166</v>
      </c>
      <c r="AU171" s="244" t="s">
        <v>90</v>
      </c>
      <c r="AV171" s="13" t="s">
        <v>23</v>
      </c>
      <c r="AW171" s="13" t="s">
        <v>45</v>
      </c>
      <c r="AX171" s="13" t="s">
        <v>82</v>
      </c>
      <c r="AY171" s="244" t="s">
        <v>153</v>
      </c>
    </row>
    <row r="172" spans="1:51" s="14" customFormat="1" ht="12">
      <c r="A172" s="14"/>
      <c r="B172" s="245"/>
      <c r="C172" s="246"/>
      <c r="D172" s="228" t="s">
        <v>166</v>
      </c>
      <c r="E172" s="247" t="s">
        <v>36</v>
      </c>
      <c r="F172" s="248" t="s">
        <v>1037</v>
      </c>
      <c r="G172" s="246"/>
      <c r="H172" s="249">
        <v>84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166</v>
      </c>
      <c r="AU172" s="255" t="s">
        <v>90</v>
      </c>
      <c r="AV172" s="14" t="s">
        <v>90</v>
      </c>
      <c r="AW172" s="14" t="s">
        <v>45</v>
      </c>
      <c r="AX172" s="14" t="s">
        <v>23</v>
      </c>
      <c r="AY172" s="255" t="s">
        <v>153</v>
      </c>
    </row>
    <row r="173" spans="1:65" s="2" customFormat="1" ht="16.5" customHeight="1">
      <c r="A173" s="41"/>
      <c r="B173" s="42"/>
      <c r="C173" s="256" t="s">
        <v>203</v>
      </c>
      <c r="D173" s="256" t="s">
        <v>175</v>
      </c>
      <c r="E173" s="257" t="s">
        <v>1042</v>
      </c>
      <c r="F173" s="258" t="s">
        <v>617</v>
      </c>
      <c r="G173" s="259" t="s">
        <v>201</v>
      </c>
      <c r="H173" s="260">
        <v>170</v>
      </c>
      <c r="I173" s="261"/>
      <c r="J173" s="262">
        <f>ROUND(I173*H173,2)</f>
        <v>0</v>
      </c>
      <c r="K173" s="258" t="s">
        <v>36</v>
      </c>
      <c r="L173" s="263"/>
      <c r="M173" s="264" t="s">
        <v>36</v>
      </c>
      <c r="N173" s="265" t="s">
        <v>53</v>
      </c>
      <c r="O173" s="87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6" t="s">
        <v>179</v>
      </c>
      <c r="AT173" s="226" t="s">
        <v>175</v>
      </c>
      <c r="AU173" s="226" t="s">
        <v>90</v>
      </c>
      <c r="AY173" s="19" t="s">
        <v>153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23</v>
      </c>
      <c r="BK173" s="227">
        <f>ROUND(I173*H173,2)</f>
        <v>0</v>
      </c>
      <c r="BL173" s="19" t="s">
        <v>160</v>
      </c>
      <c r="BM173" s="226" t="s">
        <v>1043</v>
      </c>
    </row>
    <row r="174" spans="1:47" s="2" customFormat="1" ht="12">
      <c r="A174" s="41"/>
      <c r="B174" s="42"/>
      <c r="C174" s="43"/>
      <c r="D174" s="228" t="s">
        <v>162</v>
      </c>
      <c r="E174" s="43"/>
      <c r="F174" s="229" t="s">
        <v>617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19" t="s">
        <v>162</v>
      </c>
      <c r="AU174" s="19" t="s">
        <v>90</v>
      </c>
    </row>
    <row r="175" spans="1:51" s="13" customFormat="1" ht="12">
      <c r="A175" s="13"/>
      <c r="B175" s="235"/>
      <c r="C175" s="236"/>
      <c r="D175" s="228" t="s">
        <v>166</v>
      </c>
      <c r="E175" s="237" t="s">
        <v>36</v>
      </c>
      <c r="F175" s="238" t="s">
        <v>1012</v>
      </c>
      <c r="G175" s="236"/>
      <c r="H175" s="237" t="s">
        <v>36</v>
      </c>
      <c r="I175" s="239"/>
      <c r="J175" s="236"/>
      <c r="K175" s="236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166</v>
      </c>
      <c r="AU175" s="244" t="s">
        <v>90</v>
      </c>
      <c r="AV175" s="13" t="s">
        <v>23</v>
      </c>
      <c r="AW175" s="13" t="s">
        <v>45</v>
      </c>
      <c r="AX175" s="13" t="s">
        <v>82</v>
      </c>
      <c r="AY175" s="244" t="s">
        <v>153</v>
      </c>
    </row>
    <row r="176" spans="1:51" s="14" customFormat="1" ht="12">
      <c r="A176" s="14"/>
      <c r="B176" s="245"/>
      <c r="C176" s="246"/>
      <c r="D176" s="228" t="s">
        <v>166</v>
      </c>
      <c r="E176" s="247" t="s">
        <v>36</v>
      </c>
      <c r="F176" s="248" t="s">
        <v>548</v>
      </c>
      <c r="G176" s="246"/>
      <c r="H176" s="249">
        <v>170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166</v>
      </c>
      <c r="AU176" s="255" t="s">
        <v>90</v>
      </c>
      <c r="AV176" s="14" t="s">
        <v>90</v>
      </c>
      <c r="AW176" s="14" t="s">
        <v>45</v>
      </c>
      <c r="AX176" s="14" t="s">
        <v>23</v>
      </c>
      <c r="AY176" s="255" t="s">
        <v>153</v>
      </c>
    </row>
    <row r="177" spans="1:65" s="2" customFormat="1" ht="16.5" customHeight="1">
      <c r="A177" s="41"/>
      <c r="B177" s="42"/>
      <c r="C177" s="256" t="s">
        <v>265</v>
      </c>
      <c r="D177" s="256" t="s">
        <v>175</v>
      </c>
      <c r="E177" s="257" t="s">
        <v>1044</v>
      </c>
      <c r="F177" s="258" t="s">
        <v>621</v>
      </c>
      <c r="G177" s="259" t="s">
        <v>201</v>
      </c>
      <c r="H177" s="260">
        <v>84</v>
      </c>
      <c r="I177" s="261"/>
      <c r="J177" s="262">
        <f>ROUND(I177*H177,2)</f>
        <v>0</v>
      </c>
      <c r="K177" s="258" t="s">
        <v>36</v>
      </c>
      <c r="L177" s="263"/>
      <c r="M177" s="264" t="s">
        <v>36</v>
      </c>
      <c r="N177" s="265" t="s">
        <v>53</v>
      </c>
      <c r="O177" s="87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6" t="s">
        <v>179</v>
      </c>
      <c r="AT177" s="226" t="s">
        <v>175</v>
      </c>
      <c r="AU177" s="226" t="s">
        <v>90</v>
      </c>
      <c r="AY177" s="19" t="s">
        <v>153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23</v>
      </c>
      <c r="BK177" s="227">
        <f>ROUND(I177*H177,2)</f>
        <v>0</v>
      </c>
      <c r="BL177" s="19" t="s">
        <v>160</v>
      </c>
      <c r="BM177" s="226" t="s">
        <v>1045</v>
      </c>
    </row>
    <row r="178" spans="1:47" s="2" customFormat="1" ht="12">
      <c r="A178" s="41"/>
      <c r="B178" s="42"/>
      <c r="C178" s="43"/>
      <c r="D178" s="228" t="s">
        <v>162</v>
      </c>
      <c r="E178" s="43"/>
      <c r="F178" s="229" t="s">
        <v>621</v>
      </c>
      <c r="G178" s="43"/>
      <c r="H178" s="43"/>
      <c r="I178" s="230"/>
      <c r="J178" s="43"/>
      <c r="K178" s="43"/>
      <c r="L178" s="47"/>
      <c r="M178" s="231"/>
      <c r="N178" s="232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19" t="s">
        <v>162</v>
      </c>
      <c r="AU178" s="19" t="s">
        <v>90</v>
      </c>
    </row>
    <row r="179" spans="1:51" s="13" customFormat="1" ht="12">
      <c r="A179" s="13"/>
      <c r="B179" s="235"/>
      <c r="C179" s="236"/>
      <c r="D179" s="228" t="s">
        <v>166</v>
      </c>
      <c r="E179" s="237" t="s">
        <v>36</v>
      </c>
      <c r="F179" s="238" t="s">
        <v>1012</v>
      </c>
      <c r="G179" s="236"/>
      <c r="H179" s="237" t="s">
        <v>36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166</v>
      </c>
      <c r="AU179" s="244" t="s">
        <v>90</v>
      </c>
      <c r="AV179" s="13" t="s">
        <v>23</v>
      </c>
      <c r="AW179" s="13" t="s">
        <v>45</v>
      </c>
      <c r="AX179" s="13" t="s">
        <v>82</v>
      </c>
      <c r="AY179" s="244" t="s">
        <v>153</v>
      </c>
    </row>
    <row r="180" spans="1:51" s="14" customFormat="1" ht="12">
      <c r="A180" s="14"/>
      <c r="B180" s="245"/>
      <c r="C180" s="246"/>
      <c r="D180" s="228" t="s">
        <v>166</v>
      </c>
      <c r="E180" s="247" t="s">
        <v>36</v>
      </c>
      <c r="F180" s="248" t="s">
        <v>1037</v>
      </c>
      <c r="G180" s="246"/>
      <c r="H180" s="249">
        <v>84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166</v>
      </c>
      <c r="AU180" s="255" t="s">
        <v>90</v>
      </c>
      <c r="AV180" s="14" t="s">
        <v>90</v>
      </c>
      <c r="AW180" s="14" t="s">
        <v>45</v>
      </c>
      <c r="AX180" s="14" t="s">
        <v>23</v>
      </c>
      <c r="AY180" s="255" t="s">
        <v>153</v>
      </c>
    </row>
    <row r="181" spans="1:65" s="2" customFormat="1" ht="16.5" customHeight="1">
      <c r="A181" s="41"/>
      <c r="B181" s="42"/>
      <c r="C181" s="256" t="s">
        <v>269</v>
      </c>
      <c r="D181" s="256" t="s">
        <v>175</v>
      </c>
      <c r="E181" s="257" t="s">
        <v>624</v>
      </c>
      <c r="F181" s="258" t="s">
        <v>625</v>
      </c>
      <c r="G181" s="259" t="s">
        <v>201</v>
      </c>
      <c r="H181" s="260">
        <v>84</v>
      </c>
      <c r="I181" s="261"/>
      <c r="J181" s="262">
        <f>ROUND(I181*H181,2)</f>
        <v>0</v>
      </c>
      <c r="K181" s="258" t="s">
        <v>36</v>
      </c>
      <c r="L181" s="263"/>
      <c r="M181" s="264" t="s">
        <v>36</v>
      </c>
      <c r="N181" s="265" t="s">
        <v>53</v>
      </c>
      <c r="O181" s="87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6" t="s">
        <v>179</v>
      </c>
      <c r="AT181" s="226" t="s">
        <v>175</v>
      </c>
      <c r="AU181" s="226" t="s">
        <v>90</v>
      </c>
      <c r="AY181" s="19" t="s">
        <v>153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23</v>
      </c>
      <c r="BK181" s="227">
        <f>ROUND(I181*H181,2)</f>
        <v>0</v>
      </c>
      <c r="BL181" s="19" t="s">
        <v>160</v>
      </c>
      <c r="BM181" s="226" t="s">
        <v>1046</v>
      </c>
    </row>
    <row r="182" spans="1:47" s="2" customFormat="1" ht="12">
      <c r="A182" s="41"/>
      <c r="B182" s="42"/>
      <c r="C182" s="43"/>
      <c r="D182" s="228" t="s">
        <v>162</v>
      </c>
      <c r="E182" s="43"/>
      <c r="F182" s="229" t="s">
        <v>625</v>
      </c>
      <c r="G182" s="43"/>
      <c r="H182" s="43"/>
      <c r="I182" s="230"/>
      <c r="J182" s="43"/>
      <c r="K182" s="43"/>
      <c r="L182" s="47"/>
      <c r="M182" s="231"/>
      <c r="N182" s="23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19" t="s">
        <v>162</v>
      </c>
      <c r="AU182" s="19" t="s">
        <v>90</v>
      </c>
    </row>
    <row r="183" spans="1:51" s="13" customFormat="1" ht="12">
      <c r="A183" s="13"/>
      <c r="B183" s="235"/>
      <c r="C183" s="236"/>
      <c r="D183" s="228" t="s">
        <v>166</v>
      </c>
      <c r="E183" s="237" t="s">
        <v>36</v>
      </c>
      <c r="F183" s="238" t="s">
        <v>1012</v>
      </c>
      <c r="G183" s="236"/>
      <c r="H183" s="237" t="s">
        <v>36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166</v>
      </c>
      <c r="AU183" s="244" t="s">
        <v>90</v>
      </c>
      <c r="AV183" s="13" t="s">
        <v>23</v>
      </c>
      <c r="AW183" s="13" t="s">
        <v>45</v>
      </c>
      <c r="AX183" s="13" t="s">
        <v>82</v>
      </c>
      <c r="AY183" s="244" t="s">
        <v>153</v>
      </c>
    </row>
    <row r="184" spans="1:51" s="14" customFormat="1" ht="12">
      <c r="A184" s="14"/>
      <c r="B184" s="245"/>
      <c r="C184" s="246"/>
      <c r="D184" s="228" t="s">
        <v>166</v>
      </c>
      <c r="E184" s="247" t="s">
        <v>36</v>
      </c>
      <c r="F184" s="248" t="s">
        <v>1037</v>
      </c>
      <c r="G184" s="246"/>
      <c r="H184" s="249">
        <v>84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166</v>
      </c>
      <c r="AU184" s="255" t="s">
        <v>90</v>
      </c>
      <c r="AV184" s="14" t="s">
        <v>90</v>
      </c>
      <c r="AW184" s="14" t="s">
        <v>45</v>
      </c>
      <c r="AX184" s="14" t="s">
        <v>23</v>
      </c>
      <c r="AY184" s="255" t="s">
        <v>153</v>
      </c>
    </row>
    <row r="185" spans="1:65" s="2" customFormat="1" ht="16.5" customHeight="1">
      <c r="A185" s="41"/>
      <c r="B185" s="42"/>
      <c r="C185" s="256" t="s">
        <v>7</v>
      </c>
      <c r="D185" s="256" t="s">
        <v>175</v>
      </c>
      <c r="E185" s="257" t="s">
        <v>1047</v>
      </c>
      <c r="F185" s="258" t="s">
        <v>1048</v>
      </c>
      <c r="G185" s="259" t="s">
        <v>201</v>
      </c>
      <c r="H185" s="260">
        <v>34</v>
      </c>
      <c r="I185" s="261"/>
      <c r="J185" s="262">
        <f>ROUND(I185*H185,2)</f>
        <v>0</v>
      </c>
      <c r="K185" s="258" t="s">
        <v>36</v>
      </c>
      <c r="L185" s="263"/>
      <c r="M185" s="264" t="s">
        <v>36</v>
      </c>
      <c r="N185" s="265" t="s">
        <v>53</v>
      </c>
      <c r="O185" s="87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6" t="s">
        <v>179</v>
      </c>
      <c r="AT185" s="226" t="s">
        <v>175</v>
      </c>
      <c r="AU185" s="226" t="s">
        <v>90</v>
      </c>
      <c r="AY185" s="19" t="s">
        <v>153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23</v>
      </c>
      <c r="BK185" s="227">
        <f>ROUND(I185*H185,2)</f>
        <v>0</v>
      </c>
      <c r="BL185" s="19" t="s">
        <v>160</v>
      </c>
      <c r="BM185" s="226" t="s">
        <v>1049</v>
      </c>
    </row>
    <row r="186" spans="1:47" s="2" customFormat="1" ht="12">
      <c r="A186" s="41"/>
      <c r="B186" s="42"/>
      <c r="C186" s="43"/>
      <c r="D186" s="228" t="s">
        <v>162</v>
      </c>
      <c r="E186" s="43"/>
      <c r="F186" s="229" t="s">
        <v>1048</v>
      </c>
      <c r="G186" s="43"/>
      <c r="H186" s="43"/>
      <c r="I186" s="230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19" t="s">
        <v>162</v>
      </c>
      <c r="AU186" s="19" t="s">
        <v>90</v>
      </c>
    </row>
    <row r="187" spans="1:51" s="13" customFormat="1" ht="12">
      <c r="A187" s="13"/>
      <c r="B187" s="235"/>
      <c r="C187" s="236"/>
      <c r="D187" s="228" t="s">
        <v>166</v>
      </c>
      <c r="E187" s="237" t="s">
        <v>36</v>
      </c>
      <c r="F187" s="238" t="s">
        <v>1012</v>
      </c>
      <c r="G187" s="236"/>
      <c r="H187" s="237" t="s">
        <v>36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166</v>
      </c>
      <c r="AU187" s="244" t="s">
        <v>90</v>
      </c>
      <c r="AV187" s="13" t="s">
        <v>23</v>
      </c>
      <c r="AW187" s="13" t="s">
        <v>45</v>
      </c>
      <c r="AX187" s="13" t="s">
        <v>82</v>
      </c>
      <c r="AY187" s="244" t="s">
        <v>153</v>
      </c>
    </row>
    <row r="188" spans="1:51" s="14" customFormat="1" ht="12">
      <c r="A188" s="14"/>
      <c r="B188" s="245"/>
      <c r="C188" s="246"/>
      <c r="D188" s="228" t="s">
        <v>166</v>
      </c>
      <c r="E188" s="247" t="s">
        <v>36</v>
      </c>
      <c r="F188" s="248" t="s">
        <v>632</v>
      </c>
      <c r="G188" s="246"/>
      <c r="H188" s="249">
        <v>34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166</v>
      </c>
      <c r="AU188" s="255" t="s">
        <v>90</v>
      </c>
      <c r="AV188" s="14" t="s">
        <v>90</v>
      </c>
      <c r="AW188" s="14" t="s">
        <v>45</v>
      </c>
      <c r="AX188" s="14" t="s">
        <v>23</v>
      </c>
      <c r="AY188" s="255" t="s">
        <v>153</v>
      </c>
    </row>
    <row r="189" spans="1:65" s="2" customFormat="1" ht="16.5" customHeight="1">
      <c r="A189" s="41"/>
      <c r="B189" s="42"/>
      <c r="C189" s="256" t="s">
        <v>281</v>
      </c>
      <c r="D189" s="256" t="s">
        <v>175</v>
      </c>
      <c r="E189" s="257" t="s">
        <v>1050</v>
      </c>
      <c r="F189" s="258" t="s">
        <v>1051</v>
      </c>
      <c r="G189" s="259" t="s">
        <v>201</v>
      </c>
      <c r="H189" s="260">
        <v>68</v>
      </c>
      <c r="I189" s="261"/>
      <c r="J189" s="262">
        <f>ROUND(I189*H189,2)</f>
        <v>0</v>
      </c>
      <c r="K189" s="258" t="s">
        <v>36</v>
      </c>
      <c r="L189" s="263"/>
      <c r="M189" s="264" t="s">
        <v>36</v>
      </c>
      <c r="N189" s="265" t="s">
        <v>53</v>
      </c>
      <c r="O189" s="87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6" t="s">
        <v>179</v>
      </c>
      <c r="AT189" s="226" t="s">
        <v>175</v>
      </c>
      <c r="AU189" s="226" t="s">
        <v>90</v>
      </c>
      <c r="AY189" s="19" t="s">
        <v>153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23</v>
      </c>
      <c r="BK189" s="227">
        <f>ROUND(I189*H189,2)</f>
        <v>0</v>
      </c>
      <c r="BL189" s="19" t="s">
        <v>160</v>
      </c>
      <c r="BM189" s="226" t="s">
        <v>1052</v>
      </c>
    </row>
    <row r="190" spans="1:47" s="2" customFormat="1" ht="12">
      <c r="A190" s="41"/>
      <c r="B190" s="42"/>
      <c r="C190" s="43"/>
      <c r="D190" s="228" t="s">
        <v>162</v>
      </c>
      <c r="E190" s="43"/>
      <c r="F190" s="229" t="s">
        <v>1051</v>
      </c>
      <c r="G190" s="43"/>
      <c r="H190" s="43"/>
      <c r="I190" s="230"/>
      <c r="J190" s="43"/>
      <c r="K190" s="43"/>
      <c r="L190" s="47"/>
      <c r="M190" s="231"/>
      <c r="N190" s="232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9" t="s">
        <v>162</v>
      </c>
      <c r="AU190" s="19" t="s">
        <v>90</v>
      </c>
    </row>
    <row r="191" spans="1:51" s="13" customFormat="1" ht="12">
      <c r="A191" s="13"/>
      <c r="B191" s="235"/>
      <c r="C191" s="236"/>
      <c r="D191" s="228" t="s">
        <v>166</v>
      </c>
      <c r="E191" s="237" t="s">
        <v>36</v>
      </c>
      <c r="F191" s="238" t="s">
        <v>1012</v>
      </c>
      <c r="G191" s="236"/>
      <c r="H191" s="237" t="s">
        <v>36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166</v>
      </c>
      <c r="AU191" s="244" t="s">
        <v>90</v>
      </c>
      <c r="AV191" s="13" t="s">
        <v>23</v>
      </c>
      <c r="AW191" s="13" t="s">
        <v>45</v>
      </c>
      <c r="AX191" s="13" t="s">
        <v>82</v>
      </c>
      <c r="AY191" s="244" t="s">
        <v>153</v>
      </c>
    </row>
    <row r="192" spans="1:51" s="14" customFormat="1" ht="12">
      <c r="A192" s="14"/>
      <c r="B192" s="245"/>
      <c r="C192" s="246"/>
      <c r="D192" s="228" t="s">
        <v>166</v>
      </c>
      <c r="E192" s="247" t="s">
        <v>36</v>
      </c>
      <c r="F192" s="248" t="s">
        <v>1053</v>
      </c>
      <c r="G192" s="246"/>
      <c r="H192" s="249">
        <v>68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166</v>
      </c>
      <c r="AU192" s="255" t="s">
        <v>90</v>
      </c>
      <c r="AV192" s="14" t="s">
        <v>90</v>
      </c>
      <c r="AW192" s="14" t="s">
        <v>45</v>
      </c>
      <c r="AX192" s="14" t="s">
        <v>23</v>
      </c>
      <c r="AY192" s="255" t="s">
        <v>153</v>
      </c>
    </row>
    <row r="193" spans="1:65" s="2" customFormat="1" ht="16.5" customHeight="1">
      <c r="A193" s="41"/>
      <c r="B193" s="42"/>
      <c r="C193" s="256" t="s">
        <v>286</v>
      </c>
      <c r="D193" s="256" t="s">
        <v>175</v>
      </c>
      <c r="E193" s="257" t="s">
        <v>1054</v>
      </c>
      <c r="F193" s="258" t="s">
        <v>1055</v>
      </c>
      <c r="G193" s="259" t="s">
        <v>201</v>
      </c>
      <c r="H193" s="260">
        <v>34</v>
      </c>
      <c r="I193" s="261"/>
      <c r="J193" s="262">
        <f>ROUND(I193*H193,2)</f>
        <v>0</v>
      </c>
      <c r="K193" s="258" t="s">
        <v>36</v>
      </c>
      <c r="L193" s="263"/>
      <c r="M193" s="264" t="s">
        <v>36</v>
      </c>
      <c r="N193" s="265" t="s">
        <v>53</v>
      </c>
      <c r="O193" s="87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6" t="s">
        <v>179</v>
      </c>
      <c r="AT193" s="226" t="s">
        <v>175</v>
      </c>
      <c r="AU193" s="226" t="s">
        <v>90</v>
      </c>
      <c r="AY193" s="19" t="s">
        <v>153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23</v>
      </c>
      <c r="BK193" s="227">
        <f>ROUND(I193*H193,2)</f>
        <v>0</v>
      </c>
      <c r="BL193" s="19" t="s">
        <v>160</v>
      </c>
      <c r="BM193" s="226" t="s">
        <v>1056</v>
      </c>
    </row>
    <row r="194" spans="1:47" s="2" customFormat="1" ht="12">
      <c r="A194" s="41"/>
      <c r="B194" s="42"/>
      <c r="C194" s="43"/>
      <c r="D194" s="228" t="s">
        <v>162</v>
      </c>
      <c r="E194" s="43"/>
      <c r="F194" s="229" t="s">
        <v>1055</v>
      </c>
      <c r="G194" s="43"/>
      <c r="H194" s="43"/>
      <c r="I194" s="230"/>
      <c r="J194" s="43"/>
      <c r="K194" s="43"/>
      <c r="L194" s="47"/>
      <c r="M194" s="231"/>
      <c r="N194" s="232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19" t="s">
        <v>162</v>
      </c>
      <c r="AU194" s="19" t="s">
        <v>90</v>
      </c>
    </row>
    <row r="195" spans="1:51" s="13" customFormat="1" ht="12">
      <c r="A195" s="13"/>
      <c r="B195" s="235"/>
      <c r="C195" s="236"/>
      <c r="D195" s="228" t="s">
        <v>166</v>
      </c>
      <c r="E195" s="237" t="s">
        <v>36</v>
      </c>
      <c r="F195" s="238" t="s">
        <v>1012</v>
      </c>
      <c r="G195" s="236"/>
      <c r="H195" s="237" t="s">
        <v>36</v>
      </c>
      <c r="I195" s="239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166</v>
      </c>
      <c r="AU195" s="244" t="s">
        <v>90</v>
      </c>
      <c r="AV195" s="13" t="s">
        <v>23</v>
      </c>
      <c r="AW195" s="13" t="s">
        <v>45</v>
      </c>
      <c r="AX195" s="13" t="s">
        <v>82</v>
      </c>
      <c r="AY195" s="244" t="s">
        <v>153</v>
      </c>
    </row>
    <row r="196" spans="1:51" s="14" customFormat="1" ht="12">
      <c r="A196" s="14"/>
      <c r="B196" s="245"/>
      <c r="C196" s="246"/>
      <c r="D196" s="228" t="s">
        <v>166</v>
      </c>
      <c r="E196" s="247" t="s">
        <v>36</v>
      </c>
      <c r="F196" s="248" t="s">
        <v>632</v>
      </c>
      <c r="G196" s="246"/>
      <c r="H196" s="249">
        <v>34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166</v>
      </c>
      <c r="AU196" s="255" t="s">
        <v>90</v>
      </c>
      <c r="AV196" s="14" t="s">
        <v>90</v>
      </c>
      <c r="AW196" s="14" t="s">
        <v>45</v>
      </c>
      <c r="AX196" s="14" t="s">
        <v>23</v>
      </c>
      <c r="AY196" s="255" t="s">
        <v>153</v>
      </c>
    </row>
    <row r="197" spans="1:65" s="2" customFormat="1" ht="16.5" customHeight="1">
      <c r="A197" s="41"/>
      <c r="B197" s="42"/>
      <c r="C197" s="256" t="s">
        <v>293</v>
      </c>
      <c r="D197" s="256" t="s">
        <v>175</v>
      </c>
      <c r="E197" s="257" t="s">
        <v>1057</v>
      </c>
      <c r="F197" s="258" t="s">
        <v>1058</v>
      </c>
      <c r="G197" s="259" t="s">
        <v>201</v>
      </c>
      <c r="H197" s="260">
        <v>121</v>
      </c>
      <c r="I197" s="261"/>
      <c r="J197" s="262">
        <f>ROUND(I197*H197,2)</f>
        <v>0</v>
      </c>
      <c r="K197" s="258" t="s">
        <v>36</v>
      </c>
      <c r="L197" s="263"/>
      <c r="M197" s="264" t="s">
        <v>36</v>
      </c>
      <c r="N197" s="265" t="s">
        <v>53</v>
      </c>
      <c r="O197" s="87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6" t="s">
        <v>179</v>
      </c>
      <c r="AT197" s="226" t="s">
        <v>175</v>
      </c>
      <c r="AU197" s="226" t="s">
        <v>90</v>
      </c>
      <c r="AY197" s="19" t="s">
        <v>153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23</v>
      </c>
      <c r="BK197" s="227">
        <f>ROUND(I197*H197,2)</f>
        <v>0</v>
      </c>
      <c r="BL197" s="19" t="s">
        <v>160</v>
      </c>
      <c r="BM197" s="226" t="s">
        <v>1059</v>
      </c>
    </row>
    <row r="198" spans="1:47" s="2" customFormat="1" ht="12">
      <c r="A198" s="41"/>
      <c r="B198" s="42"/>
      <c r="C198" s="43"/>
      <c r="D198" s="228" t="s">
        <v>162</v>
      </c>
      <c r="E198" s="43"/>
      <c r="F198" s="229" t="s">
        <v>1058</v>
      </c>
      <c r="G198" s="43"/>
      <c r="H198" s="43"/>
      <c r="I198" s="230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19" t="s">
        <v>162</v>
      </c>
      <c r="AU198" s="19" t="s">
        <v>90</v>
      </c>
    </row>
    <row r="199" spans="1:51" s="13" customFormat="1" ht="12">
      <c r="A199" s="13"/>
      <c r="B199" s="235"/>
      <c r="C199" s="236"/>
      <c r="D199" s="228" t="s">
        <v>166</v>
      </c>
      <c r="E199" s="237" t="s">
        <v>36</v>
      </c>
      <c r="F199" s="238" t="s">
        <v>1012</v>
      </c>
      <c r="G199" s="236"/>
      <c r="H199" s="237" t="s">
        <v>36</v>
      </c>
      <c r="I199" s="239"/>
      <c r="J199" s="236"/>
      <c r="K199" s="236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166</v>
      </c>
      <c r="AU199" s="244" t="s">
        <v>90</v>
      </c>
      <c r="AV199" s="13" t="s">
        <v>23</v>
      </c>
      <c r="AW199" s="13" t="s">
        <v>45</v>
      </c>
      <c r="AX199" s="13" t="s">
        <v>82</v>
      </c>
      <c r="AY199" s="244" t="s">
        <v>153</v>
      </c>
    </row>
    <row r="200" spans="1:51" s="14" customFormat="1" ht="12">
      <c r="A200" s="14"/>
      <c r="B200" s="245"/>
      <c r="C200" s="246"/>
      <c r="D200" s="228" t="s">
        <v>166</v>
      </c>
      <c r="E200" s="247" t="s">
        <v>36</v>
      </c>
      <c r="F200" s="248" t="s">
        <v>1060</v>
      </c>
      <c r="G200" s="246"/>
      <c r="H200" s="249">
        <v>121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166</v>
      </c>
      <c r="AU200" s="255" t="s">
        <v>90</v>
      </c>
      <c r="AV200" s="14" t="s">
        <v>90</v>
      </c>
      <c r="AW200" s="14" t="s">
        <v>45</v>
      </c>
      <c r="AX200" s="14" t="s">
        <v>23</v>
      </c>
      <c r="AY200" s="255" t="s">
        <v>153</v>
      </c>
    </row>
    <row r="201" spans="1:65" s="2" customFormat="1" ht="16.5" customHeight="1">
      <c r="A201" s="41"/>
      <c r="B201" s="42"/>
      <c r="C201" s="256" t="s">
        <v>303</v>
      </c>
      <c r="D201" s="256" t="s">
        <v>175</v>
      </c>
      <c r="E201" s="257" t="s">
        <v>1061</v>
      </c>
      <c r="F201" s="258" t="s">
        <v>1062</v>
      </c>
      <c r="G201" s="259" t="s">
        <v>201</v>
      </c>
      <c r="H201" s="260">
        <v>86</v>
      </c>
      <c r="I201" s="261"/>
      <c r="J201" s="262">
        <f>ROUND(I201*H201,2)</f>
        <v>0</v>
      </c>
      <c r="K201" s="258" t="s">
        <v>36</v>
      </c>
      <c r="L201" s="263"/>
      <c r="M201" s="264" t="s">
        <v>36</v>
      </c>
      <c r="N201" s="265" t="s">
        <v>53</v>
      </c>
      <c r="O201" s="87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6" t="s">
        <v>179</v>
      </c>
      <c r="AT201" s="226" t="s">
        <v>175</v>
      </c>
      <c r="AU201" s="226" t="s">
        <v>90</v>
      </c>
      <c r="AY201" s="19" t="s">
        <v>153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23</v>
      </c>
      <c r="BK201" s="227">
        <f>ROUND(I201*H201,2)</f>
        <v>0</v>
      </c>
      <c r="BL201" s="19" t="s">
        <v>160</v>
      </c>
      <c r="BM201" s="226" t="s">
        <v>1063</v>
      </c>
    </row>
    <row r="202" spans="1:47" s="2" customFormat="1" ht="12">
      <c r="A202" s="41"/>
      <c r="B202" s="42"/>
      <c r="C202" s="43"/>
      <c r="D202" s="228" t="s">
        <v>162</v>
      </c>
      <c r="E202" s="43"/>
      <c r="F202" s="229" t="s">
        <v>1062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9" t="s">
        <v>162</v>
      </c>
      <c r="AU202" s="19" t="s">
        <v>90</v>
      </c>
    </row>
    <row r="203" spans="1:51" s="13" customFormat="1" ht="12">
      <c r="A203" s="13"/>
      <c r="B203" s="235"/>
      <c r="C203" s="236"/>
      <c r="D203" s="228" t="s">
        <v>166</v>
      </c>
      <c r="E203" s="237" t="s">
        <v>36</v>
      </c>
      <c r="F203" s="238" t="s">
        <v>1012</v>
      </c>
      <c r="G203" s="236"/>
      <c r="H203" s="237" t="s">
        <v>36</v>
      </c>
      <c r="I203" s="239"/>
      <c r="J203" s="236"/>
      <c r="K203" s="236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166</v>
      </c>
      <c r="AU203" s="244" t="s">
        <v>90</v>
      </c>
      <c r="AV203" s="13" t="s">
        <v>23</v>
      </c>
      <c r="AW203" s="13" t="s">
        <v>45</v>
      </c>
      <c r="AX203" s="13" t="s">
        <v>82</v>
      </c>
      <c r="AY203" s="244" t="s">
        <v>153</v>
      </c>
    </row>
    <row r="204" spans="1:51" s="14" customFormat="1" ht="12">
      <c r="A204" s="14"/>
      <c r="B204" s="245"/>
      <c r="C204" s="246"/>
      <c r="D204" s="228" t="s">
        <v>166</v>
      </c>
      <c r="E204" s="247" t="s">
        <v>36</v>
      </c>
      <c r="F204" s="248" t="s">
        <v>1064</v>
      </c>
      <c r="G204" s="246"/>
      <c r="H204" s="249">
        <v>86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166</v>
      </c>
      <c r="AU204" s="255" t="s">
        <v>90</v>
      </c>
      <c r="AV204" s="14" t="s">
        <v>90</v>
      </c>
      <c r="AW204" s="14" t="s">
        <v>45</v>
      </c>
      <c r="AX204" s="14" t="s">
        <v>23</v>
      </c>
      <c r="AY204" s="255" t="s">
        <v>153</v>
      </c>
    </row>
    <row r="205" spans="1:65" s="2" customFormat="1" ht="16.5" customHeight="1">
      <c r="A205" s="41"/>
      <c r="B205" s="42"/>
      <c r="C205" s="256" t="s">
        <v>312</v>
      </c>
      <c r="D205" s="256" t="s">
        <v>175</v>
      </c>
      <c r="E205" s="257" t="s">
        <v>1065</v>
      </c>
      <c r="F205" s="258" t="s">
        <v>1066</v>
      </c>
      <c r="G205" s="259" t="s">
        <v>201</v>
      </c>
      <c r="H205" s="260">
        <v>86</v>
      </c>
      <c r="I205" s="261"/>
      <c r="J205" s="262">
        <f>ROUND(I205*H205,2)</f>
        <v>0</v>
      </c>
      <c r="K205" s="258" t="s">
        <v>36</v>
      </c>
      <c r="L205" s="263"/>
      <c r="M205" s="264" t="s">
        <v>36</v>
      </c>
      <c r="N205" s="265" t="s">
        <v>53</v>
      </c>
      <c r="O205" s="87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26" t="s">
        <v>179</v>
      </c>
      <c r="AT205" s="226" t="s">
        <v>175</v>
      </c>
      <c r="AU205" s="226" t="s">
        <v>90</v>
      </c>
      <c r="AY205" s="19" t="s">
        <v>153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23</v>
      </c>
      <c r="BK205" s="227">
        <f>ROUND(I205*H205,2)</f>
        <v>0</v>
      </c>
      <c r="BL205" s="19" t="s">
        <v>160</v>
      </c>
      <c r="BM205" s="226" t="s">
        <v>1067</v>
      </c>
    </row>
    <row r="206" spans="1:47" s="2" customFormat="1" ht="12">
      <c r="A206" s="41"/>
      <c r="B206" s="42"/>
      <c r="C206" s="43"/>
      <c r="D206" s="228" t="s">
        <v>162</v>
      </c>
      <c r="E206" s="43"/>
      <c r="F206" s="229" t="s">
        <v>1066</v>
      </c>
      <c r="G206" s="43"/>
      <c r="H206" s="43"/>
      <c r="I206" s="230"/>
      <c r="J206" s="43"/>
      <c r="K206" s="43"/>
      <c r="L206" s="47"/>
      <c r="M206" s="231"/>
      <c r="N206" s="232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19" t="s">
        <v>162</v>
      </c>
      <c r="AU206" s="19" t="s">
        <v>90</v>
      </c>
    </row>
    <row r="207" spans="1:51" s="13" customFormat="1" ht="12">
      <c r="A207" s="13"/>
      <c r="B207" s="235"/>
      <c r="C207" s="236"/>
      <c r="D207" s="228" t="s">
        <v>166</v>
      </c>
      <c r="E207" s="237" t="s">
        <v>36</v>
      </c>
      <c r="F207" s="238" t="s">
        <v>1012</v>
      </c>
      <c r="G207" s="236"/>
      <c r="H207" s="237" t="s">
        <v>36</v>
      </c>
      <c r="I207" s="239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166</v>
      </c>
      <c r="AU207" s="244" t="s">
        <v>90</v>
      </c>
      <c r="AV207" s="13" t="s">
        <v>23</v>
      </c>
      <c r="AW207" s="13" t="s">
        <v>45</v>
      </c>
      <c r="AX207" s="13" t="s">
        <v>82</v>
      </c>
      <c r="AY207" s="244" t="s">
        <v>153</v>
      </c>
    </row>
    <row r="208" spans="1:51" s="14" customFormat="1" ht="12">
      <c r="A208" s="14"/>
      <c r="B208" s="245"/>
      <c r="C208" s="246"/>
      <c r="D208" s="228" t="s">
        <v>166</v>
      </c>
      <c r="E208" s="247" t="s">
        <v>36</v>
      </c>
      <c r="F208" s="248" t="s">
        <v>1064</v>
      </c>
      <c r="G208" s="246"/>
      <c r="H208" s="249">
        <v>86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166</v>
      </c>
      <c r="AU208" s="255" t="s">
        <v>90</v>
      </c>
      <c r="AV208" s="14" t="s">
        <v>90</v>
      </c>
      <c r="AW208" s="14" t="s">
        <v>45</v>
      </c>
      <c r="AX208" s="14" t="s">
        <v>23</v>
      </c>
      <c r="AY208" s="255" t="s">
        <v>153</v>
      </c>
    </row>
    <row r="209" spans="1:65" s="2" customFormat="1" ht="16.5" customHeight="1">
      <c r="A209" s="41"/>
      <c r="B209" s="42"/>
      <c r="C209" s="256" t="s">
        <v>323</v>
      </c>
      <c r="D209" s="256" t="s">
        <v>175</v>
      </c>
      <c r="E209" s="257" t="s">
        <v>1068</v>
      </c>
      <c r="F209" s="258" t="s">
        <v>1069</v>
      </c>
      <c r="G209" s="259" t="s">
        <v>201</v>
      </c>
      <c r="H209" s="260">
        <v>86</v>
      </c>
      <c r="I209" s="261"/>
      <c r="J209" s="262">
        <f>ROUND(I209*H209,2)</f>
        <v>0</v>
      </c>
      <c r="K209" s="258" t="s">
        <v>36</v>
      </c>
      <c r="L209" s="263"/>
      <c r="M209" s="264" t="s">
        <v>36</v>
      </c>
      <c r="N209" s="265" t="s">
        <v>53</v>
      </c>
      <c r="O209" s="87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6" t="s">
        <v>179</v>
      </c>
      <c r="AT209" s="226" t="s">
        <v>175</v>
      </c>
      <c r="AU209" s="226" t="s">
        <v>90</v>
      </c>
      <c r="AY209" s="19" t="s">
        <v>153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23</v>
      </c>
      <c r="BK209" s="227">
        <f>ROUND(I209*H209,2)</f>
        <v>0</v>
      </c>
      <c r="BL209" s="19" t="s">
        <v>160</v>
      </c>
      <c r="BM209" s="226" t="s">
        <v>1070</v>
      </c>
    </row>
    <row r="210" spans="1:47" s="2" customFormat="1" ht="12">
      <c r="A210" s="41"/>
      <c r="B210" s="42"/>
      <c r="C210" s="43"/>
      <c r="D210" s="228" t="s">
        <v>162</v>
      </c>
      <c r="E210" s="43"/>
      <c r="F210" s="229" t="s">
        <v>1069</v>
      </c>
      <c r="G210" s="43"/>
      <c r="H210" s="43"/>
      <c r="I210" s="230"/>
      <c r="J210" s="43"/>
      <c r="K210" s="43"/>
      <c r="L210" s="47"/>
      <c r="M210" s="231"/>
      <c r="N210" s="232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19" t="s">
        <v>162</v>
      </c>
      <c r="AU210" s="19" t="s">
        <v>90</v>
      </c>
    </row>
    <row r="211" spans="1:51" s="13" customFormat="1" ht="12">
      <c r="A211" s="13"/>
      <c r="B211" s="235"/>
      <c r="C211" s="236"/>
      <c r="D211" s="228" t="s">
        <v>166</v>
      </c>
      <c r="E211" s="237" t="s">
        <v>36</v>
      </c>
      <c r="F211" s="238" t="s">
        <v>1012</v>
      </c>
      <c r="G211" s="236"/>
      <c r="H211" s="237" t="s">
        <v>36</v>
      </c>
      <c r="I211" s="239"/>
      <c r="J211" s="236"/>
      <c r="K211" s="236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166</v>
      </c>
      <c r="AU211" s="244" t="s">
        <v>90</v>
      </c>
      <c r="AV211" s="13" t="s">
        <v>23</v>
      </c>
      <c r="AW211" s="13" t="s">
        <v>45</v>
      </c>
      <c r="AX211" s="13" t="s">
        <v>82</v>
      </c>
      <c r="AY211" s="244" t="s">
        <v>153</v>
      </c>
    </row>
    <row r="212" spans="1:51" s="14" customFormat="1" ht="12">
      <c r="A212" s="14"/>
      <c r="B212" s="245"/>
      <c r="C212" s="246"/>
      <c r="D212" s="228" t="s">
        <v>166</v>
      </c>
      <c r="E212" s="247" t="s">
        <v>36</v>
      </c>
      <c r="F212" s="248" t="s">
        <v>1064</v>
      </c>
      <c r="G212" s="246"/>
      <c r="H212" s="249">
        <v>86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166</v>
      </c>
      <c r="AU212" s="255" t="s">
        <v>90</v>
      </c>
      <c r="AV212" s="14" t="s">
        <v>90</v>
      </c>
      <c r="AW212" s="14" t="s">
        <v>45</v>
      </c>
      <c r="AX212" s="14" t="s">
        <v>23</v>
      </c>
      <c r="AY212" s="255" t="s">
        <v>153</v>
      </c>
    </row>
    <row r="213" spans="1:65" s="2" customFormat="1" ht="16.5" customHeight="1">
      <c r="A213" s="41"/>
      <c r="B213" s="42"/>
      <c r="C213" s="256" t="s">
        <v>331</v>
      </c>
      <c r="D213" s="256" t="s">
        <v>175</v>
      </c>
      <c r="E213" s="257" t="s">
        <v>1071</v>
      </c>
      <c r="F213" s="258" t="s">
        <v>1072</v>
      </c>
      <c r="G213" s="259" t="s">
        <v>201</v>
      </c>
      <c r="H213" s="260">
        <v>86</v>
      </c>
      <c r="I213" s="261"/>
      <c r="J213" s="262">
        <f>ROUND(I213*H213,2)</f>
        <v>0</v>
      </c>
      <c r="K213" s="258" t="s">
        <v>36</v>
      </c>
      <c r="L213" s="263"/>
      <c r="M213" s="264" t="s">
        <v>36</v>
      </c>
      <c r="N213" s="265" t="s">
        <v>53</v>
      </c>
      <c r="O213" s="87"/>
      <c r="P213" s="224">
        <f>O213*H213</f>
        <v>0</v>
      </c>
      <c r="Q213" s="224">
        <v>0</v>
      </c>
      <c r="R213" s="224">
        <f>Q213*H213</f>
        <v>0</v>
      </c>
      <c r="S213" s="224">
        <v>0</v>
      </c>
      <c r="T213" s="225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6" t="s">
        <v>179</v>
      </c>
      <c r="AT213" s="226" t="s">
        <v>175</v>
      </c>
      <c r="AU213" s="226" t="s">
        <v>90</v>
      </c>
      <c r="AY213" s="19" t="s">
        <v>153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23</v>
      </c>
      <c r="BK213" s="227">
        <f>ROUND(I213*H213,2)</f>
        <v>0</v>
      </c>
      <c r="BL213" s="19" t="s">
        <v>160</v>
      </c>
      <c r="BM213" s="226" t="s">
        <v>1073</v>
      </c>
    </row>
    <row r="214" spans="1:47" s="2" customFormat="1" ht="12">
      <c r="A214" s="41"/>
      <c r="B214" s="42"/>
      <c r="C214" s="43"/>
      <c r="D214" s="228" t="s">
        <v>162</v>
      </c>
      <c r="E214" s="43"/>
      <c r="F214" s="229" t="s">
        <v>1072</v>
      </c>
      <c r="G214" s="43"/>
      <c r="H214" s="43"/>
      <c r="I214" s="230"/>
      <c r="J214" s="43"/>
      <c r="K214" s="43"/>
      <c r="L214" s="47"/>
      <c r="M214" s="231"/>
      <c r="N214" s="232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9" t="s">
        <v>162</v>
      </c>
      <c r="AU214" s="19" t="s">
        <v>90</v>
      </c>
    </row>
    <row r="215" spans="1:51" s="13" customFormat="1" ht="12">
      <c r="A215" s="13"/>
      <c r="B215" s="235"/>
      <c r="C215" s="236"/>
      <c r="D215" s="228" t="s">
        <v>166</v>
      </c>
      <c r="E215" s="237" t="s">
        <v>36</v>
      </c>
      <c r="F215" s="238" t="s">
        <v>1012</v>
      </c>
      <c r="G215" s="236"/>
      <c r="H215" s="237" t="s">
        <v>36</v>
      </c>
      <c r="I215" s="239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166</v>
      </c>
      <c r="AU215" s="244" t="s">
        <v>90</v>
      </c>
      <c r="AV215" s="13" t="s">
        <v>23</v>
      </c>
      <c r="AW215" s="13" t="s">
        <v>45</v>
      </c>
      <c r="AX215" s="13" t="s">
        <v>82</v>
      </c>
      <c r="AY215" s="244" t="s">
        <v>153</v>
      </c>
    </row>
    <row r="216" spans="1:51" s="14" customFormat="1" ht="12">
      <c r="A216" s="14"/>
      <c r="B216" s="245"/>
      <c r="C216" s="246"/>
      <c r="D216" s="228" t="s">
        <v>166</v>
      </c>
      <c r="E216" s="247" t="s">
        <v>36</v>
      </c>
      <c r="F216" s="248" t="s">
        <v>1064</v>
      </c>
      <c r="G216" s="246"/>
      <c r="H216" s="249">
        <v>86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166</v>
      </c>
      <c r="AU216" s="255" t="s">
        <v>90</v>
      </c>
      <c r="AV216" s="14" t="s">
        <v>90</v>
      </c>
      <c r="AW216" s="14" t="s">
        <v>45</v>
      </c>
      <c r="AX216" s="14" t="s">
        <v>23</v>
      </c>
      <c r="AY216" s="255" t="s">
        <v>153</v>
      </c>
    </row>
    <row r="217" spans="1:65" s="2" customFormat="1" ht="16.5" customHeight="1">
      <c r="A217" s="41"/>
      <c r="B217" s="42"/>
      <c r="C217" s="215" t="s">
        <v>338</v>
      </c>
      <c r="D217" s="215" t="s">
        <v>155</v>
      </c>
      <c r="E217" s="216" t="s">
        <v>1074</v>
      </c>
      <c r="F217" s="217" t="s">
        <v>1075</v>
      </c>
      <c r="G217" s="218" t="s">
        <v>186</v>
      </c>
      <c r="H217" s="219">
        <v>136</v>
      </c>
      <c r="I217" s="220"/>
      <c r="J217" s="221">
        <f>ROUND(I217*H217,2)</f>
        <v>0</v>
      </c>
      <c r="K217" s="217" t="s">
        <v>159</v>
      </c>
      <c r="L217" s="47"/>
      <c r="M217" s="222" t="s">
        <v>36</v>
      </c>
      <c r="N217" s="223" t="s">
        <v>53</v>
      </c>
      <c r="O217" s="87"/>
      <c r="P217" s="224">
        <f>O217*H217</f>
        <v>0</v>
      </c>
      <c r="Q217" s="224">
        <v>6E-05</v>
      </c>
      <c r="R217" s="224">
        <f>Q217*H217</f>
        <v>0.00816</v>
      </c>
      <c r="S217" s="224">
        <v>0</v>
      </c>
      <c r="T217" s="225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6" t="s">
        <v>160</v>
      </c>
      <c r="AT217" s="226" t="s">
        <v>155</v>
      </c>
      <c r="AU217" s="226" t="s">
        <v>90</v>
      </c>
      <c r="AY217" s="19" t="s">
        <v>153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9" t="s">
        <v>23</v>
      </c>
      <c r="BK217" s="227">
        <f>ROUND(I217*H217,2)</f>
        <v>0</v>
      </c>
      <c r="BL217" s="19" t="s">
        <v>160</v>
      </c>
      <c r="BM217" s="226" t="s">
        <v>1076</v>
      </c>
    </row>
    <row r="218" spans="1:47" s="2" customFormat="1" ht="12">
      <c r="A218" s="41"/>
      <c r="B218" s="42"/>
      <c r="C218" s="43"/>
      <c r="D218" s="228" t="s">
        <v>162</v>
      </c>
      <c r="E218" s="43"/>
      <c r="F218" s="229" t="s">
        <v>1077</v>
      </c>
      <c r="G218" s="43"/>
      <c r="H218" s="43"/>
      <c r="I218" s="230"/>
      <c r="J218" s="43"/>
      <c r="K218" s="43"/>
      <c r="L218" s="47"/>
      <c r="M218" s="231"/>
      <c r="N218" s="232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9" t="s">
        <v>162</v>
      </c>
      <c r="AU218" s="19" t="s">
        <v>90</v>
      </c>
    </row>
    <row r="219" spans="1:47" s="2" customFormat="1" ht="12">
      <c r="A219" s="41"/>
      <c r="B219" s="42"/>
      <c r="C219" s="43"/>
      <c r="D219" s="233" t="s">
        <v>164</v>
      </c>
      <c r="E219" s="43"/>
      <c r="F219" s="234" t="s">
        <v>1078</v>
      </c>
      <c r="G219" s="43"/>
      <c r="H219" s="43"/>
      <c r="I219" s="230"/>
      <c r="J219" s="43"/>
      <c r="K219" s="43"/>
      <c r="L219" s="47"/>
      <c r="M219" s="231"/>
      <c r="N219" s="232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9" t="s">
        <v>164</v>
      </c>
      <c r="AU219" s="19" t="s">
        <v>90</v>
      </c>
    </row>
    <row r="220" spans="1:51" s="13" customFormat="1" ht="12">
      <c r="A220" s="13"/>
      <c r="B220" s="235"/>
      <c r="C220" s="236"/>
      <c r="D220" s="228" t="s">
        <v>166</v>
      </c>
      <c r="E220" s="237" t="s">
        <v>36</v>
      </c>
      <c r="F220" s="238" t="s">
        <v>1079</v>
      </c>
      <c r="G220" s="236"/>
      <c r="H220" s="237" t="s">
        <v>36</v>
      </c>
      <c r="I220" s="239"/>
      <c r="J220" s="236"/>
      <c r="K220" s="236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166</v>
      </c>
      <c r="AU220" s="244" t="s">
        <v>90</v>
      </c>
      <c r="AV220" s="13" t="s">
        <v>23</v>
      </c>
      <c r="AW220" s="13" t="s">
        <v>45</v>
      </c>
      <c r="AX220" s="13" t="s">
        <v>82</v>
      </c>
      <c r="AY220" s="244" t="s">
        <v>153</v>
      </c>
    </row>
    <row r="221" spans="1:51" s="14" customFormat="1" ht="12">
      <c r="A221" s="14"/>
      <c r="B221" s="245"/>
      <c r="C221" s="246"/>
      <c r="D221" s="228" t="s">
        <v>166</v>
      </c>
      <c r="E221" s="247" t="s">
        <v>36</v>
      </c>
      <c r="F221" s="248" t="s">
        <v>1080</v>
      </c>
      <c r="G221" s="246"/>
      <c r="H221" s="249">
        <v>136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166</v>
      </c>
      <c r="AU221" s="255" t="s">
        <v>90</v>
      </c>
      <c r="AV221" s="14" t="s">
        <v>90</v>
      </c>
      <c r="AW221" s="14" t="s">
        <v>45</v>
      </c>
      <c r="AX221" s="14" t="s">
        <v>82</v>
      </c>
      <c r="AY221" s="255" t="s">
        <v>153</v>
      </c>
    </row>
    <row r="222" spans="1:51" s="15" customFormat="1" ht="12">
      <c r="A222" s="15"/>
      <c r="B222" s="266"/>
      <c r="C222" s="267"/>
      <c r="D222" s="228" t="s">
        <v>166</v>
      </c>
      <c r="E222" s="268" t="s">
        <v>36</v>
      </c>
      <c r="F222" s="269" t="s">
        <v>183</v>
      </c>
      <c r="G222" s="267"/>
      <c r="H222" s="270">
        <v>136</v>
      </c>
      <c r="I222" s="271"/>
      <c r="J222" s="267"/>
      <c r="K222" s="267"/>
      <c r="L222" s="272"/>
      <c r="M222" s="273"/>
      <c r="N222" s="274"/>
      <c r="O222" s="274"/>
      <c r="P222" s="274"/>
      <c r="Q222" s="274"/>
      <c r="R222" s="274"/>
      <c r="S222" s="274"/>
      <c r="T222" s="27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6" t="s">
        <v>166</v>
      </c>
      <c r="AU222" s="276" t="s">
        <v>90</v>
      </c>
      <c r="AV222" s="15" t="s">
        <v>160</v>
      </c>
      <c r="AW222" s="15" t="s">
        <v>45</v>
      </c>
      <c r="AX222" s="15" t="s">
        <v>23</v>
      </c>
      <c r="AY222" s="276" t="s">
        <v>153</v>
      </c>
    </row>
    <row r="223" spans="1:65" s="2" customFormat="1" ht="16.5" customHeight="1">
      <c r="A223" s="41"/>
      <c r="B223" s="42"/>
      <c r="C223" s="215" t="s">
        <v>345</v>
      </c>
      <c r="D223" s="215" t="s">
        <v>155</v>
      </c>
      <c r="E223" s="216" t="s">
        <v>216</v>
      </c>
      <c r="F223" s="217" t="s">
        <v>217</v>
      </c>
      <c r="G223" s="218" t="s">
        <v>186</v>
      </c>
      <c r="H223" s="219">
        <v>388</v>
      </c>
      <c r="I223" s="220"/>
      <c r="J223" s="221">
        <f>ROUND(I223*H223,2)</f>
        <v>0</v>
      </c>
      <c r="K223" s="217" t="s">
        <v>159</v>
      </c>
      <c r="L223" s="47"/>
      <c r="M223" s="222" t="s">
        <v>36</v>
      </c>
      <c r="N223" s="223" t="s">
        <v>53</v>
      </c>
      <c r="O223" s="87"/>
      <c r="P223" s="224">
        <f>O223*H223</f>
        <v>0</v>
      </c>
      <c r="Q223" s="224">
        <v>6E-05</v>
      </c>
      <c r="R223" s="224">
        <f>Q223*H223</f>
        <v>0.023280000000000002</v>
      </c>
      <c r="S223" s="224">
        <v>0</v>
      </c>
      <c r="T223" s="225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6" t="s">
        <v>160</v>
      </c>
      <c r="AT223" s="226" t="s">
        <v>155</v>
      </c>
      <c r="AU223" s="226" t="s">
        <v>90</v>
      </c>
      <c r="AY223" s="19" t="s">
        <v>153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9" t="s">
        <v>23</v>
      </c>
      <c r="BK223" s="227">
        <f>ROUND(I223*H223,2)</f>
        <v>0</v>
      </c>
      <c r="BL223" s="19" t="s">
        <v>160</v>
      </c>
      <c r="BM223" s="226" t="s">
        <v>1081</v>
      </c>
    </row>
    <row r="224" spans="1:47" s="2" customFormat="1" ht="12">
      <c r="A224" s="41"/>
      <c r="B224" s="42"/>
      <c r="C224" s="43"/>
      <c r="D224" s="228" t="s">
        <v>162</v>
      </c>
      <c r="E224" s="43"/>
      <c r="F224" s="229" t="s">
        <v>219</v>
      </c>
      <c r="G224" s="43"/>
      <c r="H224" s="43"/>
      <c r="I224" s="230"/>
      <c r="J224" s="43"/>
      <c r="K224" s="43"/>
      <c r="L224" s="47"/>
      <c r="M224" s="231"/>
      <c r="N224" s="232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19" t="s">
        <v>162</v>
      </c>
      <c r="AU224" s="19" t="s">
        <v>90</v>
      </c>
    </row>
    <row r="225" spans="1:47" s="2" customFormat="1" ht="12">
      <c r="A225" s="41"/>
      <c r="B225" s="42"/>
      <c r="C225" s="43"/>
      <c r="D225" s="233" t="s">
        <v>164</v>
      </c>
      <c r="E225" s="43"/>
      <c r="F225" s="234" t="s">
        <v>220</v>
      </c>
      <c r="G225" s="43"/>
      <c r="H225" s="43"/>
      <c r="I225" s="230"/>
      <c r="J225" s="43"/>
      <c r="K225" s="43"/>
      <c r="L225" s="47"/>
      <c r="M225" s="231"/>
      <c r="N225" s="232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9" t="s">
        <v>164</v>
      </c>
      <c r="AU225" s="19" t="s">
        <v>90</v>
      </c>
    </row>
    <row r="226" spans="1:51" s="13" customFormat="1" ht="12">
      <c r="A226" s="13"/>
      <c r="B226" s="235"/>
      <c r="C226" s="236"/>
      <c r="D226" s="228" t="s">
        <v>166</v>
      </c>
      <c r="E226" s="237" t="s">
        <v>36</v>
      </c>
      <c r="F226" s="238" t="s">
        <v>221</v>
      </c>
      <c r="G226" s="236"/>
      <c r="H226" s="237" t="s">
        <v>36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166</v>
      </c>
      <c r="AU226" s="244" t="s">
        <v>90</v>
      </c>
      <c r="AV226" s="13" t="s">
        <v>23</v>
      </c>
      <c r="AW226" s="13" t="s">
        <v>45</v>
      </c>
      <c r="AX226" s="13" t="s">
        <v>82</v>
      </c>
      <c r="AY226" s="244" t="s">
        <v>153</v>
      </c>
    </row>
    <row r="227" spans="1:51" s="14" customFormat="1" ht="12">
      <c r="A227" s="14"/>
      <c r="B227" s="245"/>
      <c r="C227" s="246"/>
      <c r="D227" s="228" t="s">
        <v>166</v>
      </c>
      <c r="E227" s="247" t="s">
        <v>36</v>
      </c>
      <c r="F227" s="248" t="s">
        <v>1016</v>
      </c>
      <c r="G227" s="246"/>
      <c r="H227" s="249">
        <v>388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166</v>
      </c>
      <c r="AU227" s="255" t="s">
        <v>90</v>
      </c>
      <c r="AV227" s="14" t="s">
        <v>90</v>
      </c>
      <c r="AW227" s="14" t="s">
        <v>45</v>
      </c>
      <c r="AX227" s="14" t="s">
        <v>23</v>
      </c>
      <c r="AY227" s="255" t="s">
        <v>153</v>
      </c>
    </row>
    <row r="228" spans="1:65" s="2" customFormat="1" ht="16.5" customHeight="1">
      <c r="A228" s="41"/>
      <c r="B228" s="42"/>
      <c r="C228" s="256" t="s">
        <v>627</v>
      </c>
      <c r="D228" s="256" t="s">
        <v>175</v>
      </c>
      <c r="E228" s="257" t="s">
        <v>223</v>
      </c>
      <c r="F228" s="258" t="s">
        <v>224</v>
      </c>
      <c r="G228" s="259" t="s">
        <v>186</v>
      </c>
      <c r="H228" s="260">
        <v>1300</v>
      </c>
      <c r="I228" s="261"/>
      <c r="J228" s="262">
        <f>ROUND(I228*H228,2)</f>
        <v>0</v>
      </c>
      <c r="K228" s="258" t="s">
        <v>159</v>
      </c>
      <c r="L228" s="263"/>
      <c r="M228" s="264" t="s">
        <v>36</v>
      </c>
      <c r="N228" s="265" t="s">
        <v>53</v>
      </c>
      <c r="O228" s="87"/>
      <c r="P228" s="224">
        <f>O228*H228</f>
        <v>0</v>
      </c>
      <c r="Q228" s="224">
        <v>0.0059</v>
      </c>
      <c r="R228" s="224">
        <f>Q228*H228</f>
        <v>7.67</v>
      </c>
      <c r="S228" s="224">
        <v>0</v>
      </c>
      <c r="T228" s="225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6" t="s">
        <v>179</v>
      </c>
      <c r="AT228" s="226" t="s">
        <v>175</v>
      </c>
      <c r="AU228" s="226" t="s">
        <v>90</v>
      </c>
      <c r="AY228" s="19" t="s">
        <v>153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23</v>
      </c>
      <c r="BK228" s="227">
        <f>ROUND(I228*H228,2)</f>
        <v>0</v>
      </c>
      <c r="BL228" s="19" t="s">
        <v>160</v>
      </c>
      <c r="BM228" s="226" t="s">
        <v>1082</v>
      </c>
    </row>
    <row r="229" spans="1:47" s="2" customFormat="1" ht="12">
      <c r="A229" s="41"/>
      <c r="B229" s="42"/>
      <c r="C229" s="43"/>
      <c r="D229" s="228" t="s">
        <v>162</v>
      </c>
      <c r="E229" s="43"/>
      <c r="F229" s="229" t="s">
        <v>224</v>
      </c>
      <c r="G229" s="43"/>
      <c r="H229" s="43"/>
      <c r="I229" s="230"/>
      <c r="J229" s="43"/>
      <c r="K229" s="43"/>
      <c r="L229" s="47"/>
      <c r="M229" s="231"/>
      <c r="N229" s="23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162</v>
      </c>
      <c r="AU229" s="19" t="s">
        <v>90</v>
      </c>
    </row>
    <row r="230" spans="1:51" s="13" customFormat="1" ht="12">
      <c r="A230" s="13"/>
      <c r="B230" s="235"/>
      <c r="C230" s="236"/>
      <c r="D230" s="228" t="s">
        <v>166</v>
      </c>
      <c r="E230" s="237" t="s">
        <v>36</v>
      </c>
      <c r="F230" s="238" t="s">
        <v>221</v>
      </c>
      <c r="G230" s="236"/>
      <c r="H230" s="237" t="s">
        <v>36</v>
      </c>
      <c r="I230" s="239"/>
      <c r="J230" s="236"/>
      <c r="K230" s="236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166</v>
      </c>
      <c r="AU230" s="244" t="s">
        <v>90</v>
      </c>
      <c r="AV230" s="13" t="s">
        <v>23</v>
      </c>
      <c r="AW230" s="13" t="s">
        <v>45</v>
      </c>
      <c r="AX230" s="13" t="s">
        <v>82</v>
      </c>
      <c r="AY230" s="244" t="s">
        <v>153</v>
      </c>
    </row>
    <row r="231" spans="1:51" s="14" customFormat="1" ht="12">
      <c r="A231" s="14"/>
      <c r="B231" s="245"/>
      <c r="C231" s="246"/>
      <c r="D231" s="228" t="s">
        <v>166</v>
      </c>
      <c r="E231" s="247" t="s">
        <v>36</v>
      </c>
      <c r="F231" s="248" t="s">
        <v>1083</v>
      </c>
      <c r="G231" s="246"/>
      <c r="H231" s="249">
        <v>1164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166</v>
      </c>
      <c r="AU231" s="255" t="s">
        <v>90</v>
      </c>
      <c r="AV231" s="14" t="s">
        <v>90</v>
      </c>
      <c r="AW231" s="14" t="s">
        <v>45</v>
      </c>
      <c r="AX231" s="14" t="s">
        <v>82</v>
      </c>
      <c r="AY231" s="255" t="s">
        <v>153</v>
      </c>
    </row>
    <row r="232" spans="1:51" s="14" customFormat="1" ht="12">
      <c r="A232" s="14"/>
      <c r="B232" s="245"/>
      <c r="C232" s="246"/>
      <c r="D232" s="228" t="s">
        <v>166</v>
      </c>
      <c r="E232" s="247" t="s">
        <v>36</v>
      </c>
      <c r="F232" s="248" t="s">
        <v>1084</v>
      </c>
      <c r="G232" s="246"/>
      <c r="H232" s="249">
        <v>136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166</v>
      </c>
      <c r="AU232" s="255" t="s">
        <v>90</v>
      </c>
      <c r="AV232" s="14" t="s">
        <v>90</v>
      </c>
      <c r="AW232" s="14" t="s">
        <v>45</v>
      </c>
      <c r="AX232" s="14" t="s">
        <v>82</v>
      </c>
      <c r="AY232" s="255" t="s">
        <v>153</v>
      </c>
    </row>
    <row r="233" spans="1:51" s="15" customFormat="1" ht="12">
      <c r="A233" s="15"/>
      <c r="B233" s="266"/>
      <c r="C233" s="267"/>
      <c r="D233" s="228" t="s">
        <v>166</v>
      </c>
      <c r="E233" s="268" t="s">
        <v>36</v>
      </c>
      <c r="F233" s="269" t="s">
        <v>183</v>
      </c>
      <c r="G233" s="267"/>
      <c r="H233" s="270">
        <v>1300</v>
      </c>
      <c r="I233" s="271"/>
      <c r="J233" s="267"/>
      <c r="K233" s="267"/>
      <c r="L233" s="272"/>
      <c r="M233" s="273"/>
      <c r="N233" s="274"/>
      <c r="O233" s="274"/>
      <c r="P233" s="274"/>
      <c r="Q233" s="274"/>
      <c r="R233" s="274"/>
      <c r="S233" s="274"/>
      <c r="T233" s="27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6" t="s">
        <v>166</v>
      </c>
      <c r="AU233" s="276" t="s">
        <v>90</v>
      </c>
      <c r="AV233" s="15" t="s">
        <v>160</v>
      </c>
      <c r="AW233" s="15" t="s">
        <v>45</v>
      </c>
      <c r="AX233" s="15" t="s">
        <v>23</v>
      </c>
      <c r="AY233" s="276" t="s">
        <v>153</v>
      </c>
    </row>
    <row r="234" spans="1:65" s="2" customFormat="1" ht="24.15" customHeight="1">
      <c r="A234" s="41"/>
      <c r="B234" s="42"/>
      <c r="C234" s="215" t="s">
        <v>334</v>
      </c>
      <c r="D234" s="215" t="s">
        <v>155</v>
      </c>
      <c r="E234" s="216" t="s">
        <v>633</v>
      </c>
      <c r="F234" s="217" t="s">
        <v>634</v>
      </c>
      <c r="G234" s="218" t="s">
        <v>635</v>
      </c>
      <c r="H234" s="219">
        <v>12.24</v>
      </c>
      <c r="I234" s="220"/>
      <c r="J234" s="221">
        <f>ROUND(I234*H234,2)</f>
        <v>0</v>
      </c>
      <c r="K234" s="217" t="s">
        <v>159</v>
      </c>
      <c r="L234" s="47"/>
      <c r="M234" s="222" t="s">
        <v>36</v>
      </c>
      <c r="N234" s="223" t="s">
        <v>53</v>
      </c>
      <c r="O234" s="87"/>
      <c r="P234" s="224">
        <f>O234*H234</f>
        <v>0</v>
      </c>
      <c r="Q234" s="224">
        <v>0</v>
      </c>
      <c r="R234" s="224">
        <f>Q234*H234</f>
        <v>0</v>
      </c>
      <c r="S234" s="224">
        <v>0</v>
      </c>
      <c r="T234" s="225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26" t="s">
        <v>160</v>
      </c>
      <c r="AT234" s="226" t="s">
        <v>155</v>
      </c>
      <c r="AU234" s="226" t="s">
        <v>90</v>
      </c>
      <c r="AY234" s="19" t="s">
        <v>153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19" t="s">
        <v>23</v>
      </c>
      <c r="BK234" s="227">
        <f>ROUND(I234*H234,2)</f>
        <v>0</v>
      </c>
      <c r="BL234" s="19" t="s">
        <v>160</v>
      </c>
      <c r="BM234" s="226" t="s">
        <v>1085</v>
      </c>
    </row>
    <row r="235" spans="1:47" s="2" customFormat="1" ht="12">
      <c r="A235" s="41"/>
      <c r="B235" s="42"/>
      <c r="C235" s="43"/>
      <c r="D235" s="228" t="s">
        <v>162</v>
      </c>
      <c r="E235" s="43"/>
      <c r="F235" s="229" t="s">
        <v>637</v>
      </c>
      <c r="G235" s="43"/>
      <c r="H235" s="43"/>
      <c r="I235" s="230"/>
      <c r="J235" s="43"/>
      <c r="K235" s="43"/>
      <c r="L235" s="47"/>
      <c r="M235" s="231"/>
      <c r="N235" s="232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19" t="s">
        <v>162</v>
      </c>
      <c r="AU235" s="19" t="s">
        <v>90</v>
      </c>
    </row>
    <row r="236" spans="1:47" s="2" customFormat="1" ht="12">
      <c r="A236" s="41"/>
      <c r="B236" s="42"/>
      <c r="C236" s="43"/>
      <c r="D236" s="233" t="s">
        <v>164</v>
      </c>
      <c r="E236" s="43"/>
      <c r="F236" s="234" t="s">
        <v>638</v>
      </c>
      <c r="G236" s="43"/>
      <c r="H236" s="43"/>
      <c r="I236" s="230"/>
      <c r="J236" s="43"/>
      <c r="K236" s="43"/>
      <c r="L236" s="47"/>
      <c r="M236" s="231"/>
      <c r="N236" s="232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19" t="s">
        <v>164</v>
      </c>
      <c r="AU236" s="19" t="s">
        <v>90</v>
      </c>
    </row>
    <row r="237" spans="1:51" s="13" customFormat="1" ht="12">
      <c r="A237" s="13"/>
      <c r="B237" s="235"/>
      <c r="C237" s="236"/>
      <c r="D237" s="228" t="s">
        <v>166</v>
      </c>
      <c r="E237" s="237" t="s">
        <v>36</v>
      </c>
      <c r="F237" s="238" t="s">
        <v>639</v>
      </c>
      <c r="G237" s="236"/>
      <c r="H237" s="237" t="s">
        <v>36</v>
      </c>
      <c r="I237" s="239"/>
      <c r="J237" s="236"/>
      <c r="K237" s="236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166</v>
      </c>
      <c r="AU237" s="244" t="s">
        <v>90</v>
      </c>
      <c r="AV237" s="13" t="s">
        <v>23</v>
      </c>
      <c r="AW237" s="13" t="s">
        <v>45</v>
      </c>
      <c r="AX237" s="13" t="s">
        <v>82</v>
      </c>
      <c r="AY237" s="244" t="s">
        <v>153</v>
      </c>
    </row>
    <row r="238" spans="1:51" s="14" customFormat="1" ht="12">
      <c r="A238" s="14"/>
      <c r="B238" s="245"/>
      <c r="C238" s="246"/>
      <c r="D238" s="228" t="s">
        <v>166</v>
      </c>
      <c r="E238" s="247" t="s">
        <v>36</v>
      </c>
      <c r="F238" s="248" t="s">
        <v>1086</v>
      </c>
      <c r="G238" s="246"/>
      <c r="H238" s="249">
        <v>12.24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5" t="s">
        <v>166</v>
      </c>
      <c r="AU238" s="255" t="s">
        <v>90</v>
      </c>
      <c r="AV238" s="14" t="s">
        <v>90</v>
      </c>
      <c r="AW238" s="14" t="s">
        <v>45</v>
      </c>
      <c r="AX238" s="14" t="s">
        <v>23</v>
      </c>
      <c r="AY238" s="255" t="s">
        <v>153</v>
      </c>
    </row>
    <row r="239" spans="1:65" s="2" customFormat="1" ht="16.5" customHeight="1">
      <c r="A239" s="41"/>
      <c r="B239" s="42"/>
      <c r="C239" s="256" t="s">
        <v>301</v>
      </c>
      <c r="D239" s="256" t="s">
        <v>175</v>
      </c>
      <c r="E239" s="257" t="s">
        <v>642</v>
      </c>
      <c r="F239" s="258" t="s">
        <v>643</v>
      </c>
      <c r="G239" s="259" t="s">
        <v>178</v>
      </c>
      <c r="H239" s="260">
        <v>24.48</v>
      </c>
      <c r="I239" s="261"/>
      <c r="J239" s="262">
        <f>ROUND(I239*H239,2)</f>
        <v>0</v>
      </c>
      <c r="K239" s="258" t="s">
        <v>36</v>
      </c>
      <c r="L239" s="263"/>
      <c r="M239" s="264" t="s">
        <v>36</v>
      </c>
      <c r="N239" s="265" t="s">
        <v>53</v>
      </c>
      <c r="O239" s="87"/>
      <c r="P239" s="224">
        <f>O239*H239</f>
        <v>0</v>
      </c>
      <c r="Q239" s="224">
        <v>0</v>
      </c>
      <c r="R239" s="224">
        <f>Q239*H239</f>
        <v>0</v>
      </c>
      <c r="S239" s="224">
        <v>0</v>
      </c>
      <c r="T239" s="225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6" t="s">
        <v>179</v>
      </c>
      <c r="AT239" s="226" t="s">
        <v>175</v>
      </c>
      <c r="AU239" s="226" t="s">
        <v>90</v>
      </c>
      <c r="AY239" s="19" t="s">
        <v>153</v>
      </c>
      <c r="BE239" s="227">
        <f>IF(N239="základní",J239,0)</f>
        <v>0</v>
      </c>
      <c r="BF239" s="227">
        <f>IF(N239="snížená",J239,0)</f>
        <v>0</v>
      </c>
      <c r="BG239" s="227">
        <f>IF(N239="zákl. přenesená",J239,0)</f>
        <v>0</v>
      </c>
      <c r="BH239" s="227">
        <f>IF(N239="sníž. přenesená",J239,0)</f>
        <v>0</v>
      </c>
      <c r="BI239" s="227">
        <f>IF(N239="nulová",J239,0)</f>
        <v>0</v>
      </c>
      <c r="BJ239" s="19" t="s">
        <v>23</v>
      </c>
      <c r="BK239" s="227">
        <f>ROUND(I239*H239,2)</f>
        <v>0</v>
      </c>
      <c r="BL239" s="19" t="s">
        <v>160</v>
      </c>
      <c r="BM239" s="226" t="s">
        <v>1087</v>
      </c>
    </row>
    <row r="240" spans="1:47" s="2" customFormat="1" ht="12">
      <c r="A240" s="41"/>
      <c r="B240" s="42"/>
      <c r="C240" s="43"/>
      <c r="D240" s="228" t="s">
        <v>162</v>
      </c>
      <c r="E240" s="43"/>
      <c r="F240" s="229" t="s">
        <v>643</v>
      </c>
      <c r="G240" s="43"/>
      <c r="H240" s="43"/>
      <c r="I240" s="230"/>
      <c r="J240" s="43"/>
      <c r="K240" s="43"/>
      <c r="L240" s="47"/>
      <c r="M240" s="231"/>
      <c r="N240" s="232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9" t="s">
        <v>162</v>
      </c>
      <c r="AU240" s="19" t="s">
        <v>90</v>
      </c>
    </row>
    <row r="241" spans="1:51" s="13" customFormat="1" ht="12">
      <c r="A241" s="13"/>
      <c r="B241" s="235"/>
      <c r="C241" s="236"/>
      <c r="D241" s="228" t="s">
        <v>166</v>
      </c>
      <c r="E241" s="237" t="s">
        <v>36</v>
      </c>
      <c r="F241" s="238" t="s">
        <v>639</v>
      </c>
      <c r="G241" s="236"/>
      <c r="H241" s="237" t="s">
        <v>36</v>
      </c>
      <c r="I241" s="239"/>
      <c r="J241" s="236"/>
      <c r="K241" s="236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166</v>
      </c>
      <c r="AU241" s="244" t="s">
        <v>90</v>
      </c>
      <c r="AV241" s="13" t="s">
        <v>23</v>
      </c>
      <c r="AW241" s="13" t="s">
        <v>45</v>
      </c>
      <c r="AX241" s="13" t="s">
        <v>82</v>
      </c>
      <c r="AY241" s="244" t="s">
        <v>153</v>
      </c>
    </row>
    <row r="242" spans="1:51" s="14" customFormat="1" ht="12">
      <c r="A242" s="14"/>
      <c r="B242" s="245"/>
      <c r="C242" s="246"/>
      <c r="D242" s="228" t="s">
        <v>166</v>
      </c>
      <c r="E242" s="247" t="s">
        <v>36</v>
      </c>
      <c r="F242" s="248" t="s">
        <v>1088</v>
      </c>
      <c r="G242" s="246"/>
      <c r="H242" s="249">
        <v>24.48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166</v>
      </c>
      <c r="AU242" s="255" t="s">
        <v>90</v>
      </c>
      <c r="AV242" s="14" t="s">
        <v>90</v>
      </c>
      <c r="AW242" s="14" t="s">
        <v>45</v>
      </c>
      <c r="AX242" s="14" t="s">
        <v>23</v>
      </c>
      <c r="AY242" s="255" t="s">
        <v>153</v>
      </c>
    </row>
    <row r="243" spans="1:65" s="2" customFormat="1" ht="16.5" customHeight="1">
      <c r="A243" s="41"/>
      <c r="B243" s="42"/>
      <c r="C243" s="215" t="s">
        <v>632</v>
      </c>
      <c r="D243" s="215" t="s">
        <v>155</v>
      </c>
      <c r="E243" s="216" t="s">
        <v>239</v>
      </c>
      <c r="F243" s="217" t="s">
        <v>240</v>
      </c>
      <c r="G243" s="218" t="s">
        <v>158</v>
      </c>
      <c r="H243" s="219">
        <v>806</v>
      </c>
      <c r="I243" s="220"/>
      <c r="J243" s="221">
        <f>ROUND(I243*H243,2)</f>
        <v>0</v>
      </c>
      <c r="K243" s="217" t="s">
        <v>159</v>
      </c>
      <c r="L243" s="47"/>
      <c r="M243" s="222" t="s">
        <v>36</v>
      </c>
      <c r="N243" s="223" t="s">
        <v>53</v>
      </c>
      <c r="O243" s="87"/>
      <c r="P243" s="224">
        <f>O243*H243</f>
        <v>0</v>
      </c>
      <c r="Q243" s="224">
        <v>0</v>
      </c>
      <c r="R243" s="224">
        <f>Q243*H243</f>
        <v>0</v>
      </c>
      <c r="S243" s="224">
        <v>0</v>
      </c>
      <c r="T243" s="225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6" t="s">
        <v>160</v>
      </c>
      <c r="AT243" s="226" t="s">
        <v>155</v>
      </c>
      <c r="AU243" s="226" t="s">
        <v>90</v>
      </c>
      <c r="AY243" s="19" t="s">
        <v>153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9" t="s">
        <v>23</v>
      </c>
      <c r="BK243" s="227">
        <f>ROUND(I243*H243,2)</f>
        <v>0</v>
      </c>
      <c r="BL243" s="19" t="s">
        <v>160</v>
      </c>
      <c r="BM243" s="226" t="s">
        <v>1089</v>
      </c>
    </row>
    <row r="244" spans="1:47" s="2" customFormat="1" ht="12">
      <c r="A244" s="41"/>
      <c r="B244" s="42"/>
      <c r="C244" s="43"/>
      <c r="D244" s="228" t="s">
        <v>162</v>
      </c>
      <c r="E244" s="43"/>
      <c r="F244" s="229" t="s">
        <v>242</v>
      </c>
      <c r="G244" s="43"/>
      <c r="H244" s="43"/>
      <c r="I244" s="230"/>
      <c r="J244" s="43"/>
      <c r="K244" s="43"/>
      <c r="L244" s="47"/>
      <c r="M244" s="231"/>
      <c r="N244" s="232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19" t="s">
        <v>162</v>
      </c>
      <c r="AU244" s="19" t="s">
        <v>90</v>
      </c>
    </row>
    <row r="245" spans="1:47" s="2" customFormat="1" ht="12">
      <c r="A245" s="41"/>
      <c r="B245" s="42"/>
      <c r="C245" s="43"/>
      <c r="D245" s="233" t="s">
        <v>164</v>
      </c>
      <c r="E245" s="43"/>
      <c r="F245" s="234" t="s">
        <v>243</v>
      </c>
      <c r="G245" s="43"/>
      <c r="H245" s="43"/>
      <c r="I245" s="230"/>
      <c r="J245" s="43"/>
      <c r="K245" s="43"/>
      <c r="L245" s="47"/>
      <c r="M245" s="231"/>
      <c r="N245" s="23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19" t="s">
        <v>164</v>
      </c>
      <c r="AU245" s="19" t="s">
        <v>90</v>
      </c>
    </row>
    <row r="246" spans="1:51" s="13" customFormat="1" ht="12">
      <c r="A246" s="13"/>
      <c r="B246" s="235"/>
      <c r="C246" s="236"/>
      <c r="D246" s="228" t="s">
        <v>166</v>
      </c>
      <c r="E246" s="237" t="s">
        <v>36</v>
      </c>
      <c r="F246" s="238" t="s">
        <v>659</v>
      </c>
      <c r="G246" s="236"/>
      <c r="H246" s="237" t="s">
        <v>36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166</v>
      </c>
      <c r="AU246" s="244" t="s">
        <v>90</v>
      </c>
      <c r="AV246" s="13" t="s">
        <v>23</v>
      </c>
      <c r="AW246" s="13" t="s">
        <v>45</v>
      </c>
      <c r="AX246" s="13" t="s">
        <v>82</v>
      </c>
      <c r="AY246" s="244" t="s">
        <v>153</v>
      </c>
    </row>
    <row r="247" spans="1:51" s="14" customFormat="1" ht="12">
      <c r="A247" s="14"/>
      <c r="B247" s="245"/>
      <c r="C247" s="246"/>
      <c r="D247" s="228" t="s">
        <v>166</v>
      </c>
      <c r="E247" s="247" t="s">
        <v>36</v>
      </c>
      <c r="F247" s="248" t="s">
        <v>1090</v>
      </c>
      <c r="G247" s="246"/>
      <c r="H247" s="249">
        <v>806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166</v>
      </c>
      <c r="AU247" s="255" t="s">
        <v>90</v>
      </c>
      <c r="AV247" s="14" t="s">
        <v>90</v>
      </c>
      <c r="AW247" s="14" t="s">
        <v>45</v>
      </c>
      <c r="AX247" s="14" t="s">
        <v>82</v>
      </c>
      <c r="AY247" s="255" t="s">
        <v>153</v>
      </c>
    </row>
    <row r="248" spans="1:51" s="15" customFormat="1" ht="12">
      <c r="A248" s="15"/>
      <c r="B248" s="266"/>
      <c r="C248" s="267"/>
      <c r="D248" s="228" t="s">
        <v>166</v>
      </c>
      <c r="E248" s="268" t="s">
        <v>36</v>
      </c>
      <c r="F248" s="269" t="s">
        <v>183</v>
      </c>
      <c r="G248" s="267"/>
      <c r="H248" s="270">
        <v>806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76" t="s">
        <v>166</v>
      </c>
      <c r="AU248" s="276" t="s">
        <v>90</v>
      </c>
      <c r="AV248" s="15" t="s">
        <v>160</v>
      </c>
      <c r="AW248" s="15" t="s">
        <v>45</v>
      </c>
      <c r="AX248" s="15" t="s">
        <v>23</v>
      </c>
      <c r="AY248" s="276" t="s">
        <v>153</v>
      </c>
    </row>
    <row r="249" spans="1:65" s="2" customFormat="1" ht="16.5" customHeight="1">
      <c r="A249" s="41"/>
      <c r="B249" s="42"/>
      <c r="C249" s="256" t="s">
        <v>641</v>
      </c>
      <c r="D249" s="256" t="s">
        <v>175</v>
      </c>
      <c r="E249" s="257" t="s">
        <v>245</v>
      </c>
      <c r="F249" s="258" t="s">
        <v>246</v>
      </c>
      <c r="G249" s="259" t="s">
        <v>247</v>
      </c>
      <c r="H249" s="260">
        <v>120.9</v>
      </c>
      <c r="I249" s="261"/>
      <c r="J249" s="262">
        <f>ROUND(I249*H249,2)</f>
        <v>0</v>
      </c>
      <c r="K249" s="258" t="s">
        <v>159</v>
      </c>
      <c r="L249" s="263"/>
      <c r="M249" s="264" t="s">
        <v>36</v>
      </c>
      <c r="N249" s="265" t="s">
        <v>53</v>
      </c>
      <c r="O249" s="87"/>
      <c r="P249" s="224">
        <f>O249*H249</f>
        <v>0</v>
      </c>
      <c r="Q249" s="224">
        <v>0.2</v>
      </c>
      <c r="R249" s="224">
        <f>Q249*H249</f>
        <v>24.180000000000003</v>
      </c>
      <c r="S249" s="224">
        <v>0</v>
      </c>
      <c r="T249" s="225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26" t="s">
        <v>179</v>
      </c>
      <c r="AT249" s="226" t="s">
        <v>175</v>
      </c>
      <c r="AU249" s="226" t="s">
        <v>90</v>
      </c>
      <c r="AY249" s="19" t="s">
        <v>153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19" t="s">
        <v>23</v>
      </c>
      <c r="BK249" s="227">
        <f>ROUND(I249*H249,2)</f>
        <v>0</v>
      </c>
      <c r="BL249" s="19" t="s">
        <v>160</v>
      </c>
      <c r="BM249" s="226" t="s">
        <v>1091</v>
      </c>
    </row>
    <row r="250" spans="1:47" s="2" customFormat="1" ht="12">
      <c r="A250" s="41"/>
      <c r="B250" s="42"/>
      <c r="C250" s="43"/>
      <c r="D250" s="228" t="s">
        <v>162</v>
      </c>
      <c r="E250" s="43"/>
      <c r="F250" s="229" t="s">
        <v>246</v>
      </c>
      <c r="G250" s="43"/>
      <c r="H250" s="43"/>
      <c r="I250" s="230"/>
      <c r="J250" s="43"/>
      <c r="K250" s="43"/>
      <c r="L250" s="47"/>
      <c r="M250" s="231"/>
      <c r="N250" s="232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19" t="s">
        <v>162</v>
      </c>
      <c r="AU250" s="19" t="s">
        <v>90</v>
      </c>
    </row>
    <row r="251" spans="1:51" s="13" customFormat="1" ht="12">
      <c r="A251" s="13"/>
      <c r="B251" s="235"/>
      <c r="C251" s="236"/>
      <c r="D251" s="228" t="s">
        <v>166</v>
      </c>
      <c r="E251" s="237" t="s">
        <v>36</v>
      </c>
      <c r="F251" s="238" t="s">
        <v>249</v>
      </c>
      <c r="G251" s="236"/>
      <c r="H251" s="237" t="s">
        <v>36</v>
      </c>
      <c r="I251" s="239"/>
      <c r="J251" s="236"/>
      <c r="K251" s="236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166</v>
      </c>
      <c r="AU251" s="244" t="s">
        <v>90</v>
      </c>
      <c r="AV251" s="13" t="s">
        <v>23</v>
      </c>
      <c r="AW251" s="13" t="s">
        <v>45</v>
      </c>
      <c r="AX251" s="13" t="s">
        <v>82</v>
      </c>
      <c r="AY251" s="244" t="s">
        <v>153</v>
      </c>
    </row>
    <row r="252" spans="1:51" s="14" customFormat="1" ht="12">
      <c r="A252" s="14"/>
      <c r="B252" s="245"/>
      <c r="C252" s="246"/>
      <c r="D252" s="228" t="s">
        <v>166</v>
      </c>
      <c r="E252" s="247" t="s">
        <v>36</v>
      </c>
      <c r="F252" s="248" t="s">
        <v>1092</v>
      </c>
      <c r="G252" s="246"/>
      <c r="H252" s="249">
        <v>120.9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166</v>
      </c>
      <c r="AU252" s="255" t="s">
        <v>90</v>
      </c>
      <c r="AV252" s="14" t="s">
        <v>90</v>
      </c>
      <c r="AW252" s="14" t="s">
        <v>45</v>
      </c>
      <c r="AX252" s="14" t="s">
        <v>82</v>
      </c>
      <c r="AY252" s="255" t="s">
        <v>153</v>
      </c>
    </row>
    <row r="253" spans="1:51" s="15" customFormat="1" ht="12">
      <c r="A253" s="15"/>
      <c r="B253" s="266"/>
      <c r="C253" s="267"/>
      <c r="D253" s="228" t="s">
        <v>166</v>
      </c>
      <c r="E253" s="268" t="s">
        <v>36</v>
      </c>
      <c r="F253" s="269" t="s">
        <v>183</v>
      </c>
      <c r="G253" s="267"/>
      <c r="H253" s="270">
        <v>120.9</v>
      </c>
      <c r="I253" s="271"/>
      <c r="J253" s="267"/>
      <c r="K253" s="267"/>
      <c r="L253" s="272"/>
      <c r="M253" s="273"/>
      <c r="N253" s="274"/>
      <c r="O253" s="274"/>
      <c r="P253" s="274"/>
      <c r="Q253" s="274"/>
      <c r="R253" s="274"/>
      <c r="S253" s="274"/>
      <c r="T253" s="27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6" t="s">
        <v>166</v>
      </c>
      <c r="AU253" s="276" t="s">
        <v>90</v>
      </c>
      <c r="AV253" s="15" t="s">
        <v>160</v>
      </c>
      <c r="AW253" s="15" t="s">
        <v>45</v>
      </c>
      <c r="AX253" s="15" t="s">
        <v>23</v>
      </c>
      <c r="AY253" s="276" t="s">
        <v>153</v>
      </c>
    </row>
    <row r="254" spans="1:65" s="2" customFormat="1" ht="16.5" customHeight="1">
      <c r="A254" s="41"/>
      <c r="B254" s="42"/>
      <c r="C254" s="215" t="s">
        <v>646</v>
      </c>
      <c r="D254" s="215" t="s">
        <v>155</v>
      </c>
      <c r="E254" s="216" t="s">
        <v>252</v>
      </c>
      <c r="F254" s="217" t="s">
        <v>253</v>
      </c>
      <c r="G254" s="218" t="s">
        <v>186</v>
      </c>
      <c r="H254" s="219">
        <v>388</v>
      </c>
      <c r="I254" s="220"/>
      <c r="J254" s="221">
        <f>ROUND(I254*H254,2)</f>
        <v>0</v>
      </c>
      <c r="K254" s="217" t="s">
        <v>36</v>
      </c>
      <c r="L254" s="47"/>
      <c r="M254" s="222" t="s">
        <v>36</v>
      </c>
      <c r="N254" s="223" t="s">
        <v>53</v>
      </c>
      <c r="O254" s="87"/>
      <c r="P254" s="224">
        <f>O254*H254</f>
        <v>0</v>
      </c>
      <c r="Q254" s="224">
        <v>0.00208</v>
      </c>
      <c r="R254" s="224">
        <f>Q254*H254</f>
        <v>0.80704</v>
      </c>
      <c r="S254" s="224">
        <v>0</v>
      </c>
      <c r="T254" s="225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26" t="s">
        <v>160</v>
      </c>
      <c r="AT254" s="226" t="s">
        <v>155</v>
      </c>
      <c r="AU254" s="226" t="s">
        <v>90</v>
      </c>
      <c r="AY254" s="19" t="s">
        <v>153</v>
      </c>
      <c r="BE254" s="227">
        <f>IF(N254="základní",J254,0)</f>
        <v>0</v>
      </c>
      <c r="BF254" s="227">
        <f>IF(N254="snížená",J254,0)</f>
        <v>0</v>
      </c>
      <c r="BG254" s="227">
        <f>IF(N254="zákl. přenesená",J254,0)</f>
        <v>0</v>
      </c>
      <c r="BH254" s="227">
        <f>IF(N254="sníž. přenesená",J254,0)</f>
        <v>0</v>
      </c>
      <c r="BI254" s="227">
        <f>IF(N254="nulová",J254,0)</f>
        <v>0</v>
      </c>
      <c r="BJ254" s="19" t="s">
        <v>23</v>
      </c>
      <c r="BK254" s="227">
        <f>ROUND(I254*H254,2)</f>
        <v>0</v>
      </c>
      <c r="BL254" s="19" t="s">
        <v>160</v>
      </c>
      <c r="BM254" s="226" t="s">
        <v>1093</v>
      </c>
    </row>
    <row r="255" spans="1:47" s="2" customFormat="1" ht="12">
      <c r="A255" s="41"/>
      <c r="B255" s="42"/>
      <c r="C255" s="43"/>
      <c r="D255" s="228" t="s">
        <v>162</v>
      </c>
      <c r="E255" s="43"/>
      <c r="F255" s="229" t="s">
        <v>253</v>
      </c>
      <c r="G255" s="43"/>
      <c r="H255" s="43"/>
      <c r="I255" s="230"/>
      <c r="J255" s="43"/>
      <c r="K255" s="43"/>
      <c r="L255" s="47"/>
      <c r="M255" s="231"/>
      <c r="N255" s="232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19" t="s">
        <v>162</v>
      </c>
      <c r="AU255" s="19" t="s">
        <v>90</v>
      </c>
    </row>
    <row r="256" spans="1:51" s="13" customFormat="1" ht="12">
      <c r="A256" s="13"/>
      <c r="B256" s="235"/>
      <c r="C256" s="236"/>
      <c r="D256" s="228" t="s">
        <v>166</v>
      </c>
      <c r="E256" s="237" t="s">
        <v>36</v>
      </c>
      <c r="F256" s="238" t="s">
        <v>221</v>
      </c>
      <c r="G256" s="236"/>
      <c r="H256" s="237" t="s">
        <v>36</v>
      </c>
      <c r="I256" s="239"/>
      <c r="J256" s="236"/>
      <c r="K256" s="236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166</v>
      </c>
      <c r="AU256" s="244" t="s">
        <v>90</v>
      </c>
      <c r="AV256" s="13" t="s">
        <v>23</v>
      </c>
      <c r="AW256" s="13" t="s">
        <v>45</v>
      </c>
      <c r="AX256" s="13" t="s">
        <v>82</v>
      </c>
      <c r="AY256" s="244" t="s">
        <v>153</v>
      </c>
    </row>
    <row r="257" spans="1:51" s="14" customFormat="1" ht="12">
      <c r="A257" s="14"/>
      <c r="B257" s="245"/>
      <c r="C257" s="246"/>
      <c r="D257" s="228" t="s">
        <v>166</v>
      </c>
      <c r="E257" s="247" t="s">
        <v>36</v>
      </c>
      <c r="F257" s="248" t="s">
        <v>1016</v>
      </c>
      <c r="G257" s="246"/>
      <c r="H257" s="249">
        <v>388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166</v>
      </c>
      <c r="AU257" s="255" t="s">
        <v>90</v>
      </c>
      <c r="AV257" s="14" t="s">
        <v>90</v>
      </c>
      <c r="AW257" s="14" t="s">
        <v>45</v>
      </c>
      <c r="AX257" s="14" t="s">
        <v>23</v>
      </c>
      <c r="AY257" s="255" t="s">
        <v>153</v>
      </c>
    </row>
    <row r="258" spans="1:65" s="2" customFormat="1" ht="16.5" customHeight="1">
      <c r="A258" s="41"/>
      <c r="B258" s="42"/>
      <c r="C258" s="215" t="s">
        <v>652</v>
      </c>
      <c r="D258" s="215" t="s">
        <v>155</v>
      </c>
      <c r="E258" s="216" t="s">
        <v>255</v>
      </c>
      <c r="F258" s="217" t="s">
        <v>256</v>
      </c>
      <c r="G258" s="218" t="s">
        <v>201</v>
      </c>
      <c r="H258" s="219">
        <v>8060</v>
      </c>
      <c r="I258" s="220"/>
      <c r="J258" s="221">
        <f>ROUND(I258*H258,2)</f>
        <v>0</v>
      </c>
      <c r="K258" s="217" t="s">
        <v>36</v>
      </c>
      <c r="L258" s="47"/>
      <c r="M258" s="222" t="s">
        <v>36</v>
      </c>
      <c r="N258" s="223" t="s">
        <v>53</v>
      </c>
      <c r="O258" s="87"/>
      <c r="P258" s="224">
        <f>O258*H258</f>
        <v>0</v>
      </c>
      <c r="Q258" s="224">
        <v>0</v>
      </c>
      <c r="R258" s="224">
        <f>Q258*H258</f>
        <v>0</v>
      </c>
      <c r="S258" s="224">
        <v>0</v>
      </c>
      <c r="T258" s="225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26" t="s">
        <v>160</v>
      </c>
      <c r="AT258" s="226" t="s">
        <v>155</v>
      </c>
      <c r="AU258" s="226" t="s">
        <v>90</v>
      </c>
      <c r="AY258" s="19" t="s">
        <v>153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9" t="s">
        <v>23</v>
      </c>
      <c r="BK258" s="227">
        <f>ROUND(I258*H258,2)</f>
        <v>0</v>
      </c>
      <c r="BL258" s="19" t="s">
        <v>160</v>
      </c>
      <c r="BM258" s="226" t="s">
        <v>1094</v>
      </c>
    </row>
    <row r="259" spans="1:47" s="2" customFormat="1" ht="12">
      <c r="A259" s="41"/>
      <c r="B259" s="42"/>
      <c r="C259" s="43"/>
      <c r="D259" s="228" t="s">
        <v>162</v>
      </c>
      <c r="E259" s="43"/>
      <c r="F259" s="229" t="s">
        <v>256</v>
      </c>
      <c r="G259" s="43"/>
      <c r="H259" s="43"/>
      <c r="I259" s="230"/>
      <c r="J259" s="43"/>
      <c r="K259" s="43"/>
      <c r="L259" s="47"/>
      <c r="M259" s="231"/>
      <c r="N259" s="232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9" t="s">
        <v>162</v>
      </c>
      <c r="AU259" s="19" t="s">
        <v>90</v>
      </c>
    </row>
    <row r="260" spans="1:51" s="13" customFormat="1" ht="12">
      <c r="A260" s="13"/>
      <c r="B260" s="235"/>
      <c r="C260" s="236"/>
      <c r="D260" s="228" t="s">
        <v>166</v>
      </c>
      <c r="E260" s="237" t="s">
        <v>36</v>
      </c>
      <c r="F260" s="238" t="s">
        <v>659</v>
      </c>
      <c r="G260" s="236"/>
      <c r="H260" s="237" t="s">
        <v>36</v>
      </c>
      <c r="I260" s="239"/>
      <c r="J260" s="236"/>
      <c r="K260" s="236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166</v>
      </c>
      <c r="AU260" s="244" t="s">
        <v>90</v>
      </c>
      <c r="AV260" s="13" t="s">
        <v>23</v>
      </c>
      <c r="AW260" s="13" t="s">
        <v>45</v>
      </c>
      <c r="AX260" s="13" t="s">
        <v>82</v>
      </c>
      <c r="AY260" s="244" t="s">
        <v>153</v>
      </c>
    </row>
    <row r="261" spans="1:51" s="14" customFormat="1" ht="12">
      <c r="A261" s="14"/>
      <c r="B261" s="245"/>
      <c r="C261" s="246"/>
      <c r="D261" s="228" t="s">
        <v>166</v>
      </c>
      <c r="E261" s="247" t="s">
        <v>36</v>
      </c>
      <c r="F261" s="248" t="s">
        <v>1095</v>
      </c>
      <c r="G261" s="246"/>
      <c r="H261" s="249">
        <v>8060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166</v>
      </c>
      <c r="AU261" s="255" t="s">
        <v>90</v>
      </c>
      <c r="AV261" s="14" t="s">
        <v>90</v>
      </c>
      <c r="AW261" s="14" t="s">
        <v>45</v>
      </c>
      <c r="AX261" s="14" t="s">
        <v>82</v>
      </c>
      <c r="AY261" s="255" t="s">
        <v>153</v>
      </c>
    </row>
    <row r="262" spans="1:51" s="15" customFormat="1" ht="12">
      <c r="A262" s="15"/>
      <c r="B262" s="266"/>
      <c r="C262" s="267"/>
      <c r="D262" s="228" t="s">
        <v>166</v>
      </c>
      <c r="E262" s="268" t="s">
        <v>36</v>
      </c>
      <c r="F262" s="269" t="s">
        <v>183</v>
      </c>
      <c r="G262" s="267"/>
      <c r="H262" s="270">
        <v>8060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6" t="s">
        <v>166</v>
      </c>
      <c r="AU262" s="276" t="s">
        <v>90</v>
      </c>
      <c r="AV262" s="15" t="s">
        <v>160</v>
      </c>
      <c r="AW262" s="15" t="s">
        <v>45</v>
      </c>
      <c r="AX262" s="15" t="s">
        <v>23</v>
      </c>
      <c r="AY262" s="276" t="s">
        <v>153</v>
      </c>
    </row>
    <row r="263" spans="1:65" s="2" customFormat="1" ht="16.5" customHeight="1">
      <c r="A263" s="41"/>
      <c r="B263" s="42"/>
      <c r="C263" s="256" t="s">
        <v>654</v>
      </c>
      <c r="D263" s="256" t="s">
        <v>175</v>
      </c>
      <c r="E263" s="257" t="s">
        <v>260</v>
      </c>
      <c r="F263" s="258" t="s">
        <v>261</v>
      </c>
      <c r="G263" s="259" t="s">
        <v>201</v>
      </c>
      <c r="H263" s="260">
        <v>8060</v>
      </c>
      <c r="I263" s="261"/>
      <c r="J263" s="262">
        <f>ROUND(I263*H263,2)</f>
        <v>0</v>
      </c>
      <c r="K263" s="258" t="s">
        <v>36</v>
      </c>
      <c r="L263" s="263"/>
      <c r="M263" s="264" t="s">
        <v>36</v>
      </c>
      <c r="N263" s="265" t="s">
        <v>53</v>
      </c>
      <c r="O263" s="87"/>
      <c r="P263" s="224">
        <f>O263*H263</f>
        <v>0</v>
      </c>
      <c r="Q263" s="224">
        <v>0</v>
      </c>
      <c r="R263" s="224">
        <f>Q263*H263</f>
        <v>0</v>
      </c>
      <c r="S263" s="224">
        <v>0</v>
      </c>
      <c r="T263" s="225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26" t="s">
        <v>179</v>
      </c>
      <c r="AT263" s="226" t="s">
        <v>175</v>
      </c>
      <c r="AU263" s="226" t="s">
        <v>90</v>
      </c>
      <c r="AY263" s="19" t="s">
        <v>153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9" t="s">
        <v>23</v>
      </c>
      <c r="BK263" s="227">
        <f>ROUND(I263*H263,2)</f>
        <v>0</v>
      </c>
      <c r="BL263" s="19" t="s">
        <v>160</v>
      </c>
      <c r="BM263" s="226" t="s">
        <v>1096</v>
      </c>
    </row>
    <row r="264" spans="1:47" s="2" customFormat="1" ht="12">
      <c r="A264" s="41"/>
      <c r="B264" s="42"/>
      <c r="C264" s="43"/>
      <c r="D264" s="228" t="s">
        <v>162</v>
      </c>
      <c r="E264" s="43"/>
      <c r="F264" s="229" t="s">
        <v>261</v>
      </c>
      <c r="G264" s="43"/>
      <c r="H264" s="43"/>
      <c r="I264" s="230"/>
      <c r="J264" s="43"/>
      <c r="K264" s="43"/>
      <c r="L264" s="47"/>
      <c r="M264" s="231"/>
      <c r="N264" s="232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9" t="s">
        <v>162</v>
      </c>
      <c r="AU264" s="19" t="s">
        <v>90</v>
      </c>
    </row>
    <row r="265" spans="1:51" s="13" customFormat="1" ht="12">
      <c r="A265" s="13"/>
      <c r="B265" s="235"/>
      <c r="C265" s="236"/>
      <c r="D265" s="228" t="s">
        <v>166</v>
      </c>
      <c r="E265" s="237" t="s">
        <v>36</v>
      </c>
      <c r="F265" s="238" t="s">
        <v>263</v>
      </c>
      <c r="G265" s="236"/>
      <c r="H265" s="237" t="s">
        <v>36</v>
      </c>
      <c r="I265" s="239"/>
      <c r="J265" s="236"/>
      <c r="K265" s="236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166</v>
      </c>
      <c r="AU265" s="244" t="s">
        <v>90</v>
      </c>
      <c r="AV265" s="13" t="s">
        <v>23</v>
      </c>
      <c r="AW265" s="13" t="s">
        <v>45</v>
      </c>
      <c r="AX265" s="13" t="s">
        <v>82</v>
      </c>
      <c r="AY265" s="244" t="s">
        <v>153</v>
      </c>
    </row>
    <row r="266" spans="1:51" s="14" customFormat="1" ht="12">
      <c r="A266" s="14"/>
      <c r="B266" s="245"/>
      <c r="C266" s="246"/>
      <c r="D266" s="228" t="s">
        <v>166</v>
      </c>
      <c r="E266" s="247" t="s">
        <v>36</v>
      </c>
      <c r="F266" s="248" t="s">
        <v>1097</v>
      </c>
      <c r="G266" s="246"/>
      <c r="H266" s="249">
        <v>8060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166</v>
      </c>
      <c r="AU266" s="255" t="s">
        <v>90</v>
      </c>
      <c r="AV266" s="14" t="s">
        <v>90</v>
      </c>
      <c r="AW266" s="14" t="s">
        <v>45</v>
      </c>
      <c r="AX266" s="14" t="s">
        <v>23</v>
      </c>
      <c r="AY266" s="255" t="s">
        <v>153</v>
      </c>
    </row>
    <row r="267" spans="1:65" s="2" customFormat="1" ht="16.5" customHeight="1">
      <c r="A267" s="41"/>
      <c r="B267" s="42"/>
      <c r="C267" s="215" t="s">
        <v>657</v>
      </c>
      <c r="D267" s="215" t="s">
        <v>155</v>
      </c>
      <c r="E267" s="216" t="s">
        <v>266</v>
      </c>
      <c r="F267" s="217" t="s">
        <v>267</v>
      </c>
      <c r="G267" s="218" t="s">
        <v>186</v>
      </c>
      <c r="H267" s="219">
        <v>524</v>
      </c>
      <c r="I267" s="220"/>
      <c r="J267" s="221">
        <f>ROUND(I267*H267,2)</f>
        <v>0</v>
      </c>
      <c r="K267" s="217" t="s">
        <v>36</v>
      </c>
      <c r="L267" s="47"/>
      <c r="M267" s="222" t="s">
        <v>36</v>
      </c>
      <c r="N267" s="223" t="s">
        <v>53</v>
      </c>
      <c r="O267" s="87"/>
      <c r="P267" s="224">
        <f>O267*H267</f>
        <v>0</v>
      </c>
      <c r="Q267" s="224">
        <v>0</v>
      </c>
      <c r="R267" s="224">
        <f>Q267*H267</f>
        <v>0</v>
      </c>
      <c r="S267" s="224">
        <v>0</v>
      </c>
      <c r="T267" s="225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26" t="s">
        <v>160</v>
      </c>
      <c r="AT267" s="226" t="s">
        <v>155</v>
      </c>
      <c r="AU267" s="226" t="s">
        <v>90</v>
      </c>
      <c r="AY267" s="19" t="s">
        <v>153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19" t="s">
        <v>23</v>
      </c>
      <c r="BK267" s="227">
        <f>ROUND(I267*H267,2)</f>
        <v>0</v>
      </c>
      <c r="BL267" s="19" t="s">
        <v>160</v>
      </c>
      <c r="BM267" s="226" t="s">
        <v>1098</v>
      </c>
    </row>
    <row r="268" spans="1:47" s="2" customFormat="1" ht="12">
      <c r="A268" s="41"/>
      <c r="B268" s="42"/>
      <c r="C268" s="43"/>
      <c r="D268" s="228" t="s">
        <v>162</v>
      </c>
      <c r="E268" s="43"/>
      <c r="F268" s="229" t="s">
        <v>267</v>
      </c>
      <c r="G268" s="43"/>
      <c r="H268" s="43"/>
      <c r="I268" s="230"/>
      <c r="J268" s="43"/>
      <c r="K268" s="43"/>
      <c r="L268" s="47"/>
      <c r="M268" s="231"/>
      <c r="N268" s="232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19" t="s">
        <v>162</v>
      </c>
      <c r="AU268" s="19" t="s">
        <v>90</v>
      </c>
    </row>
    <row r="269" spans="1:51" s="13" customFormat="1" ht="12">
      <c r="A269" s="13"/>
      <c r="B269" s="235"/>
      <c r="C269" s="236"/>
      <c r="D269" s="228" t="s">
        <v>166</v>
      </c>
      <c r="E269" s="237" t="s">
        <v>36</v>
      </c>
      <c r="F269" s="238" t="s">
        <v>221</v>
      </c>
      <c r="G269" s="236"/>
      <c r="H269" s="237" t="s">
        <v>36</v>
      </c>
      <c r="I269" s="239"/>
      <c r="J269" s="236"/>
      <c r="K269" s="236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166</v>
      </c>
      <c r="AU269" s="244" t="s">
        <v>90</v>
      </c>
      <c r="AV269" s="13" t="s">
        <v>23</v>
      </c>
      <c r="AW269" s="13" t="s">
        <v>45</v>
      </c>
      <c r="AX269" s="13" t="s">
        <v>82</v>
      </c>
      <c r="AY269" s="244" t="s">
        <v>153</v>
      </c>
    </row>
    <row r="270" spans="1:51" s="14" customFormat="1" ht="12">
      <c r="A270" s="14"/>
      <c r="B270" s="245"/>
      <c r="C270" s="246"/>
      <c r="D270" s="228" t="s">
        <v>166</v>
      </c>
      <c r="E270" s="247" t="s">
        <v>36</v>
      </c>
      <c r="F270" s="248" t="s">
        <v>1016</v>
      </c>
      <c r="G270" s="246"/>
      <c r="H270" s="249">
        <v>388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166</v>
      </c>
      <c r="AU270" s="255" t="s">
        <v>90</v>
      </c>
      <c r="AV270" s="14" t="s">
        <v>90</v>
      </c>
      <c r="AW270" s="14" t="s">
        <v>45</v>
      </c>
      <c r="AX270" s="14" t="s">
        <v>82</v>
      </c>
      <c r="AY270" s="255" t="s">
        <v>153</v>
      </c>
    </row>
    <row r="271" spans="1:51" s="14" customFormat="1" ht="12">
      <c r="A271" s="14"/>
      <c r="B271" s="245"/>
      <c r="C271" s="246"/>
      <c r="D271" s="228" t="s">
        <v>166</v>
      </c>
      <c r="E271" s="247" t="s">
        <v>36</v>
      </c>
      <c r="F271" s="248" t="s">
        <v>1080</v>
      </c>
      <c r="G271" s="246"/>
      <c r="H271" s="249">
        <v>136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5" t="s">
        <v>166</v>
      </c>
      <c r="AU271" s="255" t="s">
        <v>90</v>
      </c>
      <c r="AV271" s="14" t="s">
        <v>90</v>
      </c>
      <c r="AW271" s="14" t="s">
        <v>45</v>
      </c>
      <c r="AX271" s="14" t="s">
        <v>82</v>
      </c>
      <c r="AY271" s="255" t="s">
        <v>153</v>
      </c>
    </row>
    <row r="272" spans="1:51" s="15" customFormat="1" ht="12">
      <c r="A272" s="15"/>
      <c r="B272" s="266"/>
      <c r="C272" s="267"/>
      <c r="D272" s="228" t="s">
        <v>166</v>
      </c>
      <c r="E272" s="268" t="s">
        <v>36</v>
      </c>
      <c r="F272" s="269" t="s">
        <v>183</v>
      </c>
      <c r="G272" s="267"/>
      <c r="H272" s="270">
        <v>524</v>
      </c>
      <c r="I272" s="271"/>
      <c r="J272" s="267"/>
      <c r="K272" s="267"/>
      <c r="L272" s="272"/>
      <c r="M272" s="273"/>
      <c r="N272" s="274"/>
      <c r="O272" s="274"/>
      <c r="P272" s="274"/>
      <c r="Q272" s="274"/>
      <c r="R272" s="274"/>
      <c r="S272" s="274"/>
      <c r="T272" s="27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6" t="s">
        <v>166</v>
      </c>
      <c r="AU272" s="276" t="s">
        <v>90</v>
      </c>
      <c r="AV272" s="15" t="s">
        <v>160</v>
      </c>
      <c r="AW272" s="15" t="s">
        <v>45</v>
      </c>
      <c r="AX272" s="15" t="s">
        <v>23</v>
      </c>
      <c r="AY272" s="276" t="s">
        <v>153</v>
      </c>
    </row>
    <row r="273" spans="1:65" s="2" customFormat="1" ht="16.5" customHeight="1">
      <c r="A273" s="41"/>
      <c r="B273" s="42"/>
      <c r="C273" s="256" t="s">
        <v>661</v>
      </c>
      <c r="D273" s="256" t="s">
        <v>175</v>
      </c>
      <c r="E273" s="257" t="s">
        <v>270</v>
      </c>
      <c r="F273" s="258" t="s">
        <v>271</v>
      </c>
      <c r="G273" s="259" t="s">
        <v>272</v>
      </c>
      <c r="H273" s="260">
        <v>1048</v>
      </c>
      <c r="I273" s="261"/>
      <c r="J273" s="262">
        <f>ROUND(I273*H273,2)</f>
        <v>0</v>
      </c>
      <c r="K273" s="258" t="s">
        <v>36</v>
      </c>
      <c r="L273" s="263"/>
      <c r="M273" s="264" t="s">
        <v>36</v>
      </c>
      <c r="N273" s="265" t="s">
        <v>53</v>
      </c>
      <c r="O273" s="87"/>
      <c r="P273" s="224">
        <f>O273*H273</f>
        <v>0</v>
      </c>
      <c r="Q273" s="224">
        <v>0</v>
      </c>
      <c r="R273" s="224">
        <f>Q273*H273</f>
        <v>0</v>
      </c>
      <c r="S273" s="224">
        <v>0</v>
      </c>
      <c r="T273" s="225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26" t="s">
        <v>179</v>
      </c>
      <c r="AT273" s="226" t="s">
        <v>175</v>
      </c>
      <c r="AU273" s="226" t="s">
        <v>90</v>
      </c>
      <c r="AY273" s="19" t="s">
        <v>153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19" t="s">
        <v>23</v>
      </c>
      <c r="BK273" s="227">
        <f>ROUND(I273*H273,2)</f>
        <v>0</v>
      </c>
      <c r="BL273" s="19" t="s">
        <v>160</v>
      </c>
      <c r="BM273" s="226" t="s">
        <v>1099</v>
      </c>
    </row>
    <row r="274" spans="1:47" s="2" customFormat="1" ht="12">
      <c r="A274" s="41"/>
      <c r="B274" s="42"/>
      <c r="C274" s="43"/>
      <c r="D274" s="228" t="s">
        <v>162</v>
      </c>
      <c r="E274" s="43"/>
      <c r="F274" s="229" t="s">
        <v>271</v>
      </c>
      <c r="G274" s="43"/>
      <c r="H274" s="43"/>
      <c r="I274" s="230"/>
      <c r="J274" s="43"/>
      <c r="K274" s="43"/>
      <c r="L274" s="47"/>
      <c r="M274" s="231"/>
      <c r="N274" s="232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19" t="s">
        <v>162</v>
      </c>
      <c r="AU274" s="19" t="s">
        <v>90</v>
      </c>
    </row>
    <row r="275" spans="1:51" s="13" customFormat="1" ht="12">
      <c r="A275" s="13"/>
      <c r="B275" s="235"/>
      <c r="C275" s="236"/>
      <c r="D275" s="228" t="s">
        <v>166</v>
      </c>
      <c r="E275" s="237" t="s">
        <v>36</v>
      </c>
      <c r="F275" s="238" t="s">
        <v>221</v>
      </c>
      <c r="G275" s="236"/>
      <c r="H275" s="237" t="s">
        <v>36</v>
      </c>
      <c r="I275" s="239"/>
      <c r="J275" s="236"/>
      <c r="K275" s="236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166</v>
      </c>
      <c r="AU275" s="244" t="s">
        <v>90</v>
      </c>
      <c r="AV275" s="13" t="s">
        <v>23</v>
      </c>
      <c r="AW275" s="13" t="s">
        <v>45</v>
      </c>
      <c r="AX275" s="13" t="s">
        <v>82</v>
      </c>
      <c r="AY275" s="244" t="s">
        <v>153</v>
      </c>
    </row>
    <row r="276" spans="1:51" s="14" customFormat="1" ht="12">
      <c r="A276" s="14"/>
      <c r="B276" s="245"/>
      <c r="C276" s="246"/>
      <c r="D276" s="228" t="s">
        <v>166</v>
      </c>
      <c r="E276" s="247" t="s">
        <v>36</v>
      </c>
      <c r="F276" s="248" t="s">
        <v>1100</v>
      </c>
      <c r="G276" s="246"/>
      <c r="H276" s="249">
        <v>776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166</v>
      </c>
      <c r="AU276" s="255" t="s">
        <v>90</v>
      </c>
      <c r="AV276" s="14" t="s">
        <v>90</v>
      </c>
      <c r="AW276" s="14" t="s">
        <v>45</v>
      </c>
      <c r="AX276" s="14" t="s">
        <v>82</v>
      </c>
      <c r="AY276" s="255" t="s">
        <v>153</v>
      </c>
    </row>
    <row r="277" spans="1:51" s="14" customFormat="1" ht="12">
      <c r="A277" s="14"/>
      <c r="B277" s="245"/>
      <c r="C277" s="246"/>
      <c r="D277" s="228" t="s">
        <v>166</v>
      </c>
      <c r="E277" s="247" t="s">
        <v>36</v>
      </c>
      <c r="F277" s="248" t="s">
        <v>1101</v>
      </c>
      <c r="G277" s="246"/>
      <c r="H277" s="249">
        <v>272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5" t="s">
        <v>166</v>
      </c>
      <c r="AU277" s="255" t="s">
        <v>90</v>
      </c>
      <c r="AV277" s="14" t="s">
        <v>90</v>
      </c>
      <c r="AW277" s="14" t="s">
        <v>45</v>
      </c>
      <c r="AX277" s="14" t="s">
        <v>82</v>
      </c>
      <c r="AY277" s="255" t="s">
        <v>153</v>
      </c>
    </row>
    <row r="278" spans="1:51" s="15" customFormat="1" ht="12">
      <c r="A278" s="15"/>
      <c r="B278" s="266"/>
      <c r="C278" s="267"/>
      <c r="D278" s="228" t="s">
        <v>166</v>
      </c>
      <c r="E278" s="268" t="s">
        <v>36</v>
      </c>
      <c r="F278" s="269" t="s">
        <v>183</v>
      </c>
      <c r="G278" s="267"/>
      <c r="H278" s="270">
        <v>1048</v>
      </c>
      <c r="I278" s="271"/>
      <c r="J278" s="267"/>
      <c r="K278" s="267"/>
      <c r="L278" s="272"/>
      <c r="M278" s="273"/>
      <c r="N278" s="274"/>
      <c r="O278" s="274"/>
      <c r="P278" s="274"/>
      <c r="Q278" s="274"/>
      <c r="R278" s="274"/>
      <c r="S278" s="274"/>
      <c r="T278" s="27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76" t="s">
        <v>166</v>
      </c>
      <c r="AU278" s="276" t="s">
        <v>90</v>
      </c>
      <c r="AV278" s="15" t="s">
        <v>160</v>
      </c>
      <c r="AW278" s="15" t="s">
        <v>45</v>
      </c>
      <c r="AX278" s="15" t="s">
        <v>23</v>
      </c>
      <c r="AY278" s="276" t="s">
        <v>153</v>
      </c>
    </row>
    <row r="279" spans="1:65" s="2" customFormat="1" ht="16.5" customHeight="1">
      <c r="A279" s="41"/>
      <c r="B279" s="42"/>
      <c r="C279" s="215" t="s">
        <v>664</v>
      </c>
      <c r="D279" s="215" t="s">
        <v>155</v>
      </c>
      <c r="E279" s="216" t="s">
        <v>275</v>
      </c>
      <c r="F279" s="217" t="s">
        <v>276</v>
      </c>
      <c r="G279" s="218" t="s">
        <v>247</v>
      </c>
      <c r="H279" s="219">
        <v>23.88</v>
      </c>
      <c r="I279" s="220"/>
      <c r="J279" s="221">
        <f>ROUND(I279*H279,2)</f>
        <v>0</v>
      </c>
      <c r="K279" s="217" t="s">
        <v>159</v>
      </c>
      <c r="L279" s="47"/>
      <c r="M279" s="222" t="s">
        <v>36</v>
      </c>
      <c r="N279" s="223" t="s">
        <v>53</v>
      </c>
      <c r="O279" s="87"/>
      <c r="P279" s="224">
        <f>O279*H279</f>
        <v>0</v>
      </c>
      <c r="Q279" s="224">
        <v>0</v>
      </c>
      <c r="R279" s="224">
        <f>Q279*H279</f>
        <v>0</v>
      </c>
      <c r="S279" s="224">
        <v>0</v>
      </c>
      <c r="T279" s="225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26" t="s">
        <v>160</v>
      </c>
      <c r="AT279" s="226" t="s">
        <v>155</v>
      </c>
      <c r="AU279" s="226" t="s">
        <v>90</v>
      </c>
      <c r="AY279" s="19" t="s">
        <v>153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9" t="s">
        <v>23</v>
      </c>
      <c r="BK279" s="227">
        <f>ROUND(I279*H279,2)</f>
        <v>0</v>
      </c>
      <c r="BL279" s="19" t="s">
        <v>160</v>
      </c>
      <c r="BM279" s="226" t="s">
        <v>1102</v>
      </c>
    </row>
    <row r="280" spans="1:47" s="2" customFormat="1" ht="12">
      <c r="A280" s="41"/>
      <c r="B280" s="42"/>
      <c r="C280" s="43"/>
      <c r="D280" s="228" t="s">
        <v>162</v>
      </c>
      <c r="E280" s="43"/>
      <c r="F280" s="229" t="s">
        <v>278</v>
      </c>
      <c r="G280" s="43"/>
      <c r="H280" s="43"/>
      <c r="I280" s="230"/>
      <c r="J280" s="43"/>
      <c r="K280" s="43"/>
      <c r="L280" s="47"/>
      <c r="M280" s="231"/>
      <c r="N280" s="232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19" t="s">
        <v>162</v>
      </c>
      <c r="AU280" s="19" t="s">
        <v>90</v>
      </c>
    </row>
    <row r="281" spans="1:47" s="2" customFormat="1" ht="12">
      <c r="A281" s="41"/>
      <c r="B281" s="42"/>
      <c r="C281" s="43"/>
      <c r="D281" s="233" t="s">
        <v>164</v>
      </c>
      <c r="E281" s="43"/>
      <c r="F281" s="234" t="s">
        <v>279</v>
      </c>
      <c r="G281" s="43"/>
      <c r="H281" s="43"/>
      <c r="I281" s="230"/>
      <c r="J281" s="43"/>
      <c r="K281" s="43"/>
      <c r="L281" s="47"/>
      <c r="M281" s="231"/>
      <c r="N281" s="232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19" t="s">
        <v>164</v>
      </c>
      <c r="AU281" s="19" t="s">
        <v>90</v>
      </c>
    </row>
    <row r="282" spans="1:51" s="13" customFormat="1" ht="12">
      <c r="A282" s="13"/>
      <c r="B282" s="235"/>
      <c r="C282" s="236"/>
      <c r="D282" s="228" t="s">
        <v>166</v>
      </c>
      <c r="E282" s="237" t="s">
        <v>36</v>
      </c>
      <c r="F282" s="238" t="s">
        <v>659</v>
      </c>
      <c r="G282" s="236"/>
      <c r="H282" s="237" t="s">
        <v>36</v>
      </c>
      <c r="I282" s="239"/>
      <c r="J282" s="236"/>
      <c r="K282" s="236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166</v>
      </c>
      <c r="AU282" s="244" t="s">
        <v>90</v>
      </c>
      <c r="AV282" s="13" t="s">
        <v>23</v>
      </c>
      <c r="AW282" s="13" t="s">
        <v>45</v>
      </c>
      <c r="AX282" s="13" t="s">
        <v>82</v>
      </c>
      <c r="AY282" s="244" t="s">
        <v>153</v>
      </c>
    </row>
    <row r="283" spans="1:51" s="14" customFormat="1" ht="12">
      <c r="A283" s="14"/>
      <c r="B283" s="245"/>
      <c r="C283" s="246"/>
      <c r="D283" s="228" t="s">
        <v>166</v>
      </c>
      <c r="E283" s="247" t="s">
        <v>36</v>
      </c>
      <c r="F283" s="248" t="s">
        <v>1103</v>
      </c>
      <c r="G283" s="246"/>
      <c r="H283" s="249">
        <v>11.64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166</v>
      </c>
      <c r="AU283" s="255" t="s">
        <v>90</v>
      </c>
      <c r="AV283" s="14" t="s">
        <v>90</v>
      </c>
      <c r="AW283" s="14" t="s">
        <v>45</v>
      </c>
      <c r="AX283" s="14" t="s">
        <v>82</v>
      </c>
      <c r="AY283" s="255" t="s">
        <v>153</v>
      </c>
    </row>
    <row r="284" spans="1:51" s="14" customFormat="1" ht="12">
      <c r="A284" s="14"/>
      <c r="B284" s="245"/>
      <c r="C284" s="246"/>
      <c r="D284" s="228" t="s">
        <v>166</v>
      </c>
      <c r="E284" s="247" t="s">
        <v>36</v>
      </c>
      <c r="F284" s="248" t="s">
        <v>1104</v>
      </c>
      <c r="G284" s="246"/>
      <c r="H284" s="249">
        <v>12.24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5" t="s">
        <v>166</v>
      </c>
      <c r="AU284" s="255" t="s">
        <v>90</v>
      </c>
      <c r="AV284" s="14" t="s">
        <v>90</v>
      </c>
      <c r="AW284" s="14" t="s">
        <v>45</v>
      </c>
      <c r="AX284" s="14" t="s">
        <v>82</v>
      </c>
      <c r="AY284" s="255" t="s">
        <v>153</v>
      </c>
    </row>
    <row r="285" spans="1:51" s="15" customFormat="1" ht="12">
      <c r="A285" s="15"/>
      <c r="B285" s="266"/>
      <c r="C285" s="267"/>
      <c r="D285" s="228" t="s">
        <v>166</v>
      </c>
      <c r="E285" s="268" t="s">
        <v>36</v>
      </c>
      <c r="F285" s="269" t="s">
        <v>183</v>
      </c>
      <c r="G285" s="267"/>
      <c r="H285" s="270">
        <v>23.88</v>
      </c>
      <c r="I285" s="271"/>
      <c r="J285" s="267"/>
      <c r="K285" s="267"/>
      <c r="L285" s="272"/>
      <c r="M285" s="273"/>
      <c r="N285" s="274"/>
      <c r="O285" s="274"/>
      <c r="P285" s="274"/>
      <c r="Q285" s="274"/>
      <c r="R285" s="274"/>
      <c r="S285" s="274"/>
      <c r="T285" s="27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6" t="s">
        <v>166</v>
      </c>
      <c r="AU285" s="276" t="s">
        <v>90</v>
      </c>
      <c r="AV285" s="15" t="s">
        <v>160</v>
      </c>
      <c r="AW285" s="15" t="s">
        <v>45</v>
      </c>
      <c r="AX285" s="15" t="s">
        <v>23</v>
      </c>
      <c r="AY285" s="276" t="s">
        <v>153</v>
      </c>
    </row>
    <row r="286" spans="1:65" s="2" customFormat="1" ht="16.5" customHeight="1">
      <c r="A286" s="41"/>
      <c r="B286" s="42"/>
      <c r="C286" s="256" t="s">
        <v>667</v>
      </c>
      <c r="D286" s="256" t="s">
        <v>175</v>
      </c>
      <c r="E286" s="257" t="s">
        <v>282</v>
      </c>
      <c r="F286" s="258" t="s">
        <v>283</v>
      </c>
      <c r="G286" s="259" t="s">
        <v>247</v>
      </c>
      <c r="H286" s="260">
        <v>23.88</v>
      </c>
      <c r="I286" s="261"/>
      <c r="J286" s="262">
        <f>ROUND(I286*H286,2)</f>
        <v>0</v>
      </c>
      <c r="K286" s="258" t="s">
        <v>159</v>
      </c>
      <c r="L286" s="263"/>
      <c r="M286" s="264" t="s">
        <v>36</v>
      </c>
      <c r="N286" s="265" t="s">
        <v>53</v>
      </c>
      <c r="O286" s="87"/>
      <c r="P286" s="224">
        <f>O286*H286</f>
        <v>0</v>
      </c>
      <c r="Q286" s="224">
        <v>1</v>
      </c>
      <c r="R286" s="224">
        <f>Q286*H286</f>
        <v>23.88</v>
      </c>
      <c r="S286" s="224">
        <v>0</v>
      </c>
      <c r="T286" s="225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26" t="s">
        <v>179</v>
      </c>
      <c r="AT286" s="226" t="s">
        <v>175</v>
      </c>
      <c r="AU286" s="226" t="s">
        <v>90</v>
      </c>
      <c r="AY286" s="19" t="s">
        <v>153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19" t="s">
        <v>23</v>
      </c>
      <c r="BK286" s="227">
        <f>ROUND(I286*H286,2)</f>
        <v>0</v>
      </c>
      <c r="BL286" s="19" t="s">
        <v>160</v>
      </c>
      <c r="BM286" s="226" t="s">
        <v>1105</v>
      </c>
    </row>
    <row r="287" spans="1:47" s="2" customFormat="1" ht="12">
      <c r="A287" s="41"/>
      <c r="B287" s="42"/>
      <c r="C287" s="43"/>
      <c r="D287" s="228" t="s">
        <v>162</v>
      </c>
      <c r="E287" s="43"/>
      <c r="F287" s="229" t="s">
        <v>283</v>
      </c>
      <c r="G287" s="43"/>
      <c r="H287" s="43"/>
      <c r="I287" s="230"/>
      <c r="J287" s="43"/>
      <c r="K287" s="43"/>
      <c r="L287" s="47"/>
      <c r="M287" s="231"/>
      <c r="N287" s="232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19" t="s">
        <v>162</v>
      </c>
      <c r="AU287" s="19" t="s">
        <v>90</v>
      </c>
    </row>
    <row r="288" spans="1:51" s="14" customFormat="1" ht="12">
      <c r="A288" s="14"/>
      <c r="B288" s="245"/>
      <c r="C288" s="246"/>
      <c r="D288" s="228" t="s">
        <v>166</v>
      </c>
      <c r="E288" s="247" t="s">
        <v>36</v>
      </c>
      <c r="F288" s="248" t="s">
        <v>1106</v>
      </c>
      <c r="G288" s="246"/>
      <c r="H288" s="249">
        <v>23.88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166</v>
      </c>
      <c r="AU288" s="255" t="s">
        <v>90</v>
      </c>
      <c r="AV288" s="14" t="s">
        <v>90</v>
      </c>
      <c r="AW288" s="14" t="s">
        <v>45</v>
      </c>
      <c r="AX288" s="14" t="s">
        <v>23</v>
      </c>
      <c r="AY288" s="255" t="s">
        <v>153</v>
      </c>
    </row>
    <row r="289" spans="1:65" s="2" customFormat="1" ht="16.5" customHeight="1">
      <c r="A289" s="41"/>
      <c r="B289" s="42"/>
      <c r="C289" s="215" t="s">
        <v>670</v>
      </c>
      <c r="D289" s="215" t="s">
        <v>155</v>
      </c>
      <c r="E289" s="216" t="s">
        <v>287</v>
      </c>
      <c r="F289" s="217" t="s">
        <v>288</v>
      </c>
      <c r="G289" s="218" t="s">
        <v>247</v>
      </c>
      <c r="H289" s="219">
        <v>23.88</v>
      </c>
      <c r="I289" s="220"/>
      <c r="J289" s="221">
        <f>ROUND(I289*H289,2)</f>
        <v>0</v>
      </c>
      <c r="K289" s="217" t="s">
        <v>159</v>
      </c>
      <c r="L289" s="47"/>
      <c r="M289" s="222" t="s">
        <v>36</v>
      </c>
      <c r="N289" s="223" t="s">
        <v>53</v>
      </c>
      <c r="O289" s="87"/>
      <c r="P289" s="224">
        <f>O289*H289</f>
        <v>0</v>
      </c>
      <c r="Q289" s="224">
        <v>0</v>
      </c>
      <c r="R289" s="224">
        <f>Q289*H289</f>
        <v>0</v>
      </c>
      <c r="S289" s="224">
        <v>0</v>
      </c>
      <c r="T289" s="225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26" t="s">
        <v>160</v>
      </c>
      <c r="AT289" s="226" t="s">
        <v>155</v>
      </c>
      <c r="AU289" s="226" t="s">
        <v>90</v>
      </c>
      <c r="AY289" s="19" t="s">
        <v>153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19" t="s">
        <v>23</v>
      </c>
      <c r="BK289" s="227">
        <f>ROUND(I289*H289,2)</f>
        <v>0</v>
      </c>
      <c r="BL289" s="19" t="s">
        <v>160</v>
      </c>
      <c r="BM289" s="226" t="s">
        <v>1107</v>
      </c>
    </row>
    <row r="290" spans="1:47" s="2" customFormat="1" ht="12">
      <c r="A290" s="41"/>
      <c r="B290" s="42"/>
      <c r="C290" s="43"/>
      <c r="D290" s="228" t="s">
        <v>162</v>
      </c>
      <c r="E290" s="43"/>
      <c r="F290" s="229" t="s">
        <v>290</v>
      </c>
      <c r="G290" s="43"/>
      <c r="H290" s="43"/>
      <c r="I290" s="230"/>
      <c r="J290" s="43"/>
      <c r="K290" s="43"/>
      <c r="L290" s="47"/>
      <c r="M290" s="231"/>
      <c r="N290" s="232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9" t="s">
        <v>162</v>
      </c>
      <c r="AU290" s="19" t="s">
        <v>90</v>
      </c>
    </row>
    <row r="291" spans="1:47" s="2" customFormat="1" ht="12">
      <c r="A291" s="41"/>
      <c r="B291" s="42"/>
      <c r="C291" s="43"/>
      <c r="D291" s="233" t="s">
        <v>164</v>
      </c>
      <c r="E291" s="43"/>
      <c r="F291" s="234" t="s">
        <v>291</v>
      </c>
      <c r="G291" s="43"/>
      <c r="H291" s="43"/>
      <c r="I291" s="230"/>
      <c r="J291" s="43"/>
      <c r="K291" s="43"/>
      <c r="L291" s="47"/>
      <c r="M291" s="231"/>
      <c r="N291" s="232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19" t="s">
        <v>164</v>
      </c>
      <c r="AU291" s="19" t="s">
        <v>90</v>
      </c>
    </row>
    <row r="292" spans="1:51" s="13" customFormat="1" ht="12">
      <c r="A292" s="13"/>
      <c r="B292" s="235"/>
      <c r="C292" s="236"/>
      <c r="D292" s="228" t="s">
        <v>166</v>
      </c>
      <c r="E292" s="237" t="s">
        <v>36</v>
      </c>
      <c r="F292" s="238" t="s">
        <v>292</v>
      </c>
      <c r="G292" s="236"/>
      <c r="H292" s="237" t="s">
        <v>36</v>
      </c>
      <c r="I292" s="239"/>
      <c r="J292" s="236"/>
      <c r="K292" s="236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166</v>
      </c>
      <c r="AU292" s="244" t="s">
        <v>90</v>
      </c>
      <c r="AV292" s="13" t="s">
        <v>23</v>
      </c>
      <c r="AW292" s="13" t="s">
        <v>45</v>
      </c>
      <c r="AX292" s="13" t="s">
        <v>82</v>
      </c>
      <c r="AY292" s="244" t="s">
        <v>153</v>
      </c>
    </row>
    <row r="293" spans="1:51" s="14" customFormat="1" ht="12">
      <c r="A293" s="14"/>
      <c r="B293" s="245"/>
      <c r="C293" s="246"/>
      <c r="D293" s="228" t="s">
        <v>166</v>
      </c>
      <c r="E293" s="247" t="s">
        <v>36</v>
      </c>
      <c r="F293" s="248" t="s">
        <v>1106</v>
      </c>
      <c r="G293" s="246"/>
      <c r="H293" s="249">
        <v>23.88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166</v>
      </c>
      <c r="AU293" s="255" t="s">
        <v>90</v>
      </c>
      <c r="AV293" s="14" t="s">
        <v>90</v>
      </c>
      <c r="AW293" s="14" t="s">
        <v>45</v>
      </c>
      <c r="AX293" s="14" t="s">
        <v>23</v>
      </c>
      <c r="AY293" s="255" t="s">
        <v>153</v>
      </c>
    </row>
    <row r="294" spans="1:65" s="2" customFormat="1" ht="16.5" customHeight="1">
      <c r="A294" s="41"/>
      <c r="B294" s="42"/>
      <c r="C294" s="215" t="s">
        <v>678</v>
      </c>
      <c r="D294" s="215" t="s">
        <v>155</v>
      </c>
      <c r="E294" s="216" t="s">
        <v>294</v>
      </c>
      <c r="F294" s="217" t="s">
        <v>295</v>
      </c>
      <c r="G294" s="218" t="s">
        <v>247</v>
      </c>
      <c r="H294" s="219">
        <v>119.4</v>
      </c>
      <c r="I294" s="220"/>
      <c r="J294" s="221">
        <f>ROUND(I294*H294,2)</f>
        <v>0</v>
      </c>
      <c r="K294" s="217" t="s">
        <v>159</v>
      </c>
      <c r="L294" s="47"/>
      <c r="M294" s="222" t="s">
        <v>36</v>
      </c>
      <c r="N294" s="223" t="s">
        <v>53</v>
      </c>
      <c r="O294" s="87"/>
      <c r="P294" s="224">
        <f>O294*H294</f>
        <v>0</v>
      </c>
      <c r="Q294" s="224">
        <v>0</v>
      </c>
      <c r="R294" s="224">
        <f>Q294*H294</f>
        <v>0</v>
      </c>
      <c r="S294" s="224">
        <v>0</v>
      </c>
      <c r="T294" s="225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26" t="s">
        <v>160</v>
      </c>
      <c r="AT294" s="226" t="s">
        <v>155</v>
      </c>
      <c r="AU294" s="226" t="s">
        <v>90</v>
      </c>
      <c r="AY294" s="19" t="s">
        <v>153</v>
      </c>
      <c r="BE294" s="227">
        <f>IF(N294="základní",J294,0)</f>
        <v>0</v>
      </c>
      <c r="BF294" s="227">
        <f>IF(N294="snížená",J294,0)</f>
        <v>0</v>
      </c>
      <c r="BG294" s="227">
        <f>IF(N294="zákl. přenesená",J294,0)</f>
        <v>0</v>
      </c>
      <c r="BH294" s="227">
        <f>IF(N294="sníž. přenesená",J294,0)</f>
        <v>0</v>
      </c>
      <c r="BI294" s="227">
        <f>IF(N294="nulová",J294,0)</f>
        <v>0</v>
      </c>
      <c r="BJ294" s="19" t="s">
        <v>23</v>
      </c>
      <c r="BK294" s="227">
        <f>ROUND(I294*H294,2)</f>
        <v>0</v>
      </c>
      <c r="BL294" s="19" t="s">
        <v>160</v>
      </c>
      <c r="BM294" s="226" t="s">
        <v>1108</v>
      </c>
    </row>
    <row r="295" spans="1:47" s="2" customFormat="1" ht="12">
      <c r="A295" s="41"/>
      <c r="B295" s="42"/>
      <c r="C295" s="43"/>
      <c r="D295" s="228" t="s">
        <v>162</v>
      </c>
      <c r="E295" s="43"/>
      <c r="F295" s="229" t="s">
        <v>297</v>
      </c>
      <c r="G295" s="43"/>
      <c r="H295" s="43"/>
      <c r="I295" s="230"/>
      <c r="J295" s="43"/>
      <c r="K295" s="43"/>
      <c r="L295" s="47"/>
      <c r="M295" s="231"/>
      <c r="N295" s="232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19" t="s">
        <v>162</v>
      </c>
      <c r="AU295" s="19" t="s">
        <v>90</v>
      </c>
    </row>
    <row r="296" spans="1:47" s="2" customFormat="1" ht="12">
      <c r="A296" s="41"/>
      <c r="B296" s="42"/>
      <c r="C296" s="43"/>
      <c r="D296" s="233" t="s">
        <v>164</v>
      </c>
      <c r="E296" s="43"/>
      <c r="F296" s="234" t="s">
        <v>298</v>
      </c>
      <c r="G296" s="43"/>
      <c r="H296" s="43"/>
      <c r="I296" s="230"/>
      <c r="J296" s="43"/>
      <c r="K296" s="43"/>
      <c r="L296" s="47"/>
      <c r="M296" s="231"/>
      <c r="N296" s="232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19" t="s">
        <v>164</v>
      </c>
      <c r="AU296" s="19" t="s">
        <v>90</v>
      </c>
    </row>
    <row r="297" spans="1:51" s="13" customFormat="1" ht="12">
      <c r="A297" s="13"/>
      <c r="B297" s="235"/>
      <c r="C297" s="236"/>
      <c r="D297" s="228" t="s">
        <v>166</v>
      </c>
      <c r="E297" s="237" t="s">
        <v>36</v>
      </c>
      <c r="F297" s="238" t="s">
        <v>299</v>
      </c>
      <c r="G297" s="236"/>
      <c r="H297" s="237" t="s">
        <v>36</v>
      </c>
      <c r="I297" s="239"/>
      <c r="J297" s="236"/>
      <c r="K297" s="236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166</v>
      </c>
      <c r="AU297" s="244" t="s">
        <v>90</v>
      </c>
      <c r="AV297" s="13" t="s">
        <v>23</v>
      </c>
      <c r="AW297" s="13" t="s">
        <v>45</v>
      </c>
      <c r="AX297" s="13" t="s">
        <v>82</v>
      </c>
      <c r="AY297" s="244" t="s">
        <v>153</v>
      </c>
    </row>
    <row r="298" spans="1:51" s="14" customFormat="1" ht="12">
      <c r="A298" s="14"/>
      <c r="B298" s="245"/>
      <c r="C298" s="246"/>
      <c r="D298" s="228" t="s">
        <v>166</v>
      </c>
      <c r="E298" s="247" t="s">
        <v>36</v>
      </c>
      <c r="F298" s="248" t="s">
        <v>1109</v>
      </c>
      <c r="G298" s="246"/>
      <c r="H298" s="249">
        <v>119.4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166</v>
      </c>
      <c r="AU298" s="255" t="s">
        <v>90</v>
      </c>
      <c r="AV298" s="14" t="s">
        <v>90</v>
      </c>
      <c r="AW298" s="14" t="s">
        <v>45</v>
      </c>
      <c r="AX298" s="14" t="s">
        <v>82</v>
      </c>
      <c r="AY298" s="255" t="s">
        <v>153</v>
      </c>
    </row>
    <row r="299" spans="1:51" s="15" customFormat="1" ht="12">
      <c r="A299" s="15"/>
      <c r="B299" s="266"/>
      <c r="C299" s="267"/>
      <c r="D299" s="228" t="s">
        <v>166</v>
      </c>
      <c r="E299" s="268" t="s">
        <v>36</v>
      </c>
      <c r="F299" s="269" t="s">
        <v>183</v>
      </c>
      <c r="G299" s="267"/>
      <c r="H299" s="270">
        <v>119.4</v>
      </c>
      <c r="I299" s="271"/>
      <c r="J299" s="267"/>
      <c r="K299" s="267"/>
      <c r="L299" s="272"/>
      <c r="M299" s="273"/>
      <c r="N299" s="274"/>
      <c r="O299" s="274"/>
      <c r="P299" s="274"/>
      <c r="Q299" s="274"/>
      <c r="R299" s="274"/>
      <c r="S299" s="274"/>
      <c r="T299" s="27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76" t="s">
        <v>166</v>
      </c>
      <c r="AU299" s="276" t="s">
        <v>90</v>
      </c>
      <c r="AV299" s="15" t="s">
        <v>160</v>
      </c>
      <c r="AW299" s="15" t="s">
        <v>45</v>
      </c>
      <c r="AX299" s="15" t="s">
        <v>23</v>
      </c>
      <c r="AY299" s="276" t="s">
        <v>153</v>
      </c>
    </row>
    <row r="300" spans="1:63" s="12" customFormat="1" ht="22.8" customHeight="1">
      <c r="A300" s="12"/>
      <c r="B300" s="199"/>
      <c r="C300" s="200"/>
      <c r="D300" s="201" t="s">
        <v>81</v>
      </c>
      <c r="E300" s="213" t="s">
        <v>301</v>
      </c>
      <c r="F300" s="213" t="s">
        <v>302</v>
      </c>
      <c r="G300" s="200"/>
      <c r="H300" s="200"/>
      <c r="I300" s="203"/>
      <c r="J300" s="214">
        <f>BK300</f>
        <v>0</v>
      </c>
      <c r="K300" s="200"/>
      <c r="L300" s="205"/>
      <c r="M300" s="206"/>
      <c r="N300" s="207"/>
      <c r="O300" s="207"/>
      <c r="P300" s="208">
        <f>SUM(P301:P305)</f>
        <v>0</v>
      </c>
      <c r="Q300" s="207"/>
      <c r="R300" s="208">
        <f>SUM(R301:R305)</f>
        <v>0</v>
      </c>
      <c r="S300" s="207"/>
      <c r="T300" s="209">
        <f>SUM(T301:T305)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10" t="s">
        <v>23</v>
      </c>
      <c r="AT300" s="211" t="s">
        <v>81</v>
      </c>
      <c r="AU300" s="211" t="s">
        <v>23</v>
      </c>
      <c r="AY300" s="210" t="s">
        <v>153</v>
      </c>
      <c r="BK300" s="212">
        <f>SUM(BK301:BK305)</f>
        <v>0</v>
      </c>
    </row>
    <row r="301" spans="1:65" s="2" customFormat="1" ht="24.15" customHeight="1">
      <c r="A301" s="41"/>
      <c r="B301" s="42"/>
      <c r="C301" s="215" t="s">
        <v>681</v>
      </c>
      <c r="D301" s="215" t="s">
        <v>155</v>
      </c>
      <c r="E301" s="216" t="s">
        <v>304</v>
      </c>
      <c r="F301" s="217" t="s">
        <v>771</v>
      </c>
      <c r="G301" s="218" t="s">
        <v>272</v>
      </c>
      <c r="H301" s="219">
        <v>1112</v>
      </c>
      <c r="I301" s="220"/>
      <c r="J301" s="221">
        <f>ROUND(I301*H301,2)</f>
        <v>0</v>
      </c>
      <c r="K301" s="217" t="s">
        <v>36</v>
      </c>
      <c r="L301" s="47"/>
      <c r="M301" s="222" t="s">
        <v>36</v>
      </c>
      <c r="N301" s="223" t="s">
        <v>53</v>
      </c>
      <c r="O301" s="87"/>
      <c r="P301" s="224">
        <f>O301*H301</f>
        <v>0</v>
      </c>
      <c r="Q301" s="224">
        <v>0</v>
      </c>
      <c r="R301" s="224">
        <f>Q301*H301</f>
        <v>0</v>
      </c>
      <c r="S301" s="224">
        <v>0</v>
      </c>
      <c r="T301" s="225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26" t="s">
        <v>160</v>
      </c>
      <c r="AT301" s="226" t="s">
        <v>155</v>
      </c>
      <c r="AU301" s="226" t="s">
        <v>90</v>
      </c>
      <c r="AY301" s="19" t="s">
        <v>153</v>
      </c>
      <c r="BE301" s="227">
        <f>IF(N301="základní",J301,0)</f>
        <v>0</v>
      </c>
      <c r="BF301" s="227">
        <f>IF(N301="snížená",J301,0)</f>
        <v>0</v>
      </c>
      <c r="BG301" s="227">
        <f>IF(N301="zákl. přenesená",J301,0)</f>
        <v>0</v>
      </c>
      <c r="BH301" s="227">
        <f>IF(N301="sníž. přenesená",J301,0)</f>
        <v>0</v>
      </c>
      <c r="BI301" s="227">
        <f>IF(N301="nulová",J301,0)</f>
        <v>0</v>
      </c>
      <c r="BJ301" s="19" t="s">
        <v>23</v>
      </c>
      <c r="BK301" s="227">
        <f>ROUND(I301*H301,2)</f>
        <v>0</v>
      </c>
      <c r="BL301" s="19" t="s">
        <v>160</v>
      </c>
      <c r="BM301" s="226" t="s">
        <v>1110</v>
      </c>
    </row>
    <row r="302" spans="1:47" s="2" customFormat="1" ht="12">
      <c r="A302" s="41"/>
      <c r="B302" s="42"/>
      <c r="C302" s="43"/>
      <c r="D302" s="228" t="s">
        <v>162</v>
      </c>
      <c r="E302" s="43"/>
      <c r="F302" s="229" t="s">
        <v>773</v>
      </c>
      <c r="G302" s="43"/>
      <c r="H302" s="43"/>
      <c r="I302" s="230"/>
      <c r="J302" s="43"/>
      <c r="K302" s="43"/>
      <c r="L302" s="47"/>
      <c r="M302" s="231"/>
      <c r="N302" s="232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19" t="s">
        <v>162</v>
      </c>
      <c r="AU302" s="19" t="s">
        <v>90</v>
      </c>
    </row>
    <row r="303" spans="1:51" s="13" customFormat="1" ht="12">
      <c r="A303" s="13"/>
      <c r="B303" s="235"/>
      <c r="C303" s="236"/>
      <c r="D303" s="228" t="s">
        <v>166</v>
      </c>
      <c r="E303" s="237" t="s">
        <v>36</v>
      </c>
      <c r="F303" s="238" t="s">
        <v>1111</v>
      </c>
      <c r="G303" s="236"/>
      <c r="H303" s="237" t="s">
        <v>36</v>
      </c>
      <c r="I303" s="239"/>
      <c r="J303" s="236"/>
      <c r="K303" s="236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166</v>
      </c>
      <c r="AU303" s="244" t="s">
        <v>90</v>
      </c>
      <c r="AV303" s="13" t="s">
        <v>23</v>
      </c>
      <c r="AW303" s="13" t="s">
        <v>45</v>
      </c>
      <c r="AX303" s="13" t="s">
        <v>82</v>
      </c>
      <c r="AY303" s="244" t="s">
        <v>153</v>
      </c>
    </row>
    <row r="304" spans="1:51" s="14" customFormat="1" ht="12">
      <c r="A304" s="14"/>
      <c r="B304" s="245"/>
      <c r="C304" s="246"/>
      <c r="D304" s="228" t="s">
        <v>166</v>
      </c>
      <c r="E304" s="247" t="s">
        <v>36</v>
      </c>
      <c r="F304" s="248" t="s">
        <v>1112</v>
      </c>
      <c r="G304" s="246"/>
      <c r="H304" s="249">
        <v>1112</v>
      </c>
      <c r="I304" s="250"/>
      <c r="J304" s="246"/>
      <c r="K304" s="246"/>
      <c r="L304" s="251"/>
      <c r="M304" s="252"/>
      <c r="N304" s="253"/>
      <c r="O304" s="253"/>
      <c r="P304" s="253"/>
      <c r="Q304" s="253"/>
      <c r="R304" s="253"/>
      <c r="S304" s="253"/>
      <c r="T304" s="25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5" t="s">
        <v>166</v>
      </c>
      <c r="AU304" s="255" t="s">
        <v>90</v>
      </c>
      <c r="AV304" s="14" t="s">
        <v>90</v>
      </c>
      <c r="AW304" s="14" t="s">
        <v>45</v>
      </c>
      <c r="AX304" s="14" t="s">
        <v>82</v>
      </c>
      <c r="AY304" s="255" t="s">
        <v>153</v>
      </c>
    </row>
    <row r="305" spans="1:51" s="15" customFormat="1" ht="12">
      <c r="A305" s="15"/>
      <c r="B305" s="266"/>
      <c r="C305" s="267"/>
      <c r="D305" s="228" t="s">
        <v>166</v>
      </c>
      <c r="E305" s="268" t="s">
        <v>36</v>
      </c>
      <c r="F305" s="269" t="s">
        <v>183</v>
      </c>
      <c r="G305" s="267"/>
      <c r="H305" s="270">
        <v>1112</v>
      </c>
      <c r="I305" s="271"/>
      <c r="J305" s="267"/>
      <c r="K305" s="267"/>
      <c r="L305" s="272"/>
      <c r="M305" s="273"/>
      <c r="N305" s="274"/>
      <c r="O305" s="274"/>
      <c r="P305" s="274"/>
      <c r="Q305" s="274"/>
      <c r="R305" s="274"/>
      <c r="S305" s="274"/>
      <c r="T305" s="27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76" t="s">
        <v>166</v>
      </c>
      <c r="AU305" s="276" t="s">
        <v>90</v>
      </c>
      <c r="AV305" s="15" t="s">
        <v>160</v>
      </c>
      <c r="AW305" s="15" t="s">
        <v>45</v>
      </c>
      <c r="AX305" s="15" t="s">
        <v>23</v>
      </c>
      <c r="AY305" s="276" t="s">
        <v>153</v>
      </c>
    </row>
    <row r="306" spans="1:63" s="12" customFormat="1" ht="22.8" customHeight="1">
      <c r="A306" s="12"/>
      <c r="B306" s="199"/>
      <c r="C306" s="200"/>
      <c r="D306" s="201" t="s">
        <v>81</v>
      </c>
      <c r="E306" s="213" t="s">
        <v>310</v>
      </c>
      <c r="F306" s="213" t="s">
        <v>311</v>
      </c>
      <c r="G306" s="200"/>
      <c r="H306" s="200"/>
      <c r="I306" s="203"/>
      <c r="J306" s="214">
        <f>BK306</f>
        <v>0</v>
      </c>
      <c r="K306" s="200"/>
      <c r="L306" s="205"/>
      <c r="M306" s="206"/>
      <c r="N306" s="207"/>
      <c r="O306" s="207"/>
      <c r="P306" s="208">
        <f>SUM(P307:P309)</f>
        <v>0</v>
      </c>
      <c r="Q306" s="207"/>
      <c r="R306" s="208">
        <f>SUM(R307:R309)</f>
        <v>0</v>
      </c>
      <c r="S306" s="207"/>
      <c r="T306" s="209">
        <f>SUM(T307:T309)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0" t="s">
        <v>23</v>
      </c>
      <c r="AT306" s="211" t="s">
        <v>81</v>
      </c>
      <c r="AU306" s="211" t="s">
        <v>23</v>
      </c>
      <c r="AY306" s="210" t="s">
        <v>153</v>
      </c>
      <c r="BK306" s="212">
        <f>SUM(BK307:BK309)</f>
        <v>0</v>
      </c>
    </row>
    <row r="307" spans="1:65" s="2" customFormat="1" ht="16.5" customHeight="1">
      <c r="A307" s="41"/>
      <c r="B307" s="42"/>
      <c r="C307" s="215" t="s">
        <v>683</v>
      </c>
      <c r="D307" s="215" t="s">
        <v>155</v>
      </c>
      <c r="E307" s="216" t="s">
        <v>313</v>
      </c>
      <c r="F307" s="217" t="s">
        <v>314</v>
      </c>
      <c r="G307" s="218" t="s">
        <v>315</v>
      </c>
      <c r="H307" s="219">
        <v>59.134</v>
      </c>
      <c r="I307" s="220"/>
      <c r="J307" s="221">
        <f>ROUND(I307*H307,2)</f>
        <v>0</v>
      </c>
      <c r="K307" s="217" t="s">
        <v>159</v>
      </c>
      <c r="L307" s="47"/>
      <c r="M307" s="222" t="s">
        <v>36</v>
      </c>
      <c r="N307" s="223" t="s">
        <v>53</v>
      </c>
      <c r="O307" s="87"/>
      <c r="P307" s="224">
        <f>O307*H307</f>
        <v>0</v>
      </c>
      <c r="Q307" s="224">
        <v>0</v>
      </c>
      <c r="R307" s="224">
        <f>Q307*H307</f>
        <v>0</v>
      </c>
      <c r="S307" s="224">
        <v>0</v>
      </c>
      <c r="T307" s="225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26" t="s">
        <v>160</v>
      </c>
      <c r="AT307" s="226" t="s">
        <v>155</v>
      </c>
      <c r="AU307" s="226" t="s">
        <v>90</v>
      </c>
      <c r="AY307" s="19" t="s">
        <v>153</v>
      </c>
      <c r="BE307" s="227">
        <f>IF(N307="základní",J307,0)</f>
        <v>0</v>
      </c>
      <c r="BF307" s="227">
        <f>IF(N307="snížená",J307,0)</f>
        <v>0</v>
      </c>
      <c r="BG307" s="227">
        <f>IF(N307="zákl. přenesená",J307,0)</f>
        <v>0</v>
      </c>
      <c r="BH307" s="227">
        <f>IF(N307="sníž. přenesená",J307,0)</f>
        <v>0</v>
      </c>
      <c r="BI307" s="227">
        <f>IF(N307="nulová",J307,0)</f>
        <v>0</v>
      </c>
      <c r="BJ307" s="19" t="s">
        <v>23</v>
      </c>
      <c r="BK307" s="227">
        <f>ROUND(I307*H307,2)</f>
        <v>0</v>
      </c>
      <c r="BL307" s="19" t="s">
        <v>160</v>
      </c>
      <c r="BM307" s="226" t="s">
        <v>1113</v>
      </c>
    </row>
    <row r="308" spans="1:47" s="2" customFormat="1" ht="12">
      <c r="A308" s="41"/>
      <c r="B308" s="42"/>
      <c r="C308" s="43"/>
      <c r="D308" s="228" t="s">
        <v>162</v>
      </c>
      <c r="E308" s="43"/>
      <c r="F308" s="229" t="s">
        <v>317</v>
      </c>
      <c r="G308" s="43"/>
      <c r="H308" s="43"/>
      <c r="I308" s="230"/>
      <c r="J308" s="43"/>
      <c r="K308" s="43"/>
      <c r="L308" s="47"/>
      <c r="M308" s="231"/>
      <c r="N308" s="232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19" t="s">
        <v>162</v>
      </c>
      <c r="AU308" s="19" t="s">
        <v>90</v>
      </c>
    </row>
    <row r="309" spans="1:47" s="2" customFormat="1" ht="12">
      <c r="A309" s="41"/>
      <c r="B309" s="42"/>
      <c r="C309" s="43"/>
      <c r="D309" s="233" t="s">
        <v>164</v>
      </c>
      <c r="E309" s="43"/>
      <c r="F309" s="234" t="s">
        <v>318</v>
      </c>
      <c r="G309" s="43"/>
      <c r="H309" s="43"/>
      <c r="I309" s="230"/>
      <c r="J309" s="43"/>
      <c r="K309" s="43"/>
      <c r="L309" s="47"/>
      <c r="M309" s="231"/>
      <c r="N309" s="232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19" t="s">
        <v>164</v>
      </c>
      <c r="AU309" s="19" t="s">
        <v>90</v>
      </c>
    </row>
    <row r="310" spans="1:63" s="12" customFormat="1" ht="25.9" customHeight="1">
      <c r="A310" s="12"/>
      <c r="B310" s="199"/>
      <c r="C310" s="200"/>
      <c r="D310" s="201" t="s">
        <v>81</v>
      </c>
      <c r="E310" s="202" t="s">
        <v>319</v>
      </c>
      <c r="F310" s="202" t="s">
        <v>320</v>
      </c>
      <c r="G310" s="200"/>
      <c r="H310" s="200"/>
      <c r="I310" s="203"/>
      <c r="J310" s="204">
        <f>BK310</f>
        <v>0</v>
      </c>
      <c r="K310" s="200"/>
      <c r="L310" s="205"/>
      <c r="M310" s="206"/>
      <c r="N310" s="207"/>
      <c r="O310" s="207"/>
      <c r="P310" s="208">
        <f>P311</f>
        <v>0</v>
      </c>
      <c r="Q310" s="207"/>
      <c r="R310" s="208">
        <f>R311</f>
        <v>2.4024203000000006</v>
      </c>
      <c r="S310" s="207"/>
      <c r="T310" s="209">
        <f>T311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0" t="s">
        <v>90</v>
      </c>
      <c r="AT310" s="211" t="s">
        <v>81</v>
      </c>
      <c r="AU310" s="211" t="s">
        <v>82</v>
      </c>
      <c r="AY310" s="210" t="s">
        <v>153</v>
      </c>
      <c r="BK310" s="212">
        <f>BK311</f>
        <v>0</v>
      </c>
    </row>
    <row r="311" spans="1:63" s="12" customFormat="1" ht="22.8" customHeight="1">
      <c r="A311" s="12"/>
      <c r="B311" s="199"/>
      <c r="C311" s="200"/>
      <c r="D311" s="201" t="s">
        <v>81</v>
      </c>
      <c r="E311" s="213" t="s">
        <v>321</v>
      </c>
      <c r="F311" s="213" t="s">
        <v>322</v>
      </c>
      <c r="G311" s="200"/>
      <c r="H311" s="200"/>
      <c r="I311" s="203"/>
      <c r="J311" s="214">
        <f>BK311</f>
        <v>0</v>
      </c>
      <c r="K311" s="200"/>
      <c r="L311" s="205"/>
      <c r="M311" s="206"/>
      <c r="N311" s="207"/>
      <c r="O311" s="207"/>
      <c r="P311" s="208">
        <f>SUM(P312:P331)</f>
        <v>0</v>
      </c>
      <c r="Q311" s="207"/>
      <c r="R311" s="208">
        <f>SUM(R312:R331)</f>
        <v>2.4024203000000006</v>
      </c>
      <c r="S311" s="207"/>
      <c r="T311" s="209">
        <f>SUM(T312:T331)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0" t="s">
        <v>23</v>
      </c>
      <c r="AT311" s="211" t="s">
        <v>81</v>
      </c>
      <c r="AU311" s="211" t="s">
        <v>23</v>
      </c>
      <c r="AY311" s="210" t="s">
        <v>153</v>
      </c>
      <c r="BK311" s="212">
        <f>SUM(BK312:BK331)</f>
        <v>0</v>
      </c>
    </row>
    <row r="312" spans="1:65" s="2" customFormat="1" ht="16.5" customHeight="1">
      <c r="A312" s="41"/>
      <c r="B312" s="42"/>
      <c r="C312" s="215" t="s">
        <v>686</v>
      </c>
      <c r="D312" s="215" t="s">
        <v>155</v>
      </c>
      <c r="E312" s="216" t="s">
        <v>324</v>
      </c>
      <c r="F312" s="217" t="s">
        <v>325</v>
      </c>
      <c r="G312" s="218" t="s">
        <v>272</v>
      </c>
      <c r="H312" s="219">
        <v>1746</v>
      </c>
      <c r="I312" s="220"/>
      <c r="J312" s="221">
        <f>ROUND(I312*H312,2)</f>
        <v>0</v>
      </c>
      <c r="K312" s="217" t="s">
        <v>159</v>
      </c>
      <c r="L312" s="47"/>
      <c r="M312" s="222" t="s">
        <v>36</v>
      </c>
      <c r="N312" s="223" t="s">
        <v>53</v>
      </c>
      <c r="O312" s="87"/>
      <c r="P312" s="224">
        <f>O312*H312</f>
        <v>0</v>
      </c>
      <c r="Q312" s="224">
        <v>0</v>
      </c>
      <c r="R312" s="224">
        <f>Q312*H312</f>
        <v>0</v>
      </c>
      <c r="S312" s="224">
        <v>0</v>
      </c>
      <c r="T312" s="225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26" t="s">
        <v>160</v>
      </c>
      <c r="AT312" s="226" t="s">
        <v>155</v>
      </c>
      <c r="AU312" s="226" t="s">
        <v>90</v>
      </c>
      <c r="AY312" s="19" t="s">
        <v>153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19" t="s">
        <v>23</v>
      </c>
      <c r="BK312" s="227">
        <f>ROUND(I312*H312,2)</f>
        <v>0</v>
      </c>
      <c r="BL312" s="19" t="s">
        <v>160</v>
      </c>
      <c r="BM312" s="226" t="s">
        <v>1114</v>
      </c>
    </row>
    <row r="313" spans="1:47" s="2" customFormat="1" ht="12">
      <c r="A313" s="41"/>
      <c r="B313" s="42"/>
      <c r="C313" s="43"/>
      <c r="D313" s="228" t="s">
        <v>162</v>
      </c>
      <c r="E313" s="43"/>
      <c r="F313" s="229" t="s">
        <v>327</v>
      </c>
      <c r="G313" s="43"/>
      <c r="H313" s="43"/>
      <c r="I313" s="230"/>
      <c r="J313" s="43"/>
      <c r="K313" s="43"/>
      <c r="L313" s="47"/>
      <c r="M313" s="231"/>
      <c r="N313" s="232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19" t="s">
        <v>162</v>
      </c>
      <c r="AU313" s="19" t="s">
        <v>90</v>
      </c>
    </row>
    <row r="314" spans="1:47" s="2" customFormat="1" ht="12">
      <c r="A314" s="41"/>
      <c r="B314" s="42"/>
      <c r="C314" s="43"/>
      <c r="D314" s="233" t="s">
        <v>164</v>
      </c>
      <c r="E314" s="43"/>
      <c r="F314" s="234" t="s">
        <v>328</v>
      </c>
      <c r="G314" s="43"/>
      <c r="H314" s="43"/>
      <c r="I314" s="230"/>
      <c r="J314" s="43"/>
      <c r="K314" s="43"/>
      <c r="L314" s="47"/>
      <c r="M314" s="231"/>
      <c r="N314" s="232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19" t="s">
        <v>164</v>
      </c>
      <c r="AU314" s="19" t="s">
        <v>90</v>
      </c>
    </row>
    <row r="315" spans="1:51" s="13" customFormat="1" ht="12">
      <c r="A315" s="13"/>
      <c r="B315" s="235"/>
      <c r="C315" s="236"/>
      <c r="D315" s="228" t="s">
        <v>166</v>
      </c>
      <c r="E315" s="237" t="s">
        <v>36</v>
      </c>
      <c r="F315" s="238" t="s">
        <v>1015</v>
      </c>
      <c r="G315" s="236"/>
      <c r="H315" s="237" t="s">
        <v>36</v>
      </c>
      <c r="I315" s="239"/>
      <c r="J315" s="236"/>
      <c r="K315" s="236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166</v>
      </c>
      <c r="AU315" s="244" t="s">
        <v>90</v>
      </c>
      <c r="AV315" s="13" t="s">
        <v>23</v>
      </c>
      <c r="AW315" s="13" t="s">
        <v>45</v>
      </c>
      <c r="AX315" s="13" t="s">
        <v>82</v>
      </c>
      <c r="AY315" s="244" t="s">
        <v>153</v>
      </c>
    </row>
    <row r="316" spans="1:51" s="13" customFormat="1" ht="12">
      <c r="A316" s="13"/>
      <c r="B316" s="235"/>
      <c r="C316" s="236"/>
      <c r="D316" s="228" t="s">
        <v>166</v>
      </c>
      <c r="E316" s="237" t="s">
        <v>36</v>
      </c>
      <c r="F316" s="238" t="s">
        <v>329</v>
      </c>
      <c r="G316" s="236"/>
      <c r="H316" s="237" t="s">
        <v>36</v>
      </c>
      <c r="I316" s="239"/>
      <c r="J316" s="236"/>
      <c r="K316" s="236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166</v>
      </c>
      <c r="AU316" s="244" t="s">
        <v>90</v>
      </c>
      <c r="AV316" s="13" t="s">
        <v>23</v>
      </c>
      <c r="AW316" s="13" t="s">
        <v>45</v>
      </c>
      <c r="AX316" s="13" t="s">
        <v>82</v>
      </c>
      <c r="AY316" s="244" t="s">
        <v>153</v>
      </c>
    </row>
    <row r="317" spans="1:51" s="14" customFormat="1" ht="12">
      <c r="A317" s="14"/>
      <c r="B317" s="245"/>
      <c r="C317" s="246"/>
      <c r="D317" s="228" t="s">
        <v>166</v>
      </c>
      <c r="E317" s="247" t="s">
        <v>36</v>
      </c>
      <c r="F317" s="248" t="s">
        <v>1115</v>
      </c>
      <c r="G317" s="246"/>
      <c r="H317" s="249">
        <v>1746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5" t="s">
        <v>166</v>
      </c>
      <c r="AU317" s="255" t="s">
        <v>90</v>
      </c>
      <c r="AV317" s="14" t="s">
        <v>90</v>
      </c>
      <c r="AW317" s="14" t="s">
        <v>45</v>
      </c>
      <c r="AX317" s="14" t="s">
        <v>23</v>
      </c>
      <c r="AY317" s="255" t="s">
        <v>153</v>
      </c>
    </row>
    <row r="318" spans="1:65" s="2" customFormat="1" ht="16.5" customHeight="1">
      <c r="A318" s="41"/>
      <c r="B318" s="42"/>
      <c r="C318" s="256" t="s">
        <v>693</v>
      </c>
      <c r="D318" s="256" t="s">
        <v>175</v>
      </c>
      <c r="E318" s="257" t="s">
        <v>332</v>
      </c>
      <c r="F318" s="258" t="s">
        <v>333</v>
      </c>
      <c r="G318" s="259" t="s">
        <v>247</v>
      </c>
      <c r="H318" s="260">
        <v>4.19</v>
      </c>
      <c r="I318" s="261"/>
      <c r="J318" s="262">
        <f>ROUND(I318*H318,2)</f>
        <v>0</v>
      </c>
      <c r="K318" s="258" t="s">
        <v>159</v>
      </c>
      <c r="L318" s="263"/>
      <c r="M318" s="264" t="s">
        <v>36</v>
      </c>
      <c r="N318" s="265" t="s">
        <v>53</v>
      </c>
      <c r="O318" s="87"/>
      <c r="P318" s="224">
        <f>O318*H318</f>
        <v>0</v>
      </c>
      <c r="Q318" s="224">
        <v>0.55</v>
      </c>
      <c r="R318" s="224">
        <f>Q318*H318</f>
        <v>2.3045000000000004</v>
      </c>
      <c r="S318" s="224">
        <v>0</v>
      </c>
      <c r="T318" s="225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26" t="s">
        <v>334</v>
      </c>
      <c r="AT318" s="226" t="s">
        <v>175</v>
      </c>
      <c r="AU318" s="226" t="s">
        <v>90</v>
      </c>
      <c r="AY318" s="19" t="s">
        <v>153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19" t="s">
        <v>23</v>
      </c>
      <c r="BK318" s="227">
        <f>ROUND(I318*H318,2)</f>
        <v>0</v>
      </c>
      <c r="BL318" s="19" t="s">
        <v>251</v>
      </c>
      <c r="BM318" s="226" t="s">
        <v>1116</v>
      </c>
    </row>
    <row r="319" spans="1:47" s="2" customFormat="1" ht="12">
      <c r="A319" s="41"/>
      <c r="B319" s="42"/>
      <c r="C319" s="43"/>
      <c r="D319" s="228" t="s">
        <v>162</v>
      </c>
      <c r="E319" s="43"/>
      <c r="F319" s="229" t="s">
        <v>333</v>
      </c>
      <c r="G319" s="43"/>
      <c r="H319" s="43"/>
      <c r="I319" s="230"/>
      <c r="J319" s="43"/>
      <c r="K319" s="43"/>
      <c r="L319" s="47"/>
      <c r="M319" s="231"/>
      <c r="N319" s="232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19" t="s">
        <v>162</v>
      </c>
      <c r="AU319" s="19" t="s">
        <v>90</v>
      </c>
    </row>
    <row r="320" spans="1:51" s="13" customFormat="1" ht="12">
      <c r="A320" s="13"/>
      <c r="B320" s="235"/>
      <c r="C320" s="236"/>
      <c r="D320" s="228" t="s">
        <v>166</v>
      </c>
      <c r="E320" s="237" t="s">
        <v>36</v>
      </c>
      <c r="F320" s="238" t="s">
        <v>336</v>
      </c>
      <c r="G320" s="236"/>
      <c r="H320" s="237" t="s">
        <v>36</v>
      </c>
      <c r="I320" s="239"/>
      <c r="J320" s="236"/>
      <c r="K320" s="236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166</v>
      </c>
      <c r="AU320" s="244" t="s">
        <v>90</v>
      </c>
      <c r="AV320" s="13" t="s">
        <v>23</v>
      </c>
      <c r="AW320" s="13" t="s">
        <v>45</v>
      </c>
      <c r="AX320" s="13" t="s">
        <v>82</v>
      </c>
      <c r="AY320" s="244" t="s">
        <v>153</v>
      </c>
    </row>
    <row r="321" spans="1:51" s="13" customFormat="1" ht="12">
      <c r="A321" s="13"/>
      <c r="B321" s="235"/>
      <c r="C321" s="236"/>
      <c r="D321" s="228" t="s">
        <v>166</v>
      </c>
      <c r="E321" s="237" t="s">
        <v>36</v>
      </c>
      <c r="F321" s="238" t="s">
        <v>329</v>
      </c>
      <c r="G321" s="236"/>
      <c r="H321" s="237" t="s">
        <v>36</v>
      </c>
      <c r="I321" s="239"/>
      <c r="J321" s="236"/>
      <c r="K321" s="236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166</v>
      </c>
      <c r="AU321" s="244" t="s">
        <v>90</v>
      </c>
      <c r="AV321" s="13" t="s">
        <v>23</v>
      </c>
      <c r="AW321" s="13" t="s">
        <v>45</v>
      </c>
      <c r="AX321" s="13" t="s">
        <v>82</v>
      </c>
      <c r="AY321" s="244" t="s">
        <v>153</v>
      </c>
    </row>
    <row r="322" spans="1:51" s="14" customFormat="1" ht="12">
      <c r="A322" s="14"/>
      <c r="B322" s="245"/>
      <c r="C322" s="246"/>
      <c r="D322" s="228" t="s">
        <v>166</v>
      </c>
      <c r="E322" s="247" t="s">
        <v>36</v>
      </c>
      <c r="F322" s="248" t="s">
        <v>1117</v>
      </c>
      <c r="G322" s="246"/>
      <c r="H322" s="249">
        <v>4.1904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166</v>
      </c>
      <c r="AU322" s="255" t="s">
        <v>90</v>
      </c>
      <c r="AV322" s="14" t="s">
        <v>90</v>
      </c>
      <c r="AW322" s="14" t="s">
        <v>45</v>
      </c>
      <c r="AX322" s="14" t="s">
        <v>23</v>
      </c>
      <c r="AY322" s="255" t="s">
        <v>153</v>
      </c>
    </row>
    <row r="323" spans="1:65" s="2" customFormat="1" ht="16.5" customHeight="1">
      <c r="A323" s="41"/>
      <c r="B323" s="42"/>
      <c r="C323" s="215" t="s">
        <v>700</v>
      </c>
      <c r="D323" s="215" t="s">
        <v>155</v>
      </c>
      <c r="E323" s="216" t="s">
        <v>339</v>
      </c>
      <c r="F323" s="217" t="s">
        <v>340</v>
      </c>
      <c r="G323" s="218" t="s">
        <v>247</v>
      </c>
      <c r="H323" s="219">
        <v>4.19</v>
      </c>
      <c r="I323" s="220"/>
      <c r="J323" s="221">
        <f>ROUND(I323*H323,2)</f>
        <v>0</v>
      </c>
      <c r="K323" s="217" t="s">
        <v>159</v>
      </c>
      <c r="L323" s="47"/>
      <c r="M323" s="222" t="s">
        <v>36</v>
      </c>
      <c r="N323" s="223" t="s">
        <v>53</v>
      </c>
      <c r="O323" s="87"/>
      <c r="P323" s="224">
        <f>O323*H323</f>
        <v>0</v>
      </c>
      <c r="Q323" s="224">
        <v>0.02337</v>
      </c>
      <c r="R323" s="224">
        <f>Q323*H323</f>
        <v>0.0979203</v>
      </c>
      <c r="S323" s="224">
        <v>0</v>
      </c>
      <c r="T323" s="225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26" t="s">
        <v>160</v>
      </c>
      <c r="AT323" s="226" t="s">
        <v>155</v>
      </c>
      <c r="AU323" s="226" t="s">
        <v>90</v>
      </c>
      <c r="AY323" s="19" t="s">
        <v>153</v>
      </c>
      <c r="BE323" s="227">
        <f>IF(N323="základní",J323,0)</f>
        <v>0</v>
      </c>
      <c r="BF323" s="227">
        <f>IF(N323="snížená",J323,0)</f>
        <v>0</v>
      </c>
      <c r="BG323" s="227">
        <f>IF(N323="zákl. přenesená",J323,0)</f>
        <v>0</v>
      </c>
      <c r="BH323" s="227">
        <f>IF(N323="sníž. přenesená",J323,0)</f>
        <v>0</v>
      </c>
      <c r="BI323" s="227">
        <f>IF(N323="nulová",J323,0)</f>
        <v>0</v>
      </c>
      <c r="BJ323" s="19" t="s">
        <v>23</v>
      </c>
      <c r="BK323" s="227">
        <f>ROUND(I323*H323,2)</f>
        <v>0</v>
      </c>
      <c r="BL323" s="19" t="s">
        <v>160</v>
      </c>
      <c r="BM323" s="226" t="s">
        <v>1118</v>
      </c>
    </row>
    <row r="324" spans="1:47" s="2" customFormat="1" ht="12">
      <c r="A324" s="41"/>
      <c r="B324" s="42"/>
      <c r="C324" s="43"/>
      <c r="D324" s="228" t="s">
        <v>162</v>
      </c>
      <c r="E324" s="43"/>
      <c r="F324" s="229" t="s">
        <v>342</v>
      </c>
      <c r="G324" s="43"/>
      <c r="H324" s="43"/>
      <c r="I324" s="230"/>
      <c r="J324" s="43"/>
      <c r="K324" s="43"/>
      <c r="L324" s="47"/>
      <c r="M324" s="231"/>
      <c r="N324" s="232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19" t="s">
        <v>162</v>
      </c>
      <c r="AU324" s="19" t="s">
        <v>90</v>
      </c>
    </row>
    <row r="325" spans="1:47" s="2" customFormat="1" ht="12">
      <c r="A325" s="41"/>
      <c r="B325" s="42"/>
      <c r="C325" s="43"/>
      <c r="D325" s="233" t="s">
        <v>164</v>
      </c>
      <c r="E325" s="43"/>
      <c r="F325" s="234" t="s">
        <v>343</v>
      </c>
      <c r="G325" s="43"/>
      <c r="H325" s="43"/>
      <c r="I325" s="230"/>
      <c r="J325" s="43"/>
      <c r="K325" s="43"/>
      <c r="L325" s="47"/>
      <c r="M325" s="231"/>
      <c r="N325" s="232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19" t="s">
        <v>164</v>
      </c>
      <c r="AU325" s="19" t="s">
        <v>90</v>
      </c>
    </row>
    <row r="326" spans="1:51" s="13" customFormat="1" ht="12">
      <c r="A326" s="13"/>
      <c r="B326" s="235"/>
      <c r="C326" s="236"/>
      <c r="D326" s="228" t="s">
        <v>166</v>
      </c>
      <c r="E326" s="237" t="s">
        <v>36</v>
      </c>
      <c r="F326" s="238" t="s">
        <v>336</v>
      </c>
      <c r="G326" s="236"/>
      <c r="H326" s="237" t="s">
        <v>36</v>
      </c>
      <c r="I326" s="239"/>
      <c r="J326" s="236"/>
      <c r="K326" s="236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166</v>
      </c>
      <c r="AU326" s="244" t="s">
        <v>90</v>
      </c>
      <c r="AV326" s="13" t="s">
        <v>23</v>
      </c>
      <c r="AW326" s="13" t="s">
        <v>45</v>
      </c>
      <c r="AX326" s="13" t="s">
        <v>82</v>
      </c>
      <c r="AY326" s="244" t="s">
        <v>153</v>
      </c>
    </row>
    <row r="327" spans="1:51" s="13" customFormat="1" ht="12">
      <c r="A327" s="13"/>
      <c r="B327" s="235"/>
      <c r="C327" s="236"/>
      <c r="D327" s="228" t="s">
        <v>166</v>
      </c>
      <c r="E327" s="237" t="s">
        <v>36</v>
      </c>
      <c r="F327" s="238" t="s">
        <v>329</v>
      </c>
      <c r="G327" s="236"/>
      <c r="H327" s="237" t="s">
        <v>36</v>
      </c>
      <c r="I327" s="239"/>
      <c r="J327" s="236"/>
      <c r="K327" s="236"/>
      <c r="L327" s="240"/>
      <c r="M327" s="241"/>
      <c r="N327" s="242"/>
      <c r="O327" s="242"/>
      <c r="P327" s="242"/>
      <c r="Q327" s="242"/>
      <c r="R327" s="242"/>
      <c r="S327" s="242"/>
      <c r="T327" s="24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4" t="s">
        <v>166</v>
      </c>
      <c r="AU327" s="244" t="s">
        <v>90</v>
      </c>
      <c r="AV327" s="13" t="s">
        <v>23</v>
      </c>
      <c r="AW327" s="13" t="s">
        <v>45</v>
      </c>
      <c r="AX327" s="13" t="s">
        <v>82</v>
      </c>
      <c r="AY327" s="244" t="s">
        <v>153</v>
      </c>
    </row>
    <row r="328" spans="1:51" s="14" customFormat="1" ht="12">
      <c r="A328" s="14"/>
      <c r="B328" s="245"/>
      <c r="C328" s="246"/>
      <c r="D328" s="228" t="s">
        <v>166</v>
      </c>
      <c r="E328" s="247" t="s">
        <v>36</v>
      </c>
      <c r="F328" s="248" t="s">
        <v>1119</v>
      </c>
      <c r="G328" s="246"/>
      <c r="H328" s="249">
        <v>4.1904</v>
      </c>
      <c r="I328" s="250"/>
      <c r="J328" s="246"/>
      <c r="K328" s="246"/>
      <c r="L328" s="251"/>
      <c r="M328" s="252"/>
      <c r="N328" s="253"/>
      <c r="O328" s="253"/>
      <c r="P328" s="253"/>
      <c r="Q328" s="253"/>
      <c r="R328" s="253"/>
      <c r="S328" s="253"/>
      <c r="T328" s="25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5" t="s">
        <v>166</v>
      </c>
      <c r="AU328" s="255" t="s">
        <v>90</v>
      </c>
      <c r="AV328" s="14" t="s">
        <v>90</v>
      </c>
      <c r="AW328" s="14" t="s">
        <v>45</v>
      </c>
      <c r="AX328" s="14" t="s">
        <v>23</v>
      </c>
      <c r="AY328" s="255" t="s">
        <v>153</v>
      </c>
    </row>
    <row r="329" spans="1:65" s="2" customFormat="1" ht="16.5" customHeight="1">
      <c r="A329" s="41"/>
      <c r="B329" s="42"/>
      <c r="C329" s="215" t="s">
        <v>706</v>
      </c>
      <c r="D329" s="215" t="s">
        <v>155</v>
      </c>
      <c r="E329" s="216" t="s">
        <v>346</v>
      </c>
      <c r="F329" s="217" t="s">
        <v>347</v>
      </c>
      <c r="G329" s="218" t="s">
        <v>348</v>
      </c>
      <c r="H329" s="277"/>
      <c r="I329" s="220"/>
      <c r="J329" s="221">
        <f>ROUND(I329*H329,2)</f>
        <v>0</v>
      </c>
      <c r="K329" s="217" t="s">
        <v>159</v>
      </c>
      <c r="L329" s="47"/>
      <c r="M329" s="222" t="s">
        <v>36</v>
      </c>
      <c r="N329" s="223" t="s">
        <v>53</v>
      </c>
      <c r="O329" s="87"/>
      <c r="P329" s="224">
        <f>O329*H329</f>
        <v>0</v>
      </c>
      <c r="Q329" s="224">
        <v>0</v>
      </c>
      <c r="R329" s="224">
        <f>Q329*H329</f>
        <v>0</v>
      </c>
      <c r="S329" s="224">
        <v>0</v>
      </c>
      <c r="T329" s="225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26" t="s">
        <v>160</v>
      </c>
      <c r="AT329" s="226" t="s">
        <v>155</v>
      </c>
      <c r="AU329" s="226" t="s">
        <v>90</v>
      </c>
      <c r="AY329" s="19" t="s">
        <v>153</v>
      </c>
      <c r="BE329" s="227">
        <f>IF(N329="základní",J329,0)</f>
        <v>0</v>
      </c>
      <c r="BF329" s="227">
        <f>IF(N329="snížená",J329,0)</f>
        <v>0</v>
      </c>
      <c r="BG329" s="227">
        <f>IF(N329="zákl. přenesená",J329,0)</f>
        <v>0</v>
      </c>
      <c r="BH329" s="227">
        <f>IF(N329="sníž. přenesená",J329,0)</f>
        <v>0</v>
      </c>
      <c r="BI329" s="227">
        <f>IF(N329="nulová",J329,0)</f>
        <v>0</v>
      </c>
      <c r="BJ329" s="19" t="s">
        <v>23</v>
      </c>
      <c r="BK329" s="227">
        <f>ROUND(I329*H329,2)</f>
        <v>0</v>
      </c>
      <c r="BL329" s="19" t="s">
        <v>160</v>
      </c>
      <c r="BM329" s="226" t="s">
        <v>1120</v>
      </c>
    </row>
    <row r="330" spans="1:47" s="2" customFormat="1" ht="12">
      <c r="A330" s="41"/>
      <c r="B330" s="42"/>
      <c r="C330" s="43"/>
      <c r="D330" s="228" t="s">
        <v>162</v>
      </c>
      <c r="E330" s="43"/>
      <c r="F330" s="229" t="s">
        <v>350</v>
      </c>
      <c r="G330" s="43"/>
      <c r="H330" s="43"/>
      <c r="I330" s="230"/>
      <c r="J330" s="43"/>
      <c r="K330" s="43"/>
      <c r="L330" s="47"/>
      <c r="M330" s="231"/>
      <c r="N330" s="232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19" t="s">
        <v>162</v>
      </c>
      <c r="AU330" s="19" t="s">
        <v>90</v>
      </c>
    </row>
    <row r="331" spans="1:47" s="2" customFormat="1" ht="12">
      <c r="A331" s="41"/>
      <c r="B331" s="42"/>
      <c r="C331" s="43"/>
      <c r="D331" s="233" t="s">
        <v>164</v>
      </c>
      <c r="E331" s="43"/>
      <c r="F331" s="234" t="s">
        <v>351</v>
      </c>
      <c r="G331" s="43"/>
      <c r="H331" s="43"/>
      <c r="I331" s="230"/>
      <c r="J331" s="43"/>
      <c r="K331" s="43"/>
      <c r="L331" s="47"/>
      <c r="M331" s="278"/>
      <c r="N331" s="279"/>
      <c r="O331" s="280"/>
      <c r="P331" s="280"/>
      <c r="Q331" s="280"/>
      <c r="R331" s="280"/>
      <c r="S331" s="280"/>
      <c r="T331" s="28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T331" s="19" t="s">
        <v>164</v>
      </c>
      <c r="AU331" s="19" t="s">
        <v>90</v>
      </c>
    </row>
    <row r="332" spans="1:31" s="2" customFormat="1" ht="6.95" customHeight="1">
      <c r="A332" s="41"/>
      <c r="B332" s="62"/>
      <c r="C332" s="63"/>
      <c r="D332" s="63"/>
      <c r="E332" s="63"/>
      <c r="F332" s="63"/>
      <c r="G332" s="63"/>
      <c r="H332" s="63"/>
      <c r="I332" s="63"/>
      <c r="J332" s="63"/>
      <c r="K332" s="63"/>
      <c r="L332" s="47"/>
      <c r="M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</row>
  </sheetData>
  <sheetProtection password="CC35" sheet="1" objects="1" scenarios="1" formatColumns="0" formatRows="0" autoFilter="0"/>
  <autoFilter ref="C84:K33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1/181151322"/>
    <hyperlink ref="F95" r:id="rId2" display="https://podminky.urs.cz/item/CS_URS_2022_01/181451121"/>
    <hyperlink ref="F105" r:id="rId3" display="https://podminky.urs.cz/item/CS_URS_2022_01/184802211"/>
    <hyperlink ref="F114" r:id="rId4" display="https://podminky.urs.cz/item/CS_URS_2022_01/185803112"/>
    <hyperlink ref="F119" r:id="rId5" display="https://podminky.urs.cz/item/CS_URS_2022_01/183101112"/>
    <hyperlink ref="F124" r:id="rId6" display="https://podminky.urs.cz/item/CS_URS_2022_01/183101121"/>
    <hyperlink ref="F129" r:id="rId7" display="https://podminky.urs.cz/item/CS_URS_2022_01/184102113"/>
    <hyperlink ref="F158" r:id="rId8" display="https://podminky.urs.cz/item/CS_URS_2022_01/184102211"/>
    <hyperlink ref="F219" r:id="rId9" display="https://podminky.urs.cz/item/CS_URS_2022_01/184215113"/>
    <hyperlink ref="F225" r:id="rId10" display="https://podminky.urs.cz/item/CS_URS_2022_01/184215133"/>
    <hyperlink ref="F236" r:id="rId11" display="https://podminky.urs.cz/item/CS_URS_2022_01/184813135"/>
    <hyperlink ref="F245" r:id="rId12" display="https://podminky.urs.cz/item/CS_URS_2022_01/184911431"/>
    <hyperlink ref="F281" r:id="rId13" display="https://podminky.urs.cz/item/CS_URS_2022_01/185804311"/>
    <hyperlink ref="F291" r:id="rId14" display="https://podminky.urs.cz/item/CS_URS_2022_01/185851121"/>
    <hyperlink ref="F296" r:id="rId15" display="https://podminky.urs.cz/item/CS_URS_2022_01/185851129"/>
    <hyperlink ref="F309" r:id="rId16" display="https://podminky.urs.cz/item/CS_URS_2022_01/998231311"/>
    <hyperlink ref="F314" r:id="rId17" display="https://podminky.urs.cz/item/CS_URS_2022_01/762342441"/>
    <hyperlink ref="F325" r:id="rId18" display="https://podminky.urs.cz/item/CS_URS_2022_01/762395000"/>
    <hyperlink ref="F331" r:id="rId19" display="https://podminky.urs.cz/item/CS_URS_2022_01/998762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90</v>
      </c>
    </row>
    <row r="4" spans="2:46" s="1" customFormat="1" ht="24.95" customHeight="1">
      <c r="B4" s="22"/>
      <c r="D4" s="143" t="s">
        <v>124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opatření KoPÚ k.ú. Měrovice nad Hanou</v>
      </c>
      <c r="F7" s="145"/>
      <c r="G7" s="145"/>
      <c r="H7" s="145"/>
      <c r="L7" s="22"/>
    </row>
    <row r="8" spans="2:12" s="1" customFormat="1" ht="12" customHeight="1">
      <c r="B8" s="22"/>
      <c r="D8" s="145" t="s">
        <v>125</v>
      </c>
      <c r="L8" s="22"/>
    </row>
    <row r="9" spans="1:31" s="2" customFormat="1" ht="16.5" customHeight="1">
      <c r="A9" s="41"/>
      <c r="B9" s="47"/>
      <c r="C9" s="41"/>
      <c r="D9" s="41"/>
      <c r="E9" s="146" t="s">
        <v>1000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352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1121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19</v>
      </c>
      <c r="E13" s="41"/>
      <c r="F13" s="136" t="s">
        <v>36</v>
      </c>
      <c r="G13" s="41"/>
      <c r="H13" s="41"/>
      <c r="I13" s="145" t="s">
        <v>21</v>
      </c>
      <c r="J13" s="136" t="s">
        <v>36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24</v>
      </c>
      <c r="E14" s="41"/>
      <c r="F14" s="136" t="s">
        <v>25</v>
      </c>
      <c r="G14" s="41"/>
      <c r="H14" s="41"/>
      <c r="I14" s="145" t="s">
        <v>26</v>
      </c>
      <c r="J14" s="149" t="str">
        <f>'Rekapitulace stavby'!AN8</f>
        <v>17. 5. 2022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34</v>
      </c>
      <c r="E16" s="41"/>
      <c r="F16" s="41"/>
      <c r="G16" s="41"/>
      <c r="H16" s="41"/>
      <c r="I16" s="145" t="s">
        <v>35</v>
      </c>
      <c r="J16" s="136" t="s">
        <v>36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37</v>
      </c>
      <c r="F17" s="41"/>
      <c r="G17" s="41"/>
      <c r="H17" s="41"/>
      <c r="I17" s="145" t="s">
        <v>38</v>
      </c>
      <c r="J17" s="136" t="s">
        <v>36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39</v>
      </c>
      <c r="E19" s="41"/>
      <c r="F19" s="41"/>
      <c r="G19" s="41"/>
      <c r="H19" s="41"/>
      <c r="I19" s="145" t="s">
        <v>35</v>
      </c>
      <c r="J19" s="35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5" t="s">
        <v>38</v>
      </c>
      <c r="J20" s="35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41</v>
      </c>
      <c r="E22" s="41"/>
      <c r="F22" s="41"/>
      <c r="G22" s="41"/>
      <c r="H22" s="41"/>
      <c r="I22" s="145" t="s">
        <v>35</v>
      </c>
      <c r="J22" s="136" t="s">
        <v>36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42</v>
      </c>
      <c r="F23" s="41"/>
      <c r="G23" s="41"/>
      <c r="H23" s="41"/>
      <c r="I23" s="145" t="s">
        <v>38</v>
      </c>
      <c r="J23" s="136" t="s">
        <v>36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43</v>
      </c>
      <c r="E25" s="41"/>
      <c r="F25" s="41"/>
      <c r="G25" s="41"/>
      <c r="H25" s="41"/>
      <c r="I25" s="145" t="s">
        <v>35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38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46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36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48</v>
      </c>
      <c r="E32" s="41"/>
      <c r="F32" s="41"/>
      <c r="G32" s="41"/>
      <c r="H32" s="41"/>
      <c r="I32" s="41"/>
      <c r="J32" s="156">
        <f>ROUND(J89,2)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50</v>
      </c>
      <c r="G34" s="41"/>
      <c r="H34" s="41"/>
      <c r="I34" s="157" t="s">
        <v>49</v>
      </c>
      <c r="J34" s="157" t="s">
        <v>51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52</v>
      </c>
      <c r="E35" s="145" t="s">
        <v>53</v>
      </c>
      <c r="F35" s="159">
        <f>ROUND((SUM(BE89:BE385)),2)</f>
        <v>0</v>
      </c>
      <c r="G35" s="41"/>
      <c r="H35" s="41"/>
      <c r="I35" s="160">
        <v>0.21</v>
      </c>
      <c r="J35" s="159">
        <f>ROUND(((SUM(BE89:BE385))*I35),2)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54</v>
      </c>
      <c r="F36" s="159">
        <f>ROUND((SUM(BF89:BF385)),2)</f>
        <v>0</v>
      </c>
      <c r="G36" s="41"/>
      <c r="H36" s="41"/>
      <c r="I36" s="160">
        <v>0.15</v>
      </c>
      <c r="J36" s="159">
        <f>ROUND(((SUM(BF89:BF385))*I36),2)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55</v>
      </c>
      <c r="F37" s="159">
        <f>ROUND((SUM(BG89:BG385)),2)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56</v>
      </c>
      <c r="F38" s="159">
        <f>ROUND((SUM(BH89:BH385)),2)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57</v>
      </c>
      <c r="F39" s="159">
        <f>ROUND((SUM(BI89:BI385)),2)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58</v>
      </c>
      <c r="E41" s="163"/>
      <c r="F41" s="163"/>
      <c r="G41" s="164" t="s">
        <v>59</v>
      </c>
      <c r="H41" s="165" t="s">
        <v>60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5" t="s">
        <v>128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Realizace opatření KoPÚ k.ú. Měrovice nad Hanou</v>
      </c>
      <c r="F50" s="34"/>
      <c r="G50" s="34"/>
      <c r="H50" s="34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3"/>
      <c r="C51" s="34" t="s">
        <v>125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1"/>
      <c r="B52" s="42"/>
      <c r="C52" s="43"/>
      <c r="D52" s="43"/>
      <c r="E52" s="172" t="s">
        <v>1000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4" t="s">
        <v>352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10.1 - Následná péče - 1.rok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4" t="s">
        <v>24</v>
      </c>
      <c r="D56" s="43"/>
      <c r="E56" s="43"/>
      <c r="F56" s="29" t="str">
        <f>F14</f>
        <v>Měrovice nad Hanou</v>
      </c>
      <c r="G56" s="43"/>
      <c r="H56" s="43"/>
      <c r="I56" s="34" t="s">
        <v>26</v>
      </c>
      <c r="J56" s="75" t="str">
        <f>IF(J14="","",J14)</f>
        <v>17. 5. 2022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4" t="s">
        <v>34</v>
      </c>
      <c r="D58" s="43"/>
      <c r="E58" s="43"/>
      <c r="F58" s="29" t="str">
        <f>E17</f>
        <v>ČR-Státní pozemkový úřad,Krajský poz.úřad</v>
      </c>
      <c r="G58" s="43"/>
      <c r="H58" s="43"/>
      <c r="I58" s="34" t="s">
        <v>41</v>
      </c>
      <c r="J58" s="39" t="str">
        <f>E23</f>
        <v xml:space="preserve">AGPOL  s.r.o.,Jungmanova 153/12,Olomouc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4" t="s">
        <v>39</v>
      </c>
      <c r="D59" s="43"/>
      <c r="E59" s="43"/>
      <c r="F59" s="29" t="str">
        <f>IF(E20="","",E20)</f>
        <v>Vyplň údaj</v>
      </c>
      <c r="G59" s="43"/>
      <c r="H59" s="43"/>
      <c r="I59" s="34" t="s">
        <v>43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129</v>
      </c>
      <c r="D61" s="174"/>
      <c r="E61" s="174"/>
      <c r="F61" s="174"/>
      <c r="G61" s="174"/>
      <c r="H61" s="174"/>
      <c r="I61" s="174"/>
      <c r="J61" s="175" t="s">
        <v>130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80</v>
      </c>
      <c r="D63" s="43"/>
      <c r="E63" s="43"/>
      <c r="F63" s="43"/>
      <c r="G63" s="43"/>
      <c r="H63" s="43"/>
      <c r="I63" s="43"/>
      <c r="J63" s="105">
        <f>J89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131</v>
      </c>
    </row>
    <row r="64" spans="1:31" s="9" customFormat="1" ht="24.95" customHeight="1">
      <c r="A64" s="9"/>
      <c r="B64" s="177"/>
      <c r="C64" s="178"/>
      <c r="D64" s="179" t="s">
        <v>132</v>
      </c>
      <c r="E64" s="180"/>
      <c r="F64" s="180"/>
      <c r="G64" s="180"/>
      <c r="H64" s="180"/>
      <c r="I64" s="180"/>
      <c r="J64" s="181">
        <f>J90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354</v>
      </c>
      <c r="E65" s="185"/>
      <c r="F65" s="185"/>
      <c r="G65" s="185"/>
      <c r="H65" s="185"/>
      <c r="I65" s="185"/>
      <c r="J65" s="186">
        <f>J91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355</v>
      </c>
      <c r="E66" s="185"/>
      <c r="F66" s="185"/>
      <c r="G66" s="185"/>
      <c r="H66" s="185"/>
      <c r="I66" s="185"/>
      <c r="J66" s="186">
        <f>J358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135</v>
      </c>
      <c r="E67" s="185"/>
      <c r="F67" s="185"/>
      <c r="G67" s="185"/>
      <c r="H67" s="185"/>
      <c r="I67" s="185"/>
      <c r="J67" s="186">
        <f>J382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5" t="s">
        <v>138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16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72" t="str">
        <f>E7</f>
        <v>Realizace opatření KoPÚ k.ú. Měrovice nad Hanou</v>
      </c>
      <c r="F77" s="34"/>
      <c r="G77" s="34"/>
      <c r="H77" s="34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2:12" s="1" customFormat="1" ht="12" customHeight="1">
      <c r="B78" s="23"/>
      <c r="C78" s="34" t="s">
        <v>125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1"/>
      <c r="B79" s="42"/>
      <c r="C79" s="43"/>
      <c r="D79" s="43"/>
      <c r="E79" s="172" t="s">
        <v>1000</v>
      </c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352</v>
      </c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72" t="str">
        <f>E11</f>
        <v>SO 10.1 - Následná péče - 1.rok</v>
      </c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4" t="s">
        <v>24</v>
      </c>
      <c r="D83" s="43"/>
      <c r="E83" s="43"/>
      <c r="F83" s="29" t="str">
        <f>F14</f>
        <v>Měrovice nad Hanou</v>
      </c>
      <c r="G83" s="43"/>
      <c r="H83" s="43"/>
      <c r="I83" s="34" t="s">
        <v>26</v>
      </c>
      <c r="J83" s="75" t="str">
        <f>IF(J14="","",J14)</f>
        <v>17. 5. 2022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40.05" customHeight="1">
      <c r="A85" s="41"/>
      <c r="B85" s="42"/>
      <c r="C85" s="34" t="s">
        <v>34</v>
      </c>
      <c r="D85" s="43"/>
      <c r="E85" s="43"/>
      <c r="F85" s="29" t="str">
        <f>E17</f>
        <v>ČR-Státní pozemkový úřad,Krajský poz.úřad</v>
      </c>
      <c r="G85" s="43"/>
      <c r="H85" s="43"/>
      <c r="I85" s="34" t="s">
        <v>41</v>
      </c>
      <c r="J85" s="39" t="str">
        <f>E23</f>
        <v xml:space="preserve">AGPOL  s.r.o.,Jungmanova 153/12,Olomouc</v>
      </c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5.15" customHeight="1">
      <c r="A86" s="41"/>
      <c r="B86" s="42"/>
      <c r="C86" s="34" t="s">
        <v>39</v>
      </c>
      <c r="D86" s="43"/>
      <c r="E86" s="43"/>
      <c r="F86" s="29" t="str">
        <f>IF(E20="","",E20)</f>
        <v>Vyplň údaj</v>
      </c>
      <c r="G86" s="43"/>
      <c r="H86" s="43"/>
      <c r="I86" s="34" t="s">
        <v>43</v>
      </c>
      <c r="J86" s="39" t="str">
        <f>E26</f>
        <v xml:space="preserve"> </v>
      </c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0.3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11" customFormat="1" ht="29.25" customHeight="1">
      <c r="A88" s="188"/>
      <c r="B88" s="189"/>
      <c r="C88" s="190" t="s">
        <v>139</v>
      </c>
      <c r="D88" s="191" t="s">
        <v>67</v>
      </c>
      <c r="E88" s="191" t="s">
        <v>63</v>
      </c>
      <c r="F88" s="191" t="s">
        <v>64</v>
      </c>
      <c r="G88" s="191" t="s">
        <v>140</v>
      </c>
      <c r="H88" s="191" t="s">
        <v>141</v>
      </c>
      <c r="I88" s="191" t="s">
        <v>142</v>
      </c>
      <c r="J88" s="191" t="s">
        <v>130</v>
      </c>
      <c r="K88" s="192" t="s">
        <v>143</v>
      </c>
      <c r="L88" s="193"/>
      <c r="M88" s="95" t="s">
        <v>36</v>
      </c>
      <c r="N88" s="96" t="s">
        <v>52</v>
      </c>
      <c r="O88" s="96" t="s">
        <v>144</v>
      </c>
      <c r="P88" s="96" t="s">
        <v>145</v>
      </c>
      <c r="Q88" s="96" t="s">
        <v>146</v>
      </c>
      <c r="R88" s="96" t="s">
        <v>147</v>
      </c>
      <c r="S88" s="96" t="s">
        <v>148</v>
      </c>
      <c r="T88" s="97" t="s">
        <v>149</v>
      </c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</row>
    <row r="89" spans="1:63" s="2" customFormat="1" ht="22.8" customHeight="1">
      <c r="A89" s="41"/>
      <c r="B89" s="42"/>
      <c r="C89" s="102" t="s">
        <v>150</v>
      </c>
      <c r="D89" s="43"/>
      <c r="E89" s="43"/>
      <c r="F89" s="43"/>
      <c r="G89" s="43"/>
      <c r="H89" s="43"/>
      <c r="I89" s="43"/>
      <c r="J89" s="194">
        <f>BK89</f>
        <v>0</v>
      </c>
      <c r="K89" s="43"/>
      <c r="L89" s="47"/>
      <c r="M89" s="98"/>
      <c r="N89" s="195"/>
      <c r="O89" s="99"/>
      <c r="P89" s="196">
        <f>P90</f>
        <v>0</v>
      </c>
      <c r="Q89" s="99"/>
      <c r="R89" s="196">
        <f>R90</f>
        <v>191.84623969999998</v>
      </c>
      <c r="S89" s="99"/>
      <c r="T89" s="197">
        <f>T90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81</v>
      </c>
      <c r="AU89" s="19" t="s">
        <v>131</v>
      </c>
      <c r="BK89" s="198">
        <f>BK90</f>
        <v>0</v>
      </c>
    </row>
    <row r="90" spans="1:63" s="12" customFormat="1" ht="25.9" customHeight="1">
      <c r="A90" s="12"/>
      <c r="B90" s="199"/>
      <c r="C90" s="200"/>
      <c r="D90" s="201" t="s">
        <v>81</v>
      </c>
      <c r="E90" s="202" t="s">
        <v>151</v>
      </c>
      <c r="F90" s="202" t="s">
        <v>152</v>
      </c>
      <c r="G90" s="200"/>
      <c r="H90" s="200"/>
      <c r="I90" s="203"/>
      <c r="J90" s="204">
        <f>BK90</f>
        <v>0</v>
      </c>
      <c r="K90" s="200"/>
      <c r="L90" s="205"/>
      <c r="M90" s="206"/>
      <c r="N90" s="207"/>
      <c r="O90" s="207"/>
      <c r="P90" s="208">
        <f>P91+P358+P382</f>
        <v>0</v>
      </c>
      <c r="Q90" s="207"/>
      <c r="R90" s="208">
        <f>R91+R358+R382</f>
        <v>191.84623969999998</v>
      </c>
      <c r="S90" s="207"/>
      <c r="T90" s="209">
        <f>T91+T358+T382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23</v>
      </c>
      <c r="AT90" s="211" t="s">
        <v>81</v>
      </c>
      <c r="AU90" s="211" t="s">
        <v>82</v>
      </c>
      <c r="AY90" s="210" t="s">
        <v>153</v>
      </c>
      <c r="BK90" s="212">
        <f>BK91+BK358+BK382</f>
        <v>0</v>
      </c>
    </row>
    <row r="91" spans="1:63" s="12" customFormat="1" ht="22.8" customHeight="1">
      <c r="A91" s="12"/>
      <c r="B91" s="199"/>
      <c r="C91" s="200"/>
      <c r="D91" s="201" t="s">
        <v>81</v>
      </c>
      <c r="E91" s="213" t="s">
        <v>356</v>
      </c>
      <c r="F91" s="213" t="s">
        <v>357</v>
      </c>
      <c r="G91" s="200"/>
      <c r="H91" s="200"/>
      <c r="I91" s="203"/>
      <c r="J91" s="214">
        <f>BK91</f>
        <v>0</v>
      </c>
      <c r="K91" s="200"/>
      <c r="L91" s="205"/>
      <c r="M91" s="206"/>
      <c r="N91" s="207"/>
      <c r="O91" s="207"/>
      <c r="P91" s="208">
        <f>SUM(P92:P357)</f>
        <v>0</v>
      </c>
      <c r="Q91" s="207"/>
      <c r="R91" s="208">
        <f>SUM(R92:R357)</f>
        <v>191.841332</v>
      </c>
      <c r="S91" s="207"/>
      <c r="T91" s="209">
        <f>SUM(T92:T357)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23</v>
      </c>
      <c r="AT91" s="211" t="s">
        <v>81</v>
      </c>
      <c r="AU91" s="211" t="s">
        <v>23</v>
      </c>
      <c r="AY91" s="210" t="s">
        <v>153</v>
      </c>
      <c r="BK91" s="212">
        <f>SUM(BK92:BK357)</f>
        <v>0</v>
      </c>
    </row>
    <row r="92" spans="1:65" s="2" customFormat="1" ht="16.5" customHeight="1">
      <c r="A92" s="41"/>
      <c r="B92" s="42"/>
      <c r="C92" s="215" t="s">
        <v>23</v>
      </c>
      <c r="D92" s="215" t="s">
        <v>155</v>
      </c>
      <c r="E92" s="216" t="s">
        <v>358</v>
      </c>
      <c r="F92" s="217" t="s">
        <v>359</v>
      </c>
      <c r="G92" s="218" t="s">
        <v>360</v>
      </c>
      <c r="H92" s="219">
        <v>1.054</v>
      </c>
      <c r="I92" s="220"/>
      <c r="J92" s="221">
        <f>ROUND(I92*H92,2)</f>
        <v>0</v>
      </c>
      <c r="K92" s="217" t="s">
        <v>159</v>
      </c>
      <c r="L92" s="47"/>
      <c r="M92" s="222" t="s">
        <v>36</v>
      </c>
      <c r="N92" s="223" t="s">
        <v>53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160</v>
      </c>
      <c r="AT92" s="226" t="s">
        <v>155</v>
      </c>
      <c r="AU92" s="226" t="s">
        <v>90</v>
      </c>
      <c r="AY92" s="19" t="s">
        <v>153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23</v>
      </c>
      <c r="BK92" s="227">
        <f>ROUND(I92*H92,2)</f>
        <v>0</v>
      </c>
      <c r="BL92" s="19" t="s">
        <v>160</v>
      </c>
      <c r="BM92" s="226" t="s">
        <v>1122</v>
      </c>
    </row>
    <row r="93" spans="1:47" s="2" customFormat="1" ht="12">
      <c r="A93" s="41"/>
      <c r="B93" s="42"/>
      <c r="C93" s="43"/>
      <c r="D93" s="228" t="s">
        <v>162</v>
      </c>
      <c r="E93" s="43"/>
      <c r="F93" s="229" t="s">
        <v>362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162</v>
      </c>
      <c r="AU93" s="19" t="s">
        <v>90</v>
      </c>
    </row>
    <row r="94" spans="1:47" s="2" customFormat="1" ht="12">
      <c r="A94" s="41"/>
      <c r="B94" s="42"/>
      <c r="C94" s="43"/>
      <c r="D94" s="233" t="s">
        <v>164</v>
      </c>
      <c r="E94" s="43"/>
      <c r="F94" s="234" t="s">
        <v>363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164</v>
      </c>
      <c r="AU94" s="19" t="s">
        <v>90</v>
      </c>
    </row>
    <row r="95" spans="1:51" s="13" customFormat="1" ht="12">
      <c r="A95" s="13"/>
      <c r="B95" s="235"/>
      <c r="C95" s="236"/>
      <c r="D95" s="228" t="s">
        <v>166</v>
      </c>
      <c r="E95" s="237" t="s">
        <v>36</v>
      </c>
      <c r="F95" s="238" t="s">
        <v>1079</v>
      </c>
      <c r="G95" s="236"/>
      <c r="H95" s="237" t="s">
        <v>36</v>
      </c>
      <c r="I95" s="239"/>
      <c r="J95" s="236"/>
      <c r="K95" s="236"/>
      <c r="L95" s="240"/>
      <c r="M95" s="241"/>
      <c r="N95" s="242"/>
      <c r="O95" s="242"/>
      <c r="P95" s="242"/>
      <c r="Q95" s="242"/>
      <c r="R95" s="242"/>
      <c r="S95" s="242"/>
      <c r="T95" s="24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4" t="s">
        <v>166</v>
      </c>
      <c r="AU95" s="244" t="s">
        <v>90</v>
      </c>
      <c r="AV95" s="13" t="s">
        <v>23</v>
      </c>
      <c r="AW95" s="13" t="s">
        <v>45</v>
      </c>
      <c r="AX95" s="13" t="s">
        <v>82</v>
      </c>
      <c r="AY95" s="244" t="s">
        <v>153</v>
      </c>
    </row>
    <row r="96" spans="1:51" s="13" customFormat="1" ht="12">
      <c r="A96" s="13"/>
      <c r="B96" s="235"/>
      <c r="C96" s="236"/>
      <c r="D96" s="228" t="s">
        <v>166</v>
      </c>
      <c r="E96" s="237" t="s">
        <v>36</v>
      </c>
      <c r="F96" s="238" t="s">
        <v>364</v>
      </c>
      <c r="G96" s="236"/>
      <c r="H96" s="237" t="s">
        <v>36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166</v>
      </c>
      <c r="AU96" s="244" t="s">
        <v>90</v>
      </c>
      <c r="AV96" s="13" t="s">
        <v>23</v>
      </c>
      <c r="AW96" s="13" t="s">
        <v>45</v>
      </c>
      <c r="AX96" s="13" t="s">
        <v>82</v>
      </c>
      <c r="AY96" s="244" t="s">
        <v>153</v>
      </c>
    </row>
    <row r="97" spans="1:51" s="14" customFormat="1" ht="12">
      <c r="A97" s="14"/>
      <c r="B97" s="245"/>
      <c r="C97" s="246"/>
      <c r="D97" s="228" t="s">
        <v>166</v>
      </c>
      <c r="E97" s="247" t="s">
        <v>36</v>
      </c>
      <c r="F97" s="248" t="s">
        <v>1123</v>
      </c>
      <c r="G97" s="246"/>
      <c r="H97" s="249">
        <v>1.0536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5" t="s">
        <v>166</v>
      </c>
      <c r="AU97" s="255" t="s">
        <v>90</v>
      </c>
      <c r="AV97" s="14" t="s">
        <v>90</v>
      </c>
      <c r="AW97" s="14" t="s">
        <v>45</v>
      </c>
      <c r="AX97" s="14" t="s">
        <v>82</v>
      </c>
      <c r="AY97" s="255" t="s">
        <v>153</v>
      </c>
    </row>
    <row r="98" spans="1:51" s="16" customFormat="1" ht="12">
      <c r="A98" s="16"/>
      <c r="B98" s="282"/>
      <c r="C98" s="283"/>
      <c r="D98" s="228" t="s">
        <v>166</v>
      </c>
      <c r="E98" s="284" t="s">
        <v>36</v>
      </c>
      <c r="F98" s="285" t="s">
        <v>400</v>
      </c>
      <c r="G98" s="283"/>
      <c r="H98" s="286">
        <v>1.0536</v>
      </c>
      <c r="I98" s="287"/>
      <c r="J98" s="283"/>
      <c r="K98" s="283"/>
      <c r="L98" s="288"/>
      <c r="M98" s="289"/>
      <c r="N98" s="290"/>
      <c r="O98" s="290"/>
      <c r="P98" s="290"/>
      <c r="Q98" s="290"/>
      <c r="R98" s="290"/>
      <c r="S98" s="290"/>
      <c r="T98" s="291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T98" s="292" t="s">
        <v>166</v>
      </c>
      <c r="AU98" s="292" t="s">
        <v>90</v>
      </c>
      <c r="AV98" s="16" t="s">
        <v>174</v>
      </c>
      <c r="AW98" s="16" t="s">
        <v>45</v>
      </c>
      <c r="AX98" s="16" t="s">
        <v>82</v>
      </c>
      <c r="AY98" s="292" t="s">
        <v>153</v>
      </c>
    </row>
    <row r="99" spans="1:51" s="15" customFormat="1" ht="12">
      <c r="A99" s="15"/>
      <c r="B99" s="266"/>
      <c r="C99" s="267"/>
      <c r="D99" s="228" t="s">
        <v>166</v>
      </c>
      <c r="E99" s="268" t="s">
        <v>36</v>
      </c>
      <c r="F99" s="269" t="s">
        <v>183</v>
      </c>
      <c r="G99" s="267"/>
      <c r="H99" s="270">
        <v>1.0536</v>
      </c>
      <c r="I99" s="271"/>
      <c r="J99" s="267"/>
      <c r="K99" s="267"/>
      <c r="L99" s="272"/>
      <c r="M99" s="273"/>
      <c r="N99" s="274"/>
      <c r="O99" s="274"/>
      <c r="P99" s="274"/>
      <c r="Q99" s="274"/>
      <c r="R99" s="274"/>
      <c r="S99" s="274"/>
      <c r="T99" s="27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76" t="s">
        <v>166</v>
      </c>
      <c r="AU99" s="276" t="s">
        <v>90</v>
      </c>
      <c r="AV99" s="15" t="s">
        <v>160</v>
      </c>
      <c r="AW99" s="15" t="s">
        <v>45</v>
      </c>
      <c r="AX99" s="15" t="s">
        <v>23</v>
      </c>
      <c r="AY99" s="276" t="s">
        <v>153</v>
      </c>
    </row>
    <row r="100" spans="1:65" s="2" customFormat="1" ht="21.75" customHeight="1">
      <c r="A100" s="41"/>
      <c r="B100" s="42"/>
      <c r="C100" s="215" t="s">
        <v>90</v>
      </c>
      <c r="D100" s="215" t="s">
        <v>155</v>
      </c>
      <c r="E100" s="216" t="s">
        <v>184</v>
      </c>
      <c r="F100" s="217" t="s">
        <v>185</v>
      </c>
      <c r="G100" s="218" t="s">
        <v>186</v>
      </c>
      <c r="H100" s="219">
        <v>19.4</v>
      </c>
      <c r="I100" s="220"/>
      <c r="J100" s="221">
        <f>ROUND(I100*H100,2)</f>
        <v>0</v>
      </c>
      <c r="K100" s="217" t="s">
        <v>159</v>
      </c>
      <c r="L100" s="47"/>
      <c r="M100" s="222" t="s">
        <v>36</v>
      </c>
      <c r="N100" s="223" t="s">
        <v>53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160</v>
      </c>
      <c r="AT100" s="226" t="s">
        <v>155</v>
      </c>
      <c r="AU100" s="226" t="s">
        <v>90</v>
      </c>
      <c r="AY100" s="19" t="s">
        <v>153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23</v>
      </c>
      <c r="BK100" s="227">
        <f>ROUND(I100*H100,2)</f>
        <v>0</v>
      </c>
      <c r="BL100" s="19" t="s">
        <v>160</v>
      </c>
      <c r="BM100" s="226" t="s">
        <v>1124</v>
      </c>
    </row>
    <row r="101" spans="1:47" s="2" customFormat="1" ht="12">
      <c r="A101" s="41"/>
      <c r="B101" s="42"/>
      <c r="C101" s="43"/>
      <c r="D101" s="228" t="s">
        <v>162</v>
      </c>
      <c r="E101" s="43"/>
      <c r="F101" s="229" t="s">
        <v>188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162</v>
      </c>
      <c r="AU101" s="19" t="s">
        <v>90</v>
      </c>
    </row>
    <row r="102" spans="1:47" s="2" customFormat="1" ht="12">
      <c r="A102" s="41"/>
      <c r="B102" s="42"/>
      <c r="C102" s="43"/>
      <c r="D102" s="233" t="s">
        <v>164</v>
      </c>
      <c r="E102" s="43"/>
      <c r="F102" s="234" t="s">
        <v>189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164</v>
      </c>
      <c r="AU102" s="19" t="s">
        <v>90</v>
      </c>
    </row>
    <row r="103" spans="1:51" s="13" customFormat="1" ht="12">
      <c r="A103" s="13"/>
      <c r="B103" s="235"/>
      <c r="C103" s="236"/>
      <c r="D103" s="228" t="s">
        <v>166</v>
      </c>
      <c r="E103" s="237" t="s">
        <v>36</v>
      </c>
      <c r="F103" s="238" t="s">
        <v>1015</v>
      </c>
      <c r="G103" s="236"/>
      <c r="H103" s="237" t="s">
        <v>36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166</v>
      </c>
      <c r="AU103" s="244" t="s">
        <v>90</v>
      </c>
      <c r="AV103" s="13" t="s">
        <v>23</v>
      </c>
      <c r="AW103" s="13" t="s">
        <v>45</v>
      </c>
      <c r="AX103" s="13" t="s">
        <v>82</v>
      </c>
      <c r="AY103" s="244" t="s">
        <v>153</v>
      </c>
    </row>
    <row r="104" spans="1:51" s="13" customFormat="1" ht="12">
      <c r="A104" s="13"/>
      <c r="B104" s="235"/>
      <c r="C104" s="236"/>
      <c r="D104" s="228" t="s">
        <v>166</v>
      </c>
      <c r="E104" s="237" t="s">
        <v>36</v>
      </c>
      <c r="F104" s="238" t="s">
        <v>364</v>
      </c>
      <c r="G104" s="236"/>
      <c r="H104" s="237" t="s">
        <v>36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166</v>
      </c>
      <c r="AU104" s="244" t="s">
        <v>90</v>
      </c>
      <c r="AV104" s="13" t="s">
        <v>23</v>
      </c>
      <c r="AW104" s="13" t="s">
        <v>45</v>
      </c>
      <c r="AX104" s="13" t="s">
        <v>82</v>
      </c>
      <c r="AY104" s="244" t="s">
        <v>153</v>
      </c>
    </row>
    <row r="105" spans="1:51" s="14" customFormat="1" ht="12">
      <c r="A105" s="14"/>
      <c r="B105" s="245"/>
      <c r="C105" s="246"/>
      <c r="D105" s="228" t="s">
        <v>166</v>
      </c>
      <c r="E105" s="247" t="s">
        <v>36</v>
      </c>
      <c r="F105" s="248" t="s">
        <v>1125</v>
      </c>
      <c r="G105" s="246"/>
      <c r="H105" s="249">
        <v>19.4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166</v>
      </c>
      <c r="AU105" s="255" t="s">
        <v>90</v>
      </c>
      <c r="AV105" s="14" t="s">
        <v>90</v>
      </c>
      <c r="AW105" s="14" t="s">
        <v>45</v>
      </c>
      <c r="AX105" s="14" t="s">
        <v>82</v>
      </c>
      <c r="AY105" s="255" t="s">
        <v>153</v>
      </c>
    </row>
    <row r="106" spans="1:51" s="15" customFormat="1" ht="12">
      <c r="A106" s="15"/>
      <c r="B106" s="266"/>
      <c r="C106" s="267"/>
      <c r="D106" s="228" t="s">
        <v>166</v>
      </c>
      <c r="E106" s="268" t="s">
        <v>36</v>
      </c>
      <c r="F106" s="269" t="s">
        <v>183</v>
      </c>
      <c r="G106" s="267"/>
      <c r="H106" s="270">
        <v>19.4</v>
      </c>
      <c r="I106" s="271"/>
      <c r="J106" s="267"/>
      <c r="K106" s="267"/>
      <c r="L106" s="272"/>
      <c r="M106" s="273"/>
      <c r="N106" s="274"/>
      <c r="O106" s="274"/>
      <c r="P106" s="274"/>
      <c r="Q106" s="274"/>
      <c r="R106" s="274"/>
      <c r="S106" s="274"/>
      <c r="T106" s="27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76" t="s">
        <v>166</v>
      </c>
      <c r="AU106" s="276" t="s">
        <v>90</v>
      </c>
      <c r="AV106" s="15" t="s">
        <v>160</v>
      </c>
      <c r="AW106" s="15" t="s">
        <v>45</v>
      </c>
      <c r="AX106" s="15" t="s">
        <v>23</v>
      </c>
      <c r="AY106" s="276" t="s">
        <v>153</v>
      </c>
    </row>
    <row r="107" spans="1:65" s="2" customFormat="1" ht="21.75" customHeight="1">
      <c r="A107" s="41"/>
      <c r="B107" s="42"/>
      <c r="C107" s="215" t="s">
        <v>174</v>
      </c>
      <c r="D107" s="215" t="s">
        <v>155</v>
      </c>
      <c r="E107" s="216" t="s">
        <v>534</v>
      </c>
      <c r="F107" s="217" t="s">
        <v>535</v>
      </c>
      <c r="G107" s="218" t="s">
        <v>186</v>
      </c>
      <c r="H107" s="219">
        <v>61.2</v>
      </c>
      <c r="I107" s="220"/>
      <c r="J107" s="221">
        <f>ROUND(I107*H107,2)</f>
        <v>0</v>
      </c>
      <c r="K107" s="217" t="s">
        <v>159</v>
      </c>
      <c r="L107" s="47"/>
      <c r="M107" s="222" t="s">
        <v>36</v>
      </c>
      <c r="N107" s="223" t="s">
        <v>53</v>
      </c>
      <c r="O107" s="87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6" t="s">
        <v>160</v>
      </c>
      <c r="AT107" s="226" t="s">
        <v>155</v>
      </c>
      <c r="AU107" s="226" t="s">
        <v>90</v>
      </c>
      <c r="AY107" s="19" t="s">
        <v>153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23</v>
      </c>
      <c r="BK107" s="227">
        <f>ROUND(I107*H107,2)</f>
        <v>0</v>
      </c>
      <c r="BL107" s="19" t="s">
        <v>160</v>
      </c>
      <c r="BM107" s="226" t="s">
        <v>1126</v>
      </c>
    </row>
    <row r="108" spans="1:47" s="2" customFormat="1" ht="12">
      <c r="A108" s="41"/>
      <c r="B108" s="42"/>
      <c r="C108" s="43"/>
      <c r="D108" s="228" t="s">
        <v>162</v>
      </c>
      <c r="E108" s="43"/>
      <c r="F108" s="229" t="s">
        <v>537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162</v>
      </c>
      <c r="AU108" s="19" t="s">
        <v>90</v>
      </c>
    </row>
    <row r="109" spans="1:47" s="2" customFormat="1" ht="12">
      <c r="A109" s="41"/>
      <c r="B109" s="42"/>
      <c r="C109" s="43"/>
      <c r="D109" s="233" t="s">
        <v>164</v>
      </c>
      <c r="E109" s="43"/>
      <c r="F109" s="234" t="s">
        <v>538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164</v>
      </c>
      <c r="AU109" s="19" t="s">
        <v>90</v>
      </c>
    </row>
    <row r="110" spans="1:51" s="13" customFormat="1" ht="12">
      <c r="A110" s="13"/>
      <c r="B110" s="235"/>
      <c r="C110" s="236"/>
      <c r="D110" s="228" t="s">
        <v>166</v>
      </c>
      <c r="E110" s="237" t="s">
        <v>36</v>
      </c>
      <c r="F110" s="238" t="s">
        <v>1012</v>
      </c>
      <c r="G110" s="236"/>
      <c r="H110" s="237" t="s">
        <v>36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166</v>
      </c>
      <c r="AU110" s="244" t="s">
        <v>90</v>
      </c>
      <c r="AV110" s="13" t="s">
        <v>23</v>
      </c>
      <c r="AW110" s="13" t="s">
        <v>45</v>
      </c>
      <c r="AX110" s="13" t="s">
        <v>82</v>
      </c>
      <c r="AY110" s="244" t="s">
        <v>153</v>
      </c>
    </row>
    <row r="111" spans="1:51" s="13" customFormat="1" ht="12">
      <c r="A111" s="13"/>
      <c r="B111" s="235"/>
      <c r="C111" s="236"/>
      <c r="D111" s="228" t="s">
        <v>166</v>
      </c>
      <c r="E111" s="237" t="s">
        <v>36</v>
      </c>
      <c r="F111" s="238" t="s">
        <v>364</v>
      </c>
      <c r="G111" s="236"/>
      <c r="H111" s="237" t="s">
        <v>36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166</v>
      </c>
      <c r="AU111" s="244" t="s">
        <v>90</v>
      </c>
      <c r="AV111" s="13" t="s">
        <v>23</v>
      </c>
      <c r="AW111" s="13" t="s">
        <v>45</v>
      </c>
      <c r="AX111" s="13" t="s">
        <v>82</v>
      </c>
      <c r="AY111" s="244" t="s">
        <v>153</v>
      </c>
    </row>
    <row r="112" spans="1:51" s="14" customFormat="1" ht="12">
      <c r="A112" s="14"/>
      <c r="B112" s="245"/>
      <c r="C112" s="246"/>
      <c r="D112" s="228" t="s">
        <v>166</v>
      </c>
      <c r="E112" s="247" t="s">
        <v>36</v>
      </c>
      <c r="F112" s="248" t="s">
        <v>1127</v>
      </c>
      <c r="G112" s="246"/>
      <c r="H112" s="249">
        <v>61.2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166</v>
      </c>
      <c r="AU112" s="255" t="s">
        <v>90</v>
      </c>
      <c r="AV112" s="14" t="s">
        <v>90</v>
      </c>
      <c r="AW112" s="14" t="s">
        <v>45</v>
      </c>
      <c r="AX112" s="14" t="s">
        <v>82</v>
      </c>
      <c r="AY112" s="255" t="s">
        <v>153</v>
      </c>
    </row>
    <row r="113" spans="1:51" s="15" customFormat="1" ht="12">
      <c r="A113" s="15"/>
      <c r="B113" s="266"/>
      <c r="C113" s="267"/>
      <c r="D113" s="228" t="s">
        <v>166</v>
      </c>
      <c r="E113" s="268" t="s">
        <v>36</v>
      </c>
      <c r="F113" s="269" t="s">
        <v>183</v>
      </c>
      <c r="G113" s="267"/>
      <c r="H113" s="270">
        <v>61.2</v>
      </c>
      <c r="I113" s="271"/>
      <c r="J113" s="267"/>
      <c r="K113" s="267"/>
      <c r="L113" s="272"/>
      <c r="M113" s="273"/>
      <c r="N113" s="274"/>
      <c r="O113" s="274"/>
      <c r="P113" s="274"/>
      <c r="Q113" s="274"/>
      <c r="R113" s="274"/>
      <c r="S113" s="274"/>
      <c r="T113" s="27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76" t="s">
        <v>166</v>
      </c>
      <c r="AU113" s="276" t="s">
        <v>90</v>
      </c>
      <c r="AV113" s="15" t="s">
        <v>160</v>
      </c>
      <c r="AW113" s="15" t="s">
        <v>45</v>
      </c>
      <c r="AX113" s="15" t="s">
        <v>23</v>
      </c>
      <c r="AY113" s="276" t="s">
        <v>153</v>
      </c>
    </row>
    <row r="114" spans="1:65" s="2" customFormat="1" ht="16.5" customHeight="1">
      <c r="A114" s="41"/>
      <c r="B114" s="42"/>
      <c r="C114" s="215" t="s">
        <v>160</v>
      </c>
      <c r="D114" s="215" t="s">
        <v>155</v>
      </c>
      <c r="E114" s="216" t="s">
        <v>193</v>
      </c>
      <c r="F114" s="217" t="s">
        <v>194</v>
      </c>
      <c r="G114" s="218" t="s">
        <v>186</v>
      </c>
      <c r="H114" s="219">
        <v>19.4</v>
      </c>
      <c r="I114" s="220"/>
      <c r="J114" s="221">
        <f>ROUND(I114*H114,2)</f>
        <v>0</v>
      </c>
      <c r="K114" s="217" t="s">
        <v>159</v>
      </c>
      <c r="L114" s="47"/>
      <c r="M114" s="222" t="s">
        <v>36</v>
      </c>
      <c r="N114" s="223" t="s">
        <v>53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160</v>
      </c>
      <c r="AT114" s="226" t="s">
        <v>155</v>
      </c>
      <c r="AU114" s="226" t="s">
        <v>90</v>
      </c>
      <c r="AY114" s="19" t="s">
        <v>153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23</v>
      </c>
      <c r="BK114" s="227">
        <f>ROUND(I114*H114,2)</f>
        <v>0</v>
      </c>
      <c r="BL114" s="19" t="s">
        <v>160</v>
      </c>
      <c r="BM114" s="226" t="s">
        <v>1128</v>
      </c>
    </row>
    <row r="115" spans="1:47" s="2" customFormat="1" ht="12">
      <c r="A115" s="41"/>
      <c r="B115" s="42"/>
      <c r="C115" s="43"/>
      <c r="D115" s="228" t="s">
        <v>162</v>
      </c>
      <c r="E115" s="43"/>
      <c r="F115" s="229" t="s">
        <v>196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162</v>
      </c>
      <c r="AU115" s="19" t="s">
        <v>90</v>
      </c>
    </row>
    <row r="116" spans="1:47" s="2" customFormat="1" ht="12">
      <c r="A116" s="41"/>
      <c r="B116" s="42"/>
      <c r="C116" s="43"/>
      <c r="D116" s="233" t="s">
        <v>164</v>
      </c>
      <c r="E116" s="43"/>
      <c r="F116" s="234" t="s">
        <v>197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164</v>
      </c>
      <c r="AU116" s="19" t="s">
        <v>90</v>
      </c>
    </row>
    <row r="117" spans="1:51" s="13" customFormat="1" ht="12">
      <c r="A117" s="13"/>
      <c r="B117" s="235"/>
      <c r="C117" s="236"/>
      <c r="D117" s="228" t="s">
        <v>166</v>
      </c>
      <c r="E117" s="237" t="s">
        <v>36</v>
      </c>
      <c r="F117" s="238" t="s">
        <v>1015</v>
      </c>
      <c r="G117" s="236"/>
      <c r="H117" s="237" t="s">
        <v>36</v>
      </c>
      <c r="I117" s="239"/>
      <c r="J117" s="236"/>
      <c r="K117" s="236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166</v>
      </c>
      <c r="AU117" s="244" t="s">
        <v>90</v>
      </c>
      <c r="AV117" s="13" t="s">
        <v>23</v>
      </c>
      <c r="AW117" s="13" t="s">
        <v>45</v>
      </c>
      <c r="AX117" s="13" t="s">
        <v>82</v>
      </c>
      <c r="AY117" s="244" t="s">
        <v>153</v>
      </c>
    </row>
    <row r="118" spans="1:51" s="13" customFormat="1" ht="12">
      <c r="A118" s="13"/>
      <c r="B118" s="235"/>
      <c r="C118" s="236"/>
      <c r="D118" s="228" t="s">
        <v>166</v>
      </c>
      <c r="E118" s="237" t="s">
        <v>36</v>
      </c>
      <c r="F118" s="238" t="s">
        <v>364</v>
      </c>
      <c r="G118" s="236"/>
      <c r="H118" s="237" t="s">
        <v>36</v>
      </c>
      <c r="I118" s="239"/>
      <c r="J118" s="236"/>
      <c r="K118" s="236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166</v>
      </c>
      <c r="AU118" s="244" t="s">
        <v>90</v>
      </c>
      <c r="AV118" s="13" t="s">
        <v>23</v>
      </c>
      <c r="AW118" s="13" t="s">
        <v>45</v>
      </c>
      <c r="AX118" s="13" t="s">
        <v>82</v>
      </c>
      <c r="AY118" s="244" t="s">
        <v>153</v>
      </c>
    </row>
    <row r="119" spans="1:51" s="14" customFormat="1" ht="12">
      <c r="A119" s="14"/>
      <c r="B119" s="245"/>
      <c r="C119" s="246"/>
      <c r="D119" s="228" t="s">
        <v>166</v>
      </c>
      <c r="E119" s="247" t="s">
        <v>36</v>
      </c>
      <c r="F119" s="248" t="s">
        <v>1125</v>
      </c>
      <c r="G119" s="246"/>
      <c r="H119" s="249">
        <v>19.4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166</v>
      </c>
      <c r="AU119" s="255" t="s">
        <v>90</v>
      </c>
      <c r="AV119" s="14" t="s">
        <v>90</v>
      </c>
      <c r="AW119" s="14" t="s">
        <v>45</v>
      </c>
      <c r="AX119" s="14" t="s">
        <v>82</v>
      </c>
      <c r="AY119" s="255" t="s">
        <v>153</v>
      </c>
    </row>
    <row r="120" spans="1:51" s="15" customFormat="1" ht="12">
      <c r="A120" s="15"/>
      <c r="B120" s="266"/>
      <c r="C120" s="267"/>
      <c r="D120" s="228" t="s">
        <v>166</v>
      </c>
      <c r="E120" s="268" t="s">
        <v>36</v>
      </c>
      <c r="F120" s="269" t="s">
        <v>183</v>
      </c>
      <c r="G120" s="267"/>
      <c r="H120" s="270">
        <v>19.4</v>
      </c>
      <c r="I120" s="271"/>
      <c r="J120" s="267"/>
      <c r="K120" s="267"/>
      <c r="L120" s="272"/>
      <c r="M120" s="273"/>
      <c r="N120" s="274"/>
      <c r="O120" s="274"/>
      <c r="P120" s="274"/>
      <c r="Q120" s="274"/>
      <c r="R120" s="274"/>
      <c r="S120" s="274"/>
      <c r="T120" s="27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76" t="s">
        <v>166</v>
      </c>
      <c r="AU120" s="276" t="s">
        <v>90</v>
      </c>
      <c r="AV120" s="15" t="s">
        <v>160</v>
      </c>
      <c r="AW120" s="15" t="s">
        <v>45</v>
      </c>
      <c r="AX120" s="15" t="s">
        <v>23</v>
      </c>
      <c r="AY120" s="276" t="s">
        <v>153</v>
      </c>
    </row>
    <row r="121" spans="1:65" s="2" customFormat="1" ht="16.5" customHeight="1">
      <c r="A121" s="41"/>
      <c r="B121" s="42"/>
      <c r="C121" s="256" t="s">
        <v>192</v>
      </c>
      <c r="D121" s="256" t="s">
        <v>175</v>
      </c>
      <c r="E121" s="257" t="s">
        <v>1023</v>
      </c>
      <c r="F121" s="258" t="s">
        <v>1024</v>
      </c>
      <c r="G121" s="259" t="s">
        <v>201</v>
      </c>
      <c r="H121" s="260">
        <v>7.65</v>
      </c>
      <c r="I121" s="261"/>
      <c r="J121" s="262">
        <f>ROUND(I121*H121,2)</f>
        <v>0</v>
      </c>
      <c r="K121" s="258" t="s">
        <v>36</v>
      </c>
      <c r="L121" s="263"/>
      <c r="M121" s="264" t="s">
        <v>36</v>
      </c>
      <c r="N121" s="265" t="s">
        <v>53</v>
      </c>
      <c r="O121" s="87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6" t="s">
        <v>179</v>
      </c>
      <c r="AT121" s="226" t="s">
        <v>175</v>
      </c>
      <c r="AU121" s="226" t="s">
        <v>90</v>
      </c>
      <c r="AY121" s="19" t="s">
        <v>153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23</v>
      </c>
      <c r="BK121" s="227">
        <f>ROUND(I121*H121,2)</f>
        <v>0</v>
      </c>
      <c r="BL121" s="19" t="s">
        <v>160</v>
      </c>
      <c r="BM121" s="226" t="s">
        <v>1129</v>
      </c>
    </row>
    <row r="122" spans="1:47" s="2" customFormat="1" ht="12">
      <c r="A122" s="41"/>
      <c r="B122" s="42"/>
      <c r="C122" s="43"/>
      <c r="D122" s="228" t="s">
        <v>162</v>
      </c>
      <c r="E122" s="43"/>
      <c r="F122" s="229" t="s">
        <v>1024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19" t="s">
        <v>162</v>
      </c>
      <c r="AU122" s="19" t="s">
        <v>90</v>
      </c>
    </row>
    <row r="123" spans="1:51" s="13" customFormat="1" ht="12">
      <c r="A123" s="13"/>
      <c r="B123" s="235"/>
      <c r="C123" s="236"/>
      <c r="D123" s="228" t="s">
        <v>166</v>
      </c>
      <c r="E123" s="237" t="s">
        <v>36</v>
      </c>
      <c r="F123" s="238" t="s">
        <v>1015</v>
      </c>
      <c r="G123" s="236"/>
      <c r="H123" s="237" t="s">
        <v>36</v>
      </c>
      <c r="I123" s="239"/>
      <c r="J123" s="236"/>
      <c r="K123" s="236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166</v>
      </c>
      <c r="AU123" s="244" t="s">
        <v>90</v>
      </c>
      <c r="AV123" s="13" t="s">
        <v>23</v>
      </c>
      <c r="AW123" s="13" t="s">
        <v>45</v>
      </c>
      <c r="AX123" s="13" t="s">
        <v>82</v>
      </c>
      <c r="AY123" s="244" t="s">
        <v>153</v>
      </c>
    </row>
    <row r="124" spans="1:51" s="13" customFormat="1" ht="12">
      <c r="A124" s="13"/>
      <c r="B124" s="235"/>
      <c r="C124" s="236"/>
      <c r="D124" s="228" t="s">
        <v>166</v>
      </c>
      <c r="E124" s="237" t="s">
        <v>36</v>
      </c>
      <c r="F124" s="238" t="s">
        <v>364</v>
      </c>
      <c r="G124" s="236"/>
      <c r="H124" s="237" t="s">
        <v>36</v>
      </c>
      <c r="I124" s="239"/>
      <c r="J124" s="236"/>
      <c r="K124" s="236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166</v>
      </c>
      <c r="AU124" s="244" t="s">
        <v>90</v>
      </c>
      <c r="AV124" s="13" t="s">
        <v>23</v>
      </c>
      <c r="AW124" s="13" t="s">
        <v>45</v>
      </c>
      <c r="AX124" s="13" t="s">
        <v>82</v>
      </c>
      <c r="AY124" s="244" t="s">
        <v>153</v>
      </c>
    </row>
    <row r="125" spans="1:51" s="14" customFormat="1" ht="12">
      <c r="A125" s="14"/>
      <c r="B125" s="245"/>
      <c r="C125" s="246"/>
      <c r="D125" s="228" t="s">
        <v>166</v>
      </c>
      <c r="E125" s="247" t="s">
        <v>36</v>
      </c>
      <c r="F125" s="248" t="s">
        <v>1130</v>
      </c>
      <c r="G125" s="246"/>
      <c r="H125" s="249">
        <v>7.65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166</v>
      </c>
      <c r="AU125" s="255" t="s">
        <v>90</v>
      </c>
      <c r="AV125" s="14" t="s">
        <v>90</v>
      </c>
      <c r="AW125" s="14" t="s">
        <v>45</v>
      </c>
      <c r="AX125" s="14" t="s">
        <v>82</v>
      </c>
      <c r="AY125" s="255" t="s">
        <v>153</v>
      </c>
    </row>
    <row r="126" spans="1:51" s="15" customFormat="1" ht="12">
      <c r="A126" s="15"/>
      <c r="B126" s="266"/>
      <c r="C126" s="267"/>
      <c r="D126" s="228" t="s">
        <v>166</v>
      </c>
      <c r="E126" s="268" t="s">
        <v>36</v>
      </c>
      <c r="F126" s="269" t="s">
        <v>183</v>
      </c>
      <c r="G126" s="267"/>
      <c r="H126" s="270">
        <v>7.65</v>
      </c>
      <c r="I126" s="271"/>
      <c r="J126" s="267"/>
      <c r="K126" s="267"/>
      <c r="L126" s="272"/>
      <c r="M126" s="273"/>
      <c r="N126" s="274"/>
      <c r="O126" s="274"/>
      <c r="P126" s="274"/>
      <c r="Q126" s="274"/>
      <c r="R126" s="274"/>
      <c r="S126" s="274"/>
      <c r="T126" s="27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6" t="s">
        <v>166</v>
      </c>
      <c r="AU126" s="276" t="s">
        <v>90</v>
      </c>
      <c r="AV126" s="15" t="s">
        <v>160</v>
      </c>
      <c r="AW126" s="15" t="s">
        <v>45</v>
      </c>
      <c r="AX126" s="15" t="s">
        <v>23</v>
      </c>
      <c r="AY126" s="276" t="s">
        <v>153</v>
      </c>
    </row>
    <row r="127" spans="1:65" s="2" customFormat="1" ht="16.5" customHeight="1">
      <c r="A127" s="41"/>
      <c r="B127" s="42"/>
      <c r="C127" s="256" t="s">
        <v>198</v>
      </c>
      <c r="D127" s="256" t="s">
        <v>175</v>
      </c>
      <c r="E127" s="257" t="s">
        <v>1026</v>
      </c>
      <c r="F127" s="258" t="s">
        <v>1027</v>
      </c>
      <c r="G127" s="259" t="s">
        <v>201</v>
      </c>
      <c r="H127" s="260">
        <v>7.65</v>
      </c>
      <c r="I127" s="261"/>
      <c r="J127" s="262">
        <f>ROUND(I127*H127,2)</f>
        <v>0</v>
      </c>
      <c r="K127" s="258" t="s">
        <v>36</v>
      </c>
      <c r="L127" s="263"/>
      <c r="M127" s="264" t="s">
        <v>36</v>
      </c>
      <c r="N127" s="265" t="s">
        <v>53</v>
      </c>
      <c r="O127" s="87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6" t="s">
        <v>179</v>
      </c>
      <c r="AT127" s="226" t="s">
        <v>175</v>
      </c>
      <c r="AU127" s="226" t="s">
        <v>90</v>
      </c>
      <c r="AY127" s="19" t="s">
        <v>153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23</v>
      </c>
      <c r="BK127" s="227">
        <f>ROUND(I127*H127,2)</f>
        <v>0</v>
      </c>
      <c r="BL127" s="19" t="s">
        <v>160</v>
      </c>
      <c r="BM127" s="226" t="s">
        <v>1131</v>
      </c>
    </row>
    <row r="128" spans="1:47" s="2" customFormat="1" ht="12">
      <c r="A128" s="41"/>
      <c r="B128" s="42"/>
      <c r="C128" s="43"/>
      <c r="D128" s="228" t="s">
        <v>162</v>
      </c>
      <c r="E128" s="43"/>
      <c r="F128" s="229" t="s">
        <v>1027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9" t="s">
        <v>162</v>
      </c>
      <c r="AU128" s="19" t="s">
        <v>90</v>
      </c>
    </row>
    <row r="129" spans="1:51" s="13" customFormat="1" ht="12">
      <c r="A129" s="13"/>
      <c r="B129" s="235"/>
      <c r="C129" s="236"/>
      <c r="D129" s="228" t="s">
        <v>166</v>
      </c>
      <c r="E129" s="237" t="s">
        <v>36</v>
      </c>
      <c r="F129" s="238" t="s">
        <v>1015</v>
      </c>
      <c r="G129" s="236"/>
      <c r="H129" s="237" t="s">
        <v>36</v>
      </c>
      <c r="I129" s="239"/>
      <c r="J129" s="236"/>
      <c r="K129" s="236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166</v>
      </c>
      <c r="AU129" s="244" t="s">
        <v>90</v>
      </c>
      <c r="AV129" s="13" t="s">
        <v>23</v>
      </c>
      <c r="AW129" s="13" t="s">
        <v>45</v>
      </c>
      <c r="AX129" s="13" t="s">
        <v>82</v>
      </c>
      <c r="AY129" s="244" t="s">
        <v>153</v>
      </c>
    </row>
    <row r="130" spans="1:51" s="13" customFormat="1" ht="12">
      <c r="A130" s="13"/>
      <c r="B130" s="235"/>
      <c r="C130" s="236"/>
      <c r="D130" s="228" t="s">
        <v>166</v>
      </c>
      <c r="E130" s="237" t="s">
        <v>36</v>
      </c>
      <c r="F130" s="238" t="s">
        <v>364</v>
      </c>
      <c r="G130" s="236"/>
      <c r="H130" s="237" t="s">
        <v>36</v>
      </c>
      <c r="I130" s="239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166</v>
      </c>
      <c r="AU130" s="244" t="s">
        <v>90</v>
      </c>
      <c r="AV130" s="13" t="s">
        <v>23</v>
      </c>
      <c r="AW130" s="13" t="s">
        <v>45</v>
      </c>
      <c r="AX130" s="13" t="s">
        <v>82</v>
      </c>
      <c r="AY130" s="244" t="s">
        <v>153</v>
      </c>
    </row>
    <row r="131" spans="1:51" s="14" customFormat="1" ht="12">
      <c r="A131" s="14"/>
      <c r="B131" s="245"/>
      <c r="C131" s="246"/>
      <c r="D131" s="228" t="s">
        <v>166</v>
      </c>
      <c r="E131" s="247" t="s">
        <v>36</v>
      </c>
      <c r="F131" s="248" t="s">
        <v>1130</v>
      </c>
      <c r="G131" s="246"/>
      <c r="H131" s="249">
        <v>7.65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166</v>
      </c>
      <c r="AU131" s="255" t="s">
        <v>90</v>
      </c>
      <c r="AV131" s="14" t="s">
        <v>90</v>
      </c>
      <c r="AW131" s="14" t="s">
        <v>45</v>
      </c>
      <c r="AX131" s="14" t="s">
        <v>82</v>
      </c>
      <c r="AY131" s="255" t="s">
        <v>153</v>
      </c>
    </row>
    <row r="132" spans="1:51" s="15" customFormat="1" ht="12">
      <c r="A132" s="15"/>
      <c r="B132" s="266"/>
      <c r="C132" s="267"/>
      <c r="D132" s="228" t="s">
        <v>166</v>
      </c>
      <c r="E132" s="268" t="s">
        <v>36</v>
      </c>
      <c r="F132" s="269" t="s">
        <v>183</v>
      </c>
      <c r="G132" s="267"/>
      <c r="H132" s="270">
        <v>7.65</v>
      </c>
      <c r="I132" s="271"/>
      <c r="J132" s="267"/>
      <c r="K132" s="267"/>
      <c r="L132" s="272"/>
      <c r="M132" s="273"/>
      <c r="N132" s="274"/>
      <c r="O132" s="274"/>
      <c r="P132" s="274"/>
      <c r="Q132" s="274"/>
      <c r="R132" s="274"/>
      <c r="S132" s="274"/>
      <c r="T132" s="27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76" t="s">
        <v>166</v>
      </c>
      <c r="AU132" s="276" t="s">
        <v>90</v>
      </c>
      <c r="AV132" s="15" t="s">
        <v>160</v>
      </c>
      <c r="AW132" s="15" t="s">
        <v>45</v>
      </c>
      <c r="AX132" s="15" t="s">
        <v>23</v>
      </c>
      <c r="AY132" s="276" t="s">
        <v>153</v>
      </c>
    </row>
    <row r="133" spans="1:65" s="2" customFormat="1" ht="16.5" customHeight="1">
      <c r="A133" s="41"/>
      <c r="B133" s="42"/>
      <c r="C133" s="256" t="s">
        <v>204</v>
      </c>
      <c r="D133" s="256" t="s">
        <v>175</v>
      </c>
      <c r="E133" s="257" t="s">
        <v>199</v>
      </c>
      <c r="F133" s="258" t="s">
        <v>1029</v>
      </c>
      <c r="G133" s="259" t="s">
        <v>201</v>
      </c>
      <c r="H133" s="260">
        <v>2.55</v>
      </c>
      <c r="I133" s="261"/>
      <c r="J133" s="262">
        <f>ROUND(I133*H133,2)</f>
        <v>0</v>
      </c>
      <c r="K133" s="258" t="s">
        <v>36</v>
      </c>
      <c r="L133" s="263"/>
      <c r="M133" s="264" t="s">
        <v>36</v>
      </c>
      <c r="N133" s="265" t="s">
        <v>53</v>
      </c>
      <c r="O133" s="87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6" t="s">
        <v>179</v>
      </c>
      <c r="AT133" s="226" t="s">
        <v>175</v>
      </c>
      <c r="AU133" s="226" t="s">
        <v>90</v>
      </c>
      <c r="AY133" s="19" t="s">
        <v>153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23</v>
      </c>
      <c r="BK133" s="227">
        <f>ROUND(I133*H133,2)</f>
        <v>0</v>
      </c>
      <c r="BL133" s="19" t="s">
        <v>160</v>
      </c>
      <c r="BM133" s="226" t="s">
        <v>1132</v>
      </c>
    </row>
    <row r="134" spans="1:47" s="2" customFormat="1" ht="12">
      <c r="A134" s="41"/>
      <c r="B134" s="42"/>
      <c r="C134" s="43"/>
      <c r="D134" s="228" t="s">
        <v>162</v>
      </c>
      <c r="E134" s="43"/>
      <c r="F134" s="229" t="s">
        <v>1029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9" t="s">
        <v>162</v>
      </c>
      <c r="AU134" s="19" t="s">
        <v>90</v>
      </c>
    </row>
    <row r="135" spans="1:51" s="13" customFormat="1" ht="12">
      <c r="A135" s="13"/>
      <c r="B135" s="235"/>
      <c r="C135" s="236"/>
      <c r="D135" s="228" t="s">
        <v>166</v>
      </c>
      <c r="E135" s="237" t="s">
        <v>36</v>
      </c>
      <c r="F135" s="238" t="s">
        <v>1015</v>
      </c>
      <c r="G135" s="236"/>
      <c r="H135" s="237" t="s">
        <v>36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166</v>
      </c>
      <c r="AU135" s="244" t="s">
        <v>90</v>
      </c>
      <c r="AV135" s="13" t="s">
        <v>23</v>
      </c>
      <c r="AW135" s="13" t="s">
        <v>45</v>
      </c>
      <c r="AX135" s="13" t="s">
        <v>82</v>
      </c>
      <c r="AY135" s="244" t="s">
        <v>153</v>
      </c>
    </row>
    <row r="136" spans="1:51" s="13" customFormat="1" ht="12">
      <c r="A136" s="13"/>
      <c r="B136" s="235"/>
      <c r="C136" s="236"/>
      <c r="D136" s="228" t="s">
        <v>166</v>
      </c>
      <c r="E136" s="237" t="s">
        <v>36</v>
      </c>
      <c r="F136" s="238" t="s">
        <v>364</v>
      </c>
      <c r="G136" s="236"/>
      <c r="H136" s="237" t="s">
        <v>36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166</v>
      </c>
      <c r="AU136" s="244" t="s">
        <v>90</v>
      </c>
      <c r="AV136" s="13" t="s">
        <v>23</v>
      </c>
      <c r="AW136" s="13" t="s">
        <v>45</v>
      </c>
      <c r="AX136" s="13" t="s">
        <v>82</v>
      </c>
      <c r="AY136" s="244" t="s">
        <v>153</v>
      </c>
    </row>
    <row r="137" spans="1:51" s="14" customFormat="1" ht="12">
      <c r="A137" s="14"/>
      <c r="B137" s="245"/>
      <c r="C137" s="246"/>
      <c r="D137" s="228" t="s">
        <v>166</v>
      </c>
      <c r="E137" s="247" t="s">
        <v>36</v>
      </c>
      <c r="F137" s="248" t="s">
        <v>1133</v>
      </c>
      <c r="G137" s="246"/>
      <c r="H137" s="249">
        <v>2.55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166</v>
      </c>
      <c r="AU137" s="255" t="s">
        <v>90</v>
      </c>
      <c r="AV137" s="14" t="s">
        <v>90</v>
      </c>
      <c r="AW137" s="14" t="s">
        <v>45</v>
      </c>
      <c r="AX137" s="14" t="s">
        <v>82</v>
      </c>
      <c r="AY137" s="255" t="s">
        <v>153</v>
      </c>
    </row>
    <row r="138" spans="1:51" s="15" customFormat="1" ht="12">
      <c r="A138" s="15"/>
      <c r="B138" s="266"/>
      <c r="C138" s="267"/>
      <c r="D138" s="228" t="s">
        <v>166</v>
      </c>
      <c r="E138" s="268" t="s">
        <v>36</v>
      </c>
      <c r="F138" s="269" t="s">
        <v>183</v>
      </c>
      <c r="G138" s="267"/>
      <c r="H138" s="270">
        <v>2.55</v>
      </c>
      <c r="I138" s="271"/>
      <c r="J138" s="267"/>
      <c r="K138" s="267"/>
      <c r="L138" s="272"/>
      <c r="M138" s="273"/>
      <c r="N138" s="274"/>
      <c r="O138" s="274"/>
      <c r="P138" s="274"/>
      <c r="Q138" s="274"/>
      <c r="R138" s="274"/>
      <c r="S138" s="274"/>
      <c r="T138" s="27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6" t="s">
        <v>166</v>
      </c>
      <c r="AU138" s="276" t="s">
        <v>90</v>
      </c>
      <c r="AV138" s="15" t="s">
        <v>160</v>
      </c>
      <c r="AW138" s="15" t="s">
        <v>45</v>
      </c>
      <c r="AX138" s="15" t="s">
        <v>23</v>
      </c>
      <c r="AY138" s="276" t="s">
        <v>153</v>
      </c>
    </row>
    <row r="139" spans="1:65" s="2" customFormat="1" ht="16.5" customHeight="1">
      <c r="A139" s="41"/>
      <c r="B139" s="42"/>
      <c r="C139" s="256" t="s">
        <v>179</v>
      </c>
      <c r="D139" s="256" t="s">
        <v>175</v>
      </c>
      <c r="E139" s="257" t="s">
        <v>1031</v>
      </c>
      <c r="F139" s="258" t="s">
        <v>1032</v>
      </c>
      <c r="G139" s="259" t="s">
        <v>201</v>
      </c>
      <c r="H139" s="260">
        <v>1.55</v>
      </c>
      <c r="I139" s="261"/>
      <c r="J139" s="262">
        <f>ROUND(I139*H139,2)</f>
        <v>0</v>
      </c>
      <c r="K139" s="258" t="s">
        <v>36</v>
      </c>
      <c r="L139" s="263"/>
      <c r="M139" s="264" t="s">
        <v>36</v>
      </c>
      <c r="N139" s="265" t="s">
        <v>53</v>
      </c>
      <c r="O139" s="87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6" t="s">
        <v>179</v>
      </c>
      <c r="AT139" s="226" t="s">
        <v>175</v>
      </c>
      <c r="AU139" s="226" t="s">
        <v>90</v>
      </c>
      <c r="AY139" s="19" t="s">
        <v>153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23</v>
      </c>
      <c r="BK139" s="227">
        <f>ROUND(I139*H139,2)</f>
        <v>0</v>
      </c>
      <c r="BL139" s="19" t="s">
        <v>160</v>
      </c>
      <c r="BM139" s="226" t="s">
        <v>1134</v>
      </c>
    </row>
    <row r="140" spans="1:47" s="2" customFormat="1" ht="12">
      <c r="A140" s="41"/>
      <c r="B140" s="42"/>
      <c r="C140" s="43"/>
      <c r="D140" s="228" t="s">
        <v>162</v>
      </c>
      <c r="E140" s="43"/>
      <c r="F140" s="229" t="s">
        <v>1032</v>
      </c>
      <c r="G140" s="43"/>
      <c r="H140" s="43"/>
      <c r="I140" s="230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9" t="s">
        <v>162</v>
      </c>
      <c r="AU140" s="19" t="s">
        <v>90</v>
      </c>
    </row>
    <row r="141" spans="1:51" s="13" customFormat="1" ht="12">
      <c r="A141" s="13"/>
      <c r="B141" s="235"/>
      <c r="C141" s="236"/>
      <c r="D141" s="228" t="s">
        <v>166</v>
      </c>
      <c r="E141" s="237" t="s">
        <v>36</v>
      </c>
      <c r="F141" s="238" t="s">
        <v>1015</v>
      </c>
      <c r="G141" s="236"/>
      <c r="H141" s="237" t="s">
        <v>36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166</v>
      </c>
      <c r="AU141" s="244" t="s">
        <v>90</v>
      </c>
      <c r="AV141" s="13" t="s">
        <v>23</v>
      </c>
      <c r="AW141" s="13" t="s">
        <v>45</v>
      </c>
      <c r="AX141" s="13" t="s">
        <v>82</v>
      </c>
      <c r="AY141" s="244" t="s">
        <v>153</v>
      </c>
    </row>
    <row r="142" spans="1:51" s="13" customFormat="1" ht="12">
      <c r="A142" s="13"/>
      <c r="B142" s="235"/>
      <c r="C142" s="236"/>
      <c r="D142" s="228" t="s">
        <v>166</v>
      </c>
      <c r="E142" s="237" t="s">
        <v>36</v>
      </c>
      <c r="F142" s="238" t="s">
        <v>364</v>
      </c>
      <c r="G142" s="236"/>
      <c r="H142" s="237" t="s">
        <v>36</v>
      </c>
      <c r="I142" s="239"/>
      <c r="J142" s="236"/>
      <c r="K142" s="236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166</v>
      </c>
      <c r="AU142" s="244" t="s">
        <v>90</v>
      </c>
      <c r="AV142" s="13" t="s">
        <v>23</v>
      </c>
      <c r="AW142" s="13" t="s">
        <v>45</v>
      </c>
      <c r="AX142" s="13" t="s">
        <v>82</v>
      </c>
      <c r="AY142" s="244" t="s">
        <v>153</v>
      </c>
    </row>
    <row r="143" spans="1:51" s="14" customFormat="1" ht="12">
      <c r="A143" s="14"/>
      <c r="B143" s="245"/>
      <c r="C143" s="246"/>
      <c r="D143" s="228" t="s">
        <v>166</v>
      </c>
      <c r="E143" s="247" t="s">
        <v>36</v>
      </c>
      <c r="F143" s="248" t="s">
        <v>1135</v>
      </c>
      <c r="G143" s="246"/>
      <c r="H143" s="249">
        <v>1.55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166</v>
      </c>
      <c r="AU143" s="255" t="s">
        <v>90</v>
      </c>
      <c r="AV143" s="14" t="s">
        <v>90</v>
      </c>
      <c r="AW143" s="14" t="s">
        <v>45</v>
      </c>
      <c r="AX143" s="14" t="s">
        <v>82</v>
      </c>
      <c r="AY143" s="255" t="s">
        <v>153</v>
      </c>
    </row>
    <row r="144" spans="1:51" s="15" customFormat="1" ht="12">
      <c r="A144" s="15"/>
      <c r="B144" s="266"/>
      <c r="C144" s="267"/>
      <c r="D144" s="228" t="s">
        <v>166</v>
      </c>
      <c r="E144" s="268" t="s">
        <v>36</v>
      </c>
      <c r="F144" s="269" t="s">
        <v>183</v>
      </c>
      <c r="G144" s="267"/>
      <c r="H144" s="270">
        <v>1.55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6" t="s">
        <v>166</v>
      </c>
      <c r="AU144" s="276" t="s">
        <v>90</v>
      </c>
      <c r="AV144" s="15" t="s">
        <v>160</v>
      </c>
      <c r="AW144" s="15" t="s">
        <v>45</v>
      </c>
      <c r="AX144" s="15" t="s">
        <v>23</v>
      </c>
      <c r="AY144" s="276" t="s">
        <v>153</v>
      </c>
    </row>
    <row r="145" spans="1:65" s="2" customFormat="1" ht="16.5" customHeight="1">
      <c r="A145" s="41"/>
      <c r="B145" s="42"/>
      <c r="C145" s="215" t="s">
        <v>212</v>
      </c>
      <c r="D145" s="215" t="s">
        <v>155</v>
      </c>
      <c r="E145" s="216" t="s">
        <v>600</v>
      </c>
      <c r="F145" s="217" t="s">
        <v>601</v>
      </c>
      <c r="G145" s="218" t="s">
        <v>186</v>
      </c>
      <c r="H145" s="219">
        <v>61.2</v>
      </c>
      <c r="I145" s="220"/>
      <c r="J145" s="221">
        <f>ROUND(I145*H145,2)</f>
        <v>0</v>
      </c>
      <c r="K145" s="217" t="s">
        <v>159</v>
      </c>
      <c r="L145" s="47"/>
      <c r="M145" s="222" t="s">
        <v>36</v>
      </c>
      <c r="N145" s="223" t="s">
        <v>53</v>
      </c>
      <c r="O145" s="87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6" t="s">
        <v>160</v>
      </c>
      <c r="AT145" s="226" t="s">
        <v>155</v>
      </c>
      <c r="AU145" s="226" t="s">
        <v>90</v>
      </c>
      <c r="AY145" s="19" t="s">
        <v>153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23</v>
      </c>
      <c r="BK145" s="227">
        <f>ROUND(I145*H145,2)</f>
        <v>0</v>
      </c>
      <c r="BL145" s="19" t="s">
        <v>160</v>
      </c>
      <c r="BM145" s="226" t="s">
        <v>1136</v>
      </c>
    </row>
    <row r="146" spans="1:47" s="2" customFormat="1" ht="12">
      <c r="A146" s="41"/>
      <c r="B146" s="42"/>
      <c r="C146" s="43"/>
      <c r="D146" s="228" t="s">
        <v>162</v>
      </c>
      <c r="E146" s="43"/>
      <c r="F146" s="229" t="s">
        <v>603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9" t="s">
        <v>162</v>
      </c>
      <c r="AU146" s="19" t="s">
        <v>90</v>
      </c>
    </row>
    <row r="147" spans="1:47" s="2" customFormat="1" ht="12">
      <c r="A147" s="41"/>
      <c r="B147" s="42"/>
      <c r="C147" s="43"/>
      <c r="D147" s="233" t="s">
        <v>164</v>
      </c>
      <c r="E147" s="43"/>
      <c r="F147" s="234" t="s">
        <v>604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9" t="s">
        <v>164</v>
      </c>
      <c r="AU147" s="19" t="s">
        <v>90</v>
      </c>
    </row>
    <row r="148" spans="1:51" s="13" customFormat="1" ht="12">
      <c r="A148" s="13"/>
      <c r="B148" s="235"/>
      <c r="C148" s="236"/>
      <c r="D148" s="228" t="s">
        <v>166</v>
      </c>
      <c r="E148" s="237" t="s">
        <v>36</v>
      </c>
      <c r="F148" s="238" t="s">
        <v>1137</v>
      </c>
      <c r="G148" s="236"/>
      <c r="H148" s="237" t="s">
        <v>36</v>
      </c>
      <c r="I148" s="239"/>
      <c r="J148" s="236"/>
      <c r="K148" s="236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166</v>
      </c>
      <c r="AU148" s="244" t="s">
        <v>90</v>
      </c>
      <c r="AV148" s="13" t="s">
        <v>23</v>
      </c>
      <c r="AW148" s="13" t="s">
        <v>45</v>
      </c>
      <c r="AX148" s="13" t="s">
        <v>82</v>
      </c>
      <c r="AY148" s="244" t="s">
        <v>153</v>
      </c>
    </row>
    <row r="149" spans="1:51" s="13" customFormat="1" ht="12">
      <c r="A149" s="13"/>
      <c r="B149" s="235"/>
      <c r="C149" s="236"/>
      <c r="D149" s="228" t="s">
        <v>166</v>
      </c>
      <c r="E149" s="237" t="s">
        <v>36</v>
      </c>
      <c r="F149" s="238" t="s">
        <v>364</v>
      </c>
      <c r="G149" s="236"/>
      <c r="H149" s="237" t="s">
        <v>36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166</v>
      </c>
      <c r="AU149" s="244" t="s">
        <v>90</v>
      </c>
      <c r="AV149" s="13" t="s">
        <v>23</v>
      </c>
      <c r="AW149" s="13" t="s">
        <v>45</v>
      </c>
      <c r="AX149" s="13" t="s">
        <v>82</v>
      </c>
      <c r="AY149" s="244" t="s">
        <v>153</v>
      </c>
    </row>
    <row r="150" spans="1:51" s="14" customFormat="1" ht="12">
      <c r="A150" s="14"/>
      <c r="B150" s="245"/>
      <c r="C150" s="246"/>
      <c r="D150" s="228" t="s">
        <v>166</v>
      </c>
      <c r="E150" s="247" t="s">
        <v>36</v>
      </c>
      <c r="F150" s="248" t="s">
        <v>1127</v>
      </c>
      <c r="G150" s="246"/>
      <c r="H150" s="249">
        <v>61.2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166</v>
      </c>
      <c r="AU150" s="255" t="s">
        <v>90</v>
      </c>
      <c r="AV150" s="14" t="s">
        <v>90</v>
      </c>
      <c r="AW150" s="14" t="s">
        <v>45</v>
      </c>
      <c r="AX150" s="14" t="s">
        <v>82</v>
      </c>
      <c r="AY150" s="255" t="s">
        <v>153</v>
      </c>
    </row>
    <row r="151" spans="1:51" s="15" customFormat="1" ht="12">
      <c r="A151" s="15"/>
      <c r="B151" s="266"/>
      <c r="C151" s="267"/>
      <c r="D151" s="228" t="s">
        <v>166</v>
      </c>
      <c r="E151" s="268" t="s">
        <v>36</v>
      </c>
      <c r="F151" s="269" t="s">
        <v>183</v>
      </c>
      <c r="G151" s="267"/>
      <c r="H151" s="270">
        <v>61.2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6" t="s">
        <v>166</v>
      </c>
      <c r="AU151" s="276" t="s">
        <v>90</v>
      </c>
      <c r="AV151" s="15" t="s">
        <v>160</v>
      </c>
      <c r="AW151" s="15" t="s">
        <v>45</v>
      </c>
      <c r="AX151" s="15" t="s">
        <v>23</v>
      </c>
      <c r="AY151" s="276" t="s">
        <v>153</v>
      </c>
    </row>
    <row r="152" spans="1:65" s="2" customFormat="1" ht="16.5" customHeight="1">
      <c r="A152" s="41"/>
      <c r="B152" s="42"/>
      <c r="C152" s="256" t="s">
        <v>28</v>
      </c>
      <c r="D152" s="256" t="s">
        <v>175</v>
      </c>
      <c r="E152" s="257" t="s">
        <v>605</v>
      </c>
      <c r="F152" s="258" t="s">
        <v>1035</v>
      </c>
      <c r="G152" s="259" t="s">
        <v>201</v>
      </c>
      <c r="H152" s="260">
        <v>4.2</v>
      </c>
      <c r="I152" s="261"/>
      <c r="J152" s="262">
        <f>ROUND(I152*H152,2)</f>
        <v>0</v>
      </c>
      <c r="K152" s="258" t="s">
        <v>36</v>
      </c>
      <c r="L152" s="263"/>
      <c r="M152" s="264" t="s">
        <v>36</v>
      </c>
      <c r="N152" s="265" t="s">
        <v>53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179</v>
      </c>
      <c r="AT152" s="226" t="s">
        <v>175</v>
      </c>
      <c r="AU152" s="226" t="s">
        <v>90</v>
      </c>
      <c r="AY152" s="19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23</v>
      </c>
      <c r="BK152" s="227">
        <f>ROUND(I152*H152,2)</f>
        <v>0</v>
      </c>
      <c r="BL152" s="19" t="s">
        <v>160</v>
      </c>
      <c r="BM152" s="226" t="s">
        <v>1138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1035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162</v>
      </c>
      <c r="AU153" s="19" t="s">
        <v>90</v>
      </c>
    </row>
    <row r="154" spans="1:51" s="13" customFormat="1" ht="12">
      <c r="A154" s="13"/>
      <c r="B154" s="235"/>
      <c r="C154" s="236"/>
      <c r="D154" s="228" t="s">
        <v>166</v>
      </c>
      <c r="E154" s="237" t="s">
        <v>36</v>
      </c>
      <c r="F154" s="238" t="s">
        <v>1012</v>
      </c>
      <c r="G154" s="236"/>
      <c r="H154" s="237" t="s">
        <v>36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166</v>
      </c>
      <c r="AU154" s="244" t="s">
        <v>90</v>
      </c>
      <c r="AV154" s="13" t="s">
        <v>23</v>
      </c>
      <c r="AW154" s="13" t="s">
        <v>45</v>
      </c>
      <c r="AX154" s="13" t="s">
        <v>82</v>
      </c>
      <c r="AY154" s="244" t="s">
        <v>153</v>
      </c>
    </row>
    <row r="155" spans="1:51" s="13" customFormat="1" ht="12">
      <c r="A155" s="13"/>
      <c r="B155" s="235"/>
      <c r="C155" s="236"/>
      <c r="D155" s="228" t="s">
        <v>166</v>
      </c>
      <c r="E155" s="237" t="s">
        <v>36</v>
      </c>
      <c r="F155" s="238" t="s">
        <v>364</v>
      </c>
      <c r="G155" s="236"/>
      <c r="H155" s="237" t="s">
        <v>36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166</v>
      </c>
      <c r="AU155" s="244" t="s">
        <v>90</v>
      </c>
      <c r="AV155" s="13" t="s">
        <v>23</v>
      </c>
      <c r="AW155" s="13" t="s">
        <v>45</v>
      </c>
      <c r="AX155" s="13" t="s">
        <v>82</v>
      </c>
      <c r="AY155" s="244" t="s">
        <v>153</v>
      </c>
    </row>
    <row r="156" spans="1:51" s="14" customFormat="1" ht="12">
      <c r="A156" s="14"/>
      <c r="B156" s="245"/>
      <c r="C156" s="246"/>
      <c r="D156" s="228" t="s">
        <v>166</v>
      </c>
      <c r="E156" s="247" t="s">
        <v>36</v>
      </c>
      <c r="F156" s="248" t="s">
        <v>1139</v>
      </c>
      <c r="G156" s="246"/>
      <c r="H156" s="249">
        <v>4.2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166</v>
      </c>
      <c r="AU156" s="255" t="s">
        <v>90</v>
      </c>
      <c r="AV156" s="14" t="s">
        <v>90</v>
      </c>
      <c r="AW156" s="14" t="s">
        <v>45</v>
      </c>
      <c r="AX156" s="14" t="s">
        <v>82</v>
      </c>
      <c r="AY156" s="255" t="s">
        <v>153</v>
      </c>
    </row>
    <row r="157" spans="1:51" s="15" customFormat="1" ht="12">
      <c r="A157" s="15"/>
      <c r="B157" s="266"/>
      <c r="C157" s="267"/>
      <c r="D157" s="228" t="s">
        <v>166</v>
      </c>
      <c r="E157" s="268" t="s">
        <v>36</v>
      </c>
      <c r="F157" s="269" t="s">
        <v>183</v>
      </c>
      <c r="G157" s="267"/>
      <c r="H157" s="270">
        <v>4.2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6" t="s">
        <v>166</v>
      </c>
      <c r="AU157" s="276" t="s">
        <v>90</v>
      </c>
      <c r="AV157" s="15" t="s">
        <v>160</v>
      </c>
      <c r="AW157" s="15" t="s">
        <v>45</v>
      </c>
      <c r="AX157" s="15" t="s">
        <v>23</v>
      </c>
      <c r="AY157" s="276" t="s">
        <v>153</v>
      </c>
    </row>
    <row r="158" spans="1:65" s="2" customFormat="1" ht="16.5" customHeight="1">
      <c r="A158" s="41"/>
      <c r="B158" s="42"/>
      <c r="C158" s="256" t="s">
        <v>222</v>
      </c>
      <c r="D158" s="256" t="s">
        <v>175</v>
      </c>
      <c r="E158" s="257" t="s">
        <v>609</v>
      </c>
      <c r="F158" s="258" t="s">
        <v>610</v>
      </c>
      <c r="G158" s="259" t="s">
        <v>201</v>
      </c>
      <c r="H158" s="260">
        <v>5.85</v>
      </c>
      <c r="I158" s="261"/>
      <c r="J158" s="262">
        <f>ROUND(I158*H158,2)</f>
        <v>0</v>
      </c>
      <c r="K158" s="258" t="s">
        <v>36</v>
      </c>
      <c r="L158" s="263"/>
      <c r="M158" s="264" t="s">
        <v>36</v>
      </c>
      <c r="N158" s="265" t="s">
        <v>53</v>
      </c>
      <c r="O158" s="87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6" t="s">
        <v>179</v>
      </c>
      <c r="AT158" s="226" t="s">
        <v>175</v>
      </c>
      <c r="AU158" s="226" t="s">
        <v>90</v>
      </c>
      <c r="AY158" s="19" t="s">
        <v>153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23</v>
      </c>
      <c r="BK158" s="227">
        <f>ROUND(I158*H158,2)</f>
        <v>0</v>
      </c>
      <c r="BL158" s="19" t="s">
        <v>160</v>
      </c>
      <c r="BM158" s="226" t="s">
        <v>1140</v>
      </c>
    </row>
    <row r="159" spans="1:47" s="2" customFormat="1" ht="12">
      <c r="A159" s="41"/>
      <c r="B159" s="42"/>
      <c r="C159" s="43"/>
      <c r="D159" s="228" t="s">
        <v>162</v>
      </c>
      <c r="E159" s="43"/>
      <c r="F159" s="229" t="s">
        <v>610</v>
      </c>
      <c r="G159" s="43"/>
      <c r="H159" s="43"/>
      <c r="I159" s="230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9" t="s">
        <v>162</v>
      </c>
      <c r="AU159" s="19" t="s">
        <v>90</v>
      </c>
    </row>
    <row r="160" spans="1:51" s="13" customFormat="1" ht="12">
      <c r="A160" s="13"/>
      <c r="B160" s="235"/>
      <c r="C160" s="236"/>
      <c r="D160" s="228" t="s">
        <v>166</v>
      </c>
      <c r="E160" s="237" t="s">
        <v>36</v>
      </c>
      <c r="F160" s="238" t="s">
        <v>1012</v>
      </c>
      <c r="G160" s="236"/>
      <c r="H160" s="237" t="s">
        <v>36</v>
      </c>
      <c r="I160" s="239"/>
      <c r="J160" s="236"/>
      <c r="K160" s="236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166</v>
      </c>
      <c r="AU160" s="244" t="s">
        <v>90</v>
      </c>
      <c r="AV160" s="13" t="s">
        <v>23</v>
      </c>
      <c r="AW160" s="13" t="s">
        <v>45</v>
      </c>
      <c r="AX160" s="13" t="s">
        <v>82</v>
      </c>
      <c r="AY160" s="244" t="s">
        <v>153</v>
      </c>
    </row>
    <row r="161" spans="1:51" s="13" customFormat="1" ht="12">
      <c r="A161" s="13"/>
      <c r="B161" s="235"/>
      <c r="C161" s="236"/>
      <c r="D161" s="228" t="s">
        <v>166</v>
      </c>
      <c r="E161" s="237" t="s">
        <v>36</v>
      </c>
      <c r="F161" s="238" t="s">
        <v>364</v>
      </c>
      <c r="G161" s="236"/>
      <c r="H161" s="237" t="s">
        <v>36</v>
      </c>
      <c r="I161" s="239"/>
      <c r="J161" s="236"/>
      <c r="K161" s="236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166</v>
      </c>
      <c r="AU161" s="244" t="s">
        <v>90</v>
      </c>
      <c r="AV161" s="13" t="s">
        <v>23</v>
      </c>
      <c r="AW161" s="13" t="s">
        <v>45</v>
      </c>
      <c r="AX161" s="13" t="s">
        <v>82</v>
      </c>
      <c r="AY161" s="244" t="s">
        <v>153</v>
      </c>
    </row>
    <row r="162" spans="1:51" s="14" customFormat="1" ht="12">
      <c r="A162" s="14"/>
      <c r="B162" s="245"/>
      <c r="C162" s="246"/>
      <c r="D162" s="228" t="s">
        <v>166</v>
      </c>
      <c r="E162" s="247" t="s">
        <v>36</v>
      </c>
      <c r="F162" s="248" t="s">
        <v>1141</v>
      </c>
      <c r="G162" s="246"/>
      <c r="H162" s="249">
        <v>5.85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166</v>
      </c>
      <c r="AU162" s="255" t="s">
        <v>90</v>
      </c>
      <c r="AV162" s="14" t="s">
        <v>90</v>
      </c>
      <c r="AW162" s="14" t="s">
        <v>45</v>
      </c>
      <c r="AX162" s="14" t="s">
        <v>82</v>
      </c>
      <c r="AY162" s="255" t="s">
        <v>153</v>
      </c>
    </row>
    <row r="163" spans="1:51" s="15" customFormat="1" ht="12">
      <c r="A163" s="15"/>
      <c r="B163" s="266"/>
      <c r="C163" s="267"/>
      <c r="D163" s="228" t="s">
        <v>166</v>
      </c>
      <c r="E163" s="268" t="s">
        <v>36</v>
      </c>
      <c r="F163" s="269" t="s">
        <v>183</v>
      </c>
      <c r="G163" s="267"/>
      <c r="H163" s="270">
        <v>5.85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6" t="s">
        <v>166</v>
      </c>
      <c r="AU163" s="276" t="s">
        <v>90</v>
      </c>
      <c r="AV163" s="15" t="s">
        <v>160</v>
      </c>
      <c r="AW163" s="15" t="s">
        <v>45</v>
      </c>
      <c r="AX163" s="15" t="s">
        <v>23</v>
      </c>
      <c r="AY163" s="276" t="s">
        <v>153</v>
      </c>
    </row>
    <row r="164" spans="1:65" s="2" customFormat="1" ht="16.5" customHeight="1">
      <c r="A164" s="41"/>
      <c r="B164" s="42"/>
      <c r="C164" s="256" t="s">
        <v>227</v>
      </c>
      <c r="D164" s="256" t="s">
        <v>175</v>
      </c>
      <c r="E164" s="257" t="s">
        <v>1040</v>
      </c>
      <c r="F164" s="258" t="s">
        <v>613</v>
      </c>
      <c r="G164" s="259" t="s">
        <v>201</v>
      </c>
      <c r="H164" s="260">
        <v>4.2</v>
      </c>
      <c r="I164" s="261"/>
      <c r="J164" s="262">
        <f>ROUND(I164*H164,2)</f>
        <v>0</v>
      </c>
      <c r="K164" s="258" t="s">
        <v>36</v>
      </c>
      <c r="L164" s="263"/>
      <c r="M164" s="264" t="s">
        <v>36</v>
      </c>
      <c r="N164" s="265" t="s">
        <v>53</v>
      </c>
      <c r="O164" s="87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179</v>
      </c>
      <c r="AT164" s="226" t="s">
        <v>175</v>
      </c>
      <c r="AU164" s="226" t="s">
        <v>90</v>
      </c>
      <c r="AY164" s="19" t="s">
        <v>153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23</v>
      </c>
      <c r="BK164" s="227">
        <f>ROUND(I164*H164,2)</f>
        <v>0</v>
      </c>
      <c r="BL164" s="19" t="s">
        <v>160</v>
      </c>
      <c r="BM164" s="226" t="s">
        <v>1142</v>
      </c>
    </row>
    <row r="165" spans="1:47" s="2" customFormat="1" ht="12">
      <c r="A165" s="41"/>
      <c r="B165" s="42"/>
      <c r="C165" s="43"/>
      <c r="D165" s="228" t="s">
        <v>162</v>
      </c>
      <c r="E165" s="43"/>
      <c r="F165" s="229" t="s">
        <v>613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162</v>
      </c>
      <c r="AU165" s="19" t="s">
        <v>90</v>
      </c>
    </row>
    <row r="166" spans="1:51" s="13" customFormat="1" ht="12">
      <c r="A166" s="13"/>
      <c r="B166" s="235"/>
      <c r="C166" s="236"/>
      <c r="D166" s="228" t="s">
        <v>166</v>
      </c>
      <c r="E166" s="237" t="s">
        <v>36</v>
      </c>
      <c r="F166" s="238" t="s">
        <v>1012</v>
      </c>
      <c r="G166" s="236"/>
      <c r="H166" s="237" t="s">
        <v>36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166</v>
      </c>
      <c r="AU166" s="244" t="s">
        <v>90</v>
      </c>
      <c r="AV166" s="13" t="s">
        <v>23</v>
      </c>
      <c r="AW166" s="13" t="s">
        <v>45</v>
      </c>
      <c r="AX166" s="13" t="s">
        <v>82</v>
      </c>
      <c r="AY166" s="244" t="s">
        <v>153</v>
      </c>
    </row>
    <row r="167" spans="1:51" s="13" customFormat="1" ht="12">
      <c r="A167" s="13"/>
      <c r="B167" s="235"/>
      <c r="C167" s="236"/>
      <c r="D167" s="228" t="s">
        <v>166</v>
      </c>
      <c r="E167" s="237" t="s">
        <v>36</v>
      </c>
      <c r="F167" s="238" t="s">
        <v>364</v>
      </c>
      <c r="G167" s="236"/>
      <c r="H167" s="237" t="s">
        <v>36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166</v>
      </c>
      <c r="AU167" s="244" t="s">
        <v>90</v>
      </c>
      <c r="AV167" s="13" t="s">
        <v>23</v>
      </c>
      <c r="AW167" s="13" t="s">
        <v>45</v>
      </c>
      <c r="AX167" s="13" t="s">
        <v>82</v>
      </c>
      <c r="AY167" s="244" t="s">
        <v>153</v>
      </c>
    </row>
    <row r="168" spans="1:51" s="14" customFormat="1" ht="12">
      <c r="A168" s="14"/>
      <c r="B168" s="245"/>
      <c r="C168" s="246"/>
      <c r="D168" s="228" t="s">
        <v>166</v>
      </c>
      <c r="E168" s="247" t="s">
        <v>36</v>
      </c>
      <c r="F168" s="248" t="s">
        <v>1139</v>
      </c>
      <c r="G168" s="246"/>
      <c r="H168" s="249">
        <v>4.2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166</v>
      </c>
      <c r="AU168" s="255" t="s">
        <v>90</v>
      </c>
      <c r="AV168" s="14" t="s">
        <v>90</v>
      </c>
      <c r="AW168" s="14" t="s">
        <v>45</v>
      </c>
      <c r="AX168" s="14" t="s">
        <v>82</v>
      </c>
      <c r="AY168" s="255" t="s">
        <v>153</v>
      </c>
    </row>
    <row r="169" spans="1:51" s="15" customFormat="1" ht="12">
      <c r="A169" s="15"/>
      <c r="B169" s="266"/>
      <c r="C169" s="267"/>
      <c r="D169" s="228" t="s">
        <v>166</v>
      </c>
      <c r="E169" s="268" t="s">
        <v>36</v>
      </c>
      <c r="F169" s="269" t="s">
        <v>183</v>
      </c>
      <c r="G169" s="267"/>
      <c r="H169" s="270">
        <v>4.2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6" t="s">
        <v>166</v>
      </c>
      <c r="AU169" s="276" t="s">
        <v>90</v>
      </c>
      <c r="AV169" s="15" t="s">
        <v>160</v>
      </c>
      <c r="AW169" s="15" t="s">
        <v>45</v>
      </c>
      <c r="AX169" s="15" t="s">
        <v>23</v>
      </c>
      <c r="AY169" s="276" t="s">
        <v>153</v>
      </c>
    </row>
    <row r="170" spans="1:65" s="2" customFormat="1" ht="16.5" customHeight="1">
      <c r="A170" s="41"/>
      <c r="B170" s="42"/>
      <c r="C170" s="256" t="s">
        <v>233</v>
      </c>
      <c r="D170" s="256" t="s">
        <v>175</v>
      </c>
      <c r="E170" s="257" t="s">
        <v>1042</v>
      </c>
      <c r="F170" s="258" t="s">
        <v>617</v>
      </c>
      <c r="G170" s="259" t="s">
        <v>201</v>
      </c>
      <c r="H170" s="260">
        <v>8.5</v>
      </c>
      <c r="I170" s="261"/>
      <c r="J170" s="262">
        <f>ROUND(I170*H170,2)</f>
        <v>0</v>
      </c>
      <c r="K170" s="258" t="s">
        <v>36</v>
      </c>
      <c r="L170" s="263"/>
      <c r="M170" s="264" t="s">
        <v>36</v>
      </c>
      <c r="N170" s="265" t="s">
        <v>53</v>
      </c>
      <c r="O170" s="87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6" t="s">
        <v>179</v>
      </c>
      <c r="AT170" s="226" t="s">
        <v>175</v>
      </c>
      <c r="AU170" s="226" t="s">
        <v>90</v>
      </c>
      <c r="AY170" s="19" t="s">
        <v>153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23</v>
      </c>
      <c r="BK170" s="227">
        <f>ROUND(I170*H170,2)</f>
        <v>0</v>
      </c>
      <c r="BL170" s="19" t="s">
        <v>160</v>
      </c>
      <c r="BM170" s="226" t="s">
        <v>1143</v>
      </c>
    </row>
    <row r="171" spans="1:47" s="2" customFormat="1" ht="12">
      <c r="A171" s="41"/>
      <c r="B171" s="42"/>
      <c r="C171" s="43"/>
      <c r="D171" s="228" t="s">
        <v>162</v>
      </c>
      <c r="E171" s="43"/>
      <c r="F171" s="229" t="s">
        <v>617</v>
      </c>
      <c r="G171" s="43"/>
      <c r="H171" s="43"/>
      <c r="I171" s="230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9" t="s">
        <v>162</v>
      </c>
      <c r="AU171" s="19" t="s">
        <v>90</v>
      </c>
    </row>
    <row r="172" spans="1:51" s="13" customFormat="1" ht="12">
      <c r="A172" s="13"/>
      <c r="B172" s="235"/>
      <c r="C172" s="236"/>
      <c r="D172" s="228" t="s">
        <v>166</v>
      </c>
      <c r="E172" s="237" t="s">
        <v>36</v>
      </c>
      <c r="F172" s="238" t="s">
        <v>1012</v>
      </c>
      <c r="G172" s="236"/>
      <c r="H172" s="237" t="s">
        <v>36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166</v>
      </c>
      <c r="AU172" s="244" t="s">
        <v>90</v>
      </c>
      <c r="AV172" s="13" t="s">
        <v>23</v>
      </c>
      <c r="AW172" s="13" t="s">
        <v>45</v>
      </c>
      <c r="AX172" s="13" t="s">
        <v>82</v>
      </c>
      <c r="AY172" s="244" t="s">
        <v>153</v>
      </c>
    </row>
    <row r="173" spans="1:51" s="13" customFormat="1" ht="12">
      <c r="A173" s="13"/>
      <c r="B173" s="235"/>
      <c r="C173" s="236"/>
      <c r="D173" s="228" t="s">
        <v>166</v>
      </c>
      <c r="E173" s="237" t="s">
        <v>36</v>
      </c>
      <c r="F173" s="238" t="s">
        <v>364</v>
      </c>
      <c r="G173" s="236"/>
      <c r="H173" s="237" t="s">
        <v>36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166</v>
      </c>
      <c r="AU173" s="244" t="s">
        <v>90</v>
      </c>
      <c r="AV173" s="13" t="s">
        <v>23</v>
      </c>
      <c r="AW173" s="13" t="s">
        <v>45</v>
      </c>
      <c r="AX173" s="13" t="s">
        <v>82</v>
      </c>
      <c r="AY173" s="244" t="s">
        <v>153</v>
      </c>
    </row>
    <row r="174" spans="1:51" s="14" customFormat="1" ht="12">
      <c r="A174" s="14"/>
      <c r="B174" s="245"/>
      <c r="C174" s="246"/>
      <c r="D174" s="228" t="s">
        <v>166</v>
      </c>
      <c r="E174" s="247" t="s">
        <v>36</v>
      </c>
      <c r="F174" s="248" t="s">
        <v>805</v>
      </c>
      <c r="G174" s="246"/>
      <c r="H174" s="249">
        <v>8.5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166</v>
      </c>
      <c r="AU174" s="255" t="s">
        <v>90</v>
      </c>
      <c r="AV174" s="14" t="s">
        <v>90</v>
      </c>
      <c r="AW174" s="14" t="s">
        <v>45</v>
      </c>
      <c r="AX174" s="14" t="s">
        <v>82</v>
      </c>
      <c r="AY174" s="255" t="s">
        <v>153</v>
      </c>
    </row>
    <row r="175" spans="1:51" s="15" customFormat="1" ht="12">
      <c r="A175" s="15"/>
      <c r="B175" s="266"/>
      <c r="C175" s="267"/>
      <c r="D175" s="228" t="s">
        <v>166</v>
      </c>
      <c r="E175" s="268" t="s">
        <v>36</v>
      </c>
      <c r="F175" s="269" t="s">
        <v>183</v>
      </c>
      <c r="G175" s="267"/>
      <c r="H175" s="270">
        <v>8.5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6" t="s">
        <v>166</v>
      </c>
      <c r="AU175" s="276" t="s">
        <v>90</v>
      </c>
      <c r="AV175" s="15" t="s">
        <v>160</v>
      </c>
      <c r="AW175" s="15" t="s">
        <v>45</v>
      </c>
      <c r="AX175" s="15" t="s">
        <v>23</v>
      </c>
      <c r="AY175" s="276" t="s">
        <v>153</v>
      </c>
    </row>
    <row r="176" spans="1:65" s="2" customFormat="1" ht="16.5" customHeight="1">
      <c r="A176" s="41"/>
      <c r="B176" s="42"/>
      <c r="C176" s="256" t="s">
        <v>238</v>
      </c>
      <c r="D176" s="256" t="s">
        <v>175</v>
      </c>
      <c r="E176" s="257" t="s">
        <v>1044</v>
      </c>
      <c r="F176" s="258" t="s">
        <v>621</v>
      </c>
      <c r="G176" s="259" t="s">
        <v>201</v>
      </c>
      <c r="H176" s="260">
        <v>4.2</v>
      </c>
      <c r="I176" s="261"/>
      <c r="J176" s="262">
        <f>ROUND(I176*H176,2)</f>
        <v>0</v>
      </c>
      <c r="K176" s="258" t="s">
        <v>36</v>
      </c>
      <c r="L176" s="263"/>
      <c r="M176" s="264" t="s">
        <v>36</v>
      </c>
      <c r="N176" s="265" t="s">
        <v>53</v>
      </c>
      <c r="O176" s="87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179</v>
      </c>
      <c r="AT176" s="226" t="s">
        <v>175</v>
      </c>
      <c r="AU176" s="226" t="s">
        <v>90</v>
      </c>
      <c r="AY176" s="19" t="s">
        <v>153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23</v>
      </c>
      <c r="BK176" s="227">
        <f>ROUND(I176*H176,2)</f>
        <v>0</v>
      </c>
      <c r="BL176" s="19" t="s">
        <v>160</v>
      </c>
      <c r="BM176" s="226" t="s">
        <v>1144</v>
      </c>
    </row>
    <row r="177" spans="1:47" s="2" customFormat="1" ht="12">
      <c r="A177" s="41"/>
      <c r="B177" s="42"/>
      <c r="C177" s="43"/>
      <c r="D177" s="228" t="s">
        <v>162</v>
      </c>
      <c r="E177" s="43"/>
      <c r="F177" s="229" t="s">
        <v>621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9" t="s">
        <v>162</v>
      </c>
      <c r="AU177" s="19" t="s">
        <v>90</v>
      </c>
    </row>
    <row r="178" spans="1:51" s="13" customFormat="1" ht="12">
      <c r="A178" s="13"/>
      <c r="B178" s="235"/>
      <c r="C178" s="236"/>
      <c r="D178" s="228" t="s">
        <v>166</v>
      </c>
      <c r="E178" s="237" t="s">
        <v>36</v>
      </c>
      <c r="F178" s="238" t="s">
        <v>1012</v>
      </c>
      <c r="G178" s="236"/>
      <c r="H178" s="237" t="s">
        <v>36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166</v>
      </c>
      <c r="AU178" s="244" t="s">
        <v>90</v>
      </c>
      <c r="AV178" s="13" t="s">
        <v>23</v>
      </c>
      <c r="AW178" s="13" t="s">
        <v>45</v>
      </c>
      <c r="AX178" s="13" t="s">
        <v>82</v>
      </c>
      <c r="AY178" s="244" t="s">
        <v>153</v>
      </c>
    </row>
    <row r="179" spans="1:51" s="13" customFormat="1" ht="12">
      <c r="A179" s="13"/>
      <c r="B179" s="235"/>
      <c r="C179" s="236"/>
      <c r="D179" s="228" t="s">
        <v>166</v>
      </c>
      <c r="E179" s="237" t="s">
        <v>36</v>
      </c>
      <c r="F179" s="238" t="s">
        <v>364</v>
      </c>
      <c r="G179" s="236"/>
      <c r="H179" s="237" t="s">
        <v>36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166</v>
      </c>
      <c r="AU179" s="244" t="s">
        <v>90</v>
      </c>
      <c r="AV179" s="13" t="s">
        <v>23</v>
      </c>
      <c r="AW179" s="13" t="s">
        <v>45</v>
      </c>
      <c r="AX179" s="13" t="s">
        <v>82</v>
      </c>
      <c r="AY179" s="244" t="s">
        <v>153</v>
      </c>
    </row>
    <row r="180" spans="1:51" s="14" customFormat="1" ht="12">
      <c r="A180" s="14"/>
      <c r="B180" s="245"/>
      <c r="C180" s="246"/>
      <c r="D180" s="228" t="s">
        <v>166</v>
      </c>
      <c r="E180" s="247" t="s">
        <v>36</v>
      </c>
      <c r="F180" s="248" t="s">
        <v>1139</v>
      </c>
      <c r="G180" s="246"/>
      <c r="H180" s="249">
        <v>4.2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166</v>
      </c>
      <c r="AU180" s="255" t="s">
        <v>90</v>
      </c>
      <c r="AV180" s="14" t="s">
        <v>90</v>
      </c>
      <c r="AW180" s="14" t="s">
        <v>45</v>
      </c>
      <c r="AX180" s="14" t="s">
        <v>82</v>
      </c>
      <c r="AY180" s="255" t="s">
        <v>153</v>
      </c>
    </row>
    <row r="181" spans="1:51" s="15" customFormat="1" ht="12">
      <c r="A181" s="15"/>
      <c r="B181" s="266"/>
      <c r="C181" s="267"/>
      <c r="D181" s="228" t="s">
        <v>166</v>
      </c>
      <c r="E181" s="268" t="s">
        <v>36</v>
      </c>
      <c r="F181" s="269" t="s">
        <v>183</v>
      </c>
      <c r="G181" s="267"/>
      <c r="H181" s="270">
        <v>4.2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6" t="s">
        <v>166</v>
      </c>
      <c r="AU181" s="276" t="s">
        <v>90</v>
      </c>
      <c r="AV181" s="15" t="s">
        <v>160</v>
      </c>
      <c r="AW181" s="15" t="s">
        <v>45</v>
      </c>
      <c r="AX181" s="15" t="s">
        <v>23</v>
      </c>
      <c r="AY181" s="276" t="s">
        <v>153</v>
      </c>
    </row>
    <row r="182" spans="1:65" s="2" customFormat="1" ht="16.5" customHeight="1">
      <c r="A182" s="41"/>
      <c r="B182" s="42"/>
      <c r="C182" s="256" t="s">
        <v>8</v>
      </c>
      <c r="D182" s="256" t="s">
        <v>175</v>
      </c>
      <c r="E182" s="257" t="s">
        <v>624</v>
      </c>
      <c r="F182" s="258" t="s">
        <v>625</v>
      </c>
      <c r="G182" s="259" t="s">
        <v>201</v>
      </c>
      <c r="H182" s="260">
        <v>4.2</v>
      </c>
      <c r="I182" s="261"/>
      <c r="J182" s="262">
        <f>ROUND(I182*H182,2)</f>
        <v>0</v>
      </c>
      <c r="K182" s="258" t="s">
        <v>36</v>
      </c>
      <c r="L182" s="263"/>
      <c r="M182" s="264" t="s">
        <v>36</v>
      </c>
      <c r="N182" s="265" t="s">
        <v>53</v>
      </c>
      <c r="O182" s="87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6" t="s">
        <v>179</v>
      </c>
      <c r="AT182" s="226" t="s">
        <v>175</v>
      </c>
      <c r="AU182" s="226" t="s">
        <v>90</v>
      </c>
      <c r="AY182" s="19" t="s">
        <v>153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23</v>
      </c>
      <c r="BK182" s="227">
        <f>ROUND(I182*H182,2)</f>
        <v>0</v>
      </c>
      <c r="BL182" s="19" t="s">
        <v>160</v>
      </c>
      <c r="BM182" s="226" t="s">
        <v>1145</v>
      </c>
    </row>
    <row r="183" spans="1:47" s="2" customFormat="1" ht="12">
      <c r="A183" s="41"/>
      <c r="B183" s="42"/>
      <c r="C183" s="43"/>
      <c r="D183" s="228" t="s">
        <v>162</v>
      </c>
      <c r="E183" s="43"/>
      <c r="F183" s="229" t="s">
        <v>625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9" t="s">
        <v>162</v>
      </c>
      <c r="AU183" s="19" t="s">
        <v>90</v>
      </c>
    </row>
    <row r="184" spans="1:51" s="13" customFormat="1" ht="12">
      <c r="A184" s="13"/>
      <c r="B184" s="235"/>
      <c r="C184" s="236"/>
      <c r="D184" s="228" t="s">
        <v>166</v>
      </c>
      <c r="E184" s="237" t="s">
        <v>36</v>
      </c>
      <c r="F184" s="238" t="s">
        <v>1012</v>
      </c>
      <c r="G184" s="236"/>
      <c r="H184" s="237" t="s">
        <v>36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166</v>
      </c>
      <c r="AU184" s="244" t="s">
        <v>90</v>
      </c>
      <c r="AV184" s="13" t="s">
        <v>23</v>
      </c>
      <c r="AW184" s="13" t="s">
        <v>45</v>
      </c>
      <c r="AX184" s="13" t="s">
        <v>82</v>
      </c>
      <c r="AY184" s="244" t="s">
        <v>153</v>
      </c>
    </row>
    <row r="185" spans="1:51" s="13" customFormat="1" ht="12">
      <c r="A185" s="13"/>
      <c r="B185" s="235"/>
      <c r="C185" s="236"/>
      <c r="D185" s="228" t="s">
        <v>166</v>
      </c>
      <c r="E185" s="237" t="s">
        <v>36</v>
      </c>
      <c r="F185" s="238" t="s">
        <v>364</v>
      </c>
      <c r="G185" s="236"/>
      <c r="H185" s="237" t="s">
        <v>36</v>
      </c>
      <c r="I185" s="239"/>
      <c r="J185" s="236"/>
      <c r="K185" s="236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166</v>
      </c>
      <c r="AU185" s="244" t="s">
        <v>90</v>
      </c>
      <c r="AV185" s="13" t="s">
        <v>23</v>
      </c>
      <c r="AW185" s="13" t="s">
        <v>45</v>
      </c>
      <c r="AX185" s="13" t="s">
        <v>82</v>
      </c>
      <c r="AY185" s="244" t="s">
        <v>153</v>
      </c>
    </row>
    <row r="186" spans="1:51" s="14" customFormat="1" ht="12">
      <c r="A186" s="14"/>
      <c r="B186" s="245"/>
      <c r="C186" s="246"/>
      <c r="D186" s="228" t="s">
        <v>166</v>
      </c>
      <c r="E186" s="247" t="s">
        <v>36</v>
      </c>
      <c r="F186" s="248" t="s">
        <v>1139</v>
      </c>
      <c r="G186" s="246"/>
      <c r="H186" s="249">
        <v>4.2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166</v>
      </c>
      <c r="AU186" s="255" t="s">
        <v>90</v>
      </c>
      <c r="AV186" s="14" t="s">
        <v>90</v>
      </c>
      <c r="AW186" s="14" t="s">
        <v>45</v>
      </c>
      <c r="AX186" s="14" t="s">
        <v>82</v>
      </c>
      <c r="AY186" s="255" t="s">
        <v>153</v>
      </c>
    </row>
    <row r="187" spans="1:51" s="15" customFormat="1" ht="12">
      <c r="A187" s="15"/>
      <c r="B187" s="266"/>
      <c r="C187" s="267"/>
      <c r="D187" s="228" t="s">
        <v>166</v>
      </c>
      <c r="E187" s="268" t="s">
        <v>36</v>
      </c>
      <c r="F187" s="269" t="s">
        <v>183</v>
      </c>
      <c r="G187" s="267"/>
      <c r="H187" s="270">
        <v>4.2</v>
      </c>
      <c r="I187" s="271"/>
      <c r="J187" s="267"/>
      <c r="K187" s="267"/>
      <c r="L187" s="272"/>
      <c r="M187" s="273"/>
      <c r="N187" s="274"/>
      <c r="O187" s="274"/>
      <c r="P187" s="274"/>
      <c r="Q187" s="274"/>
      <c r="R187" s="274"/>
      <c r="S187" s="274"/>
      <c r="T187" s="27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6" t="s">
        <v>166</v>
      </c>
      <c r="AU187" s="276" t="s">
        <v>90</v>
      </c>
      <c r="AV187" s="15" t="s">
        <v>160</v>
      </c>
      <c r="AW187" s="15" t="s">
        <v>45</v>
      </c>
      <c r="AX187" s="15" t="s">
        <v>23</v>
      </c>
      <c r="AY187" s="276" t="s">
        <v>153</v>
      </c>
    </row>
    <row r="188" spans="1:65" s="2" customFormat="1" ht="16.5" customHeight="1">
      <c r="A188" s="41"/>
      <c r="B188" s="42"/>
      <c r="C188" s="256" t="s">
        <v>251</v>
      </c>
      <c r="D188" s="256" t="s">
        <v>175</v>
      </c>
      <c r="E188" s="257" t="s">
        <v>1047</v>
      </c>
      <c r="F188" s="258" t="s">
        <v>1048</v>
      </c>
      <c r="G188" s="259" t="s">
        <v>201</v>
      </c>
      <c r="H188" s="260">
        <v>1.7</v>
      </c>
      <c r="I188" s="261"/>
      <c r="J188" s="262">
        <f>ROUND(I188*H188,2)</f>
        <v>0</v>
      </c>
      <c r="K188" s="258" t="s">
        <v>36</v>
      </c>
      <c r="L188" s="263"/>
      <c r="M188" s="264" t="s">
        <v>36</v>
      </c>
      <c r="N188" s="265" t="s">
        <v>53</v>
      </c>
      <c r="O188" s="87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179</v>
      </c>
      <c r="AT188" s="226" t="s">
        <v>175</v>
      </c>
      <c r="AU188" s="226" t="s">
        <v>90</v>
      </c>
      <c r="AY188" s="19" t="s">
        <v>153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23</v>
      </c>
      <c r="BK188" s="227">
        <f>ROUND(I188*H188,2)</f>
        <v>0</v>
      </c>
      <c r="BL188" s="19" t="s">
        <v>160</v>
      </c>
      <c r="BM188" s="226" t="s">
        <v>1146</v>
      </c>
    </row>
    <row r="189" spans="1:47" s="2" customFormat="1" ht="12">
      <c r="A189" s="41"/>
      <c r="B189" s="42"/>
      <c r="C189" s="43"/>
      <c r="D189" s="228" t="s">
        <v>162</v>
      </c>
      <c r="E189" s="43"/>
      <c r="F189" s="229" t="s">
        <v>1048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9" t="s">
        <v>162</v>
      </c>
      <c r="AU189" s="19" t="s">
        <v>90</v>
      </c>
    </row>
    <row r="190" spans="1:51" s="13" customFormat="1" ht="12">
      <c r="A190" s="13"/>
      <c r="B190" s="235"/>
      <c r="C190" s="236"/>
      <c r="D190" s="228" t="s">
        <v>166</v>
      </c>
      <c r="E190" s="237" t="s">
        <v>36</v>
      </c>
      <c r="F190" s="238" t="s">
        <v>1012</v>
      </c>
      <c r="G190" s="236"/>
      <c r="H190" s="237" t="s">
        <v>36</v>
      </c>
      <c r="I190" s="239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166</v>
      </c>
      <c r="AU190" s="244" t="s">
        <v>90</v>
      </c>
      <c r="AV190" s="13" t="s">
        <v>23</v>
      </c>
      <c r="AW190" s="13" t="s">
        <v>45</v>
      </c>
      <c r="AX190" s="13" t="s">
        <v>82</v>
      </c>
      <c r="AY190" s="244" t="s">
        <v>153</v>
      </c>
    </row>
    <row r="191" spans="1:51" s="13" customFormat="1" ht="12">
      <c r="A191" s="13"/>
      <c r="B191" s="235"/>
      <c r="C191" s="236"/>
      <c r="D191" s="228" t="s">
        <v>166</v>
      </c>
      <c r="E191" s="237" t="s">
        <v>36</v>
      </c>
      <c r="F191" s="238" t="s">
        <v>364</v>
      </c>
      <c r="G191" s="236"/>
      <c r="H191" s="237" t="s">
        <v>36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166</v>
      </c>
      <c r="AU191" s="244" t="s">
        <v>90</v>
      </c>
      <c r="AV191" s="13" t="s">
        <v>23</v>
      </c>
      <c r="AW191" s="13" t="s">
        <v>45</v>
      </c>
      <c r="AX191" s="13" t="s">
        <v>82</v>
      </c>
      <c r="AY191" s="244" t="s">
        <v>153</v>
      </c>
    </row>
    <row r="192" spans="1:51" s="14" customFormat="1" ht="12">
      <c r="A192" s="14"/>
      <c r="B192" s="245"/>
      <c r="C192" s="246"/>
      <c r="D192" s="228" t="s">
        <v>166</v>
      </c>
      <c r="E192" s="247" t="s">
        <v>36</v>
      </c>
      <c r="F192" s="248" t="s">
        <v>1147</v>
      </c>
      <c r="G192" s="246"/>
      <c r="H192" s="249">
        <v>1.7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166</v>
      </c>
      <c r="AU192" s="255" t="s">
        <v>90</v>
      </c>
      <c r="AV192" s="14" t="s">
        <v>90</v>
      </c>
      <c r="AW192" s="14" t="s">
        <v>45</v>
      </c>
      <c r="AX192" s="14" t="s">
        <v>82</v>
      </c>
      <c r="AY192" s="255" t="s">
        <v>153</v>
      </c>
    </row>
    <row r="193" spans="1:51" s="15" customFormat="1" ht="12">
      <c r="A193" s="15"/>
      <c r="B193" s="266"/>
      <c r="C193" s="267"/>
      <c r="D193" s="228" t="s">
        <v>166</v>
      </c>
      <c r="E193" s="268" t="s">
        <v>36</v>
      </c>
      <c r="F193" s="269" t="s">
        <v>183</v>
      </c>
      <c r="G193" s="267"/>
      <c r="H193" s="270">
        <v>1.7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6" t="s">
        <v>166</v>
      </c>
      <c r="AU193" s="276" t="s">
        <v>90</v>
      </c>
      <c r="AV193" s="15" t="s">
        <v>160</v>
      </c>
      <c r="AW193" s="15" t="s">
        <v>45</v>
      </c>
      <c r="AX193" s="15" t="s">
        <v>23</v>
      </c>
      <c r="AY193" s="276" t="s">
        <v>153</v>
      </c>
    </row>
    <row r="194" spans="1:65" s="2" customFormat="1" ht="16.5" customHeight="1">
      <c r="A194" s="41"/>
      <c r="B194" s="42"/>
      <c r="C194" s="256" t="s">
        <v>211</v>
      </c>
      <c r="D194" s="256" t="s">
        <v>175</v>
      </c>
      <c r="E194" s="257" t="s">
        <v>1050</v>
      </c>
      <c r="F194" s="258" t="s">
        <v>1051</v>
      </c>
      <c r="G194" s="259" t="s">
        <v>201</v>
      </c>
      <c r="H194" s="260">
        <v>3.4</v>
      </c>
      <c r="I194" s="261"/>
      <c r="J194" s="262">
        <f>ROUND(I194*H194,2)</f>
        <v>0</v>
      </c>
      <c r="K194" s="258" t="s">
        <v>36</v>
      </c>
      <c r="L194" s="263"/>
      <c r="M194" s="264" t="s">
        <v>36</v>
      </c>
      <c r="N194" s="265" t="s">
        <v>53</v>
      </c>
      <c r="O194" s="87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6" t="s">
        <v>179</v>
      </c>
      <c r="AT194" s="226" t="s">
        <v>175</v>
      </c>
      <c r="AU194" s="226" t="s">
        <v>90</v>
      </c>
      <c r="AY194" s="19" t="s">
        <v>153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23</v>
      </c>
      <c r="BK194" s="227">
        <f>ROUND(I194*H194,2)</f>
        <v>0</v>
      </c>
      <c r="BL194" s="19" t="s">
        <v>160</v>
      </c>
      <c r="BM194" s="226" t="s">
        <v>1148</v>
      </c>
    </row>
    <row r="195" spans="1:47" s="2" customFormat="1" ht="12">
      <c r="A195" s="41"/>
      <c r="B195" s="42"/>
      <c r="C195" s="43"/>
      <c r="D195" s="228" t="s">
        <v>162</v>
      </c>
      <c r="E195" s="43"/>
      <c r="F195" s="229" t="s">
        <v>1051</v>
      </c>
      <c r="G195" s="43"/>
      <c r="H195" s="43"/>
      <c r="I195" s="230"/>
      <c r="J195" s="43"/>
      <c r="K195" s="43"/>
      <c r="L195" s="47"/>
      <c r="M195" s="231"/>
      <c r="N195" s="23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9" t="s">
        <v>162</v>
      </c>
      <c r="AU195" s="19" t="s">
        <v>90</v>
      </c>
    </row>
    <row r="196" spans="1:51" s="13" customFormat="1" ht="12">
      <c r="A196" s="13"/>
      <c r="B196" s="235"/>
      <c r="C196" s="236"/>
      <c r="D196" s="228" t="s">
        <v>166</v>
      </c>
      <c r="E196" s="237" t="s">
        <v>36</v>
      </c>
      <c r="F196" s="238" t="s">
        <v>1012</v>
      </c>
      <c r="G196" s="236"/>
      <c r="H196" s="237" t="s">
        <v>36</v>
      </c>
      <c r="I196" s="239"/>
      <c r="J196" s="236"/>
      <c r="K196" s="236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166</v>
      </c>
      <c r="AU196" s="244" t="s">
        <v>90</v>
      </c>
      <c r="AV196" s="13" t="s">
        <v>23</v>
      </c>
      <c r="AW196" s="13" t="s">
        <v>45</v>
      </c>
      <c r="AX196" s="13" t="s">
        <v>82</v>
      </c>
      <c r="AY196" s="244" t="s">
        <v>153</v>
      </c>
    </row>
    <row r="197" spans="1:51" s="13" customFormat="1" ht="12">
      <c r="A197" s="13"/>
      <c r="B197" s="235"/>
      <c r="C197" s="236"/>
      <c r="D197" s="228" t="s">
        <v>166</v>
      </c>
      <c r="E197" s="237" t="s">
        <v>36</v>
      </c>
      <c r="F197" s="238" t="s">
        <v>364</v>
      </c>
      <c r="G197" s="236"/>
      <c r="H197" s="237" t="s">
        <v>36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166</v>
      </c>
      <c r="AU197" s="244" t="s">
        <v>90</v>
      </c>
      <c r="AV197" s="13" t="s">
        <v>23</v>
      </c>
      <c r="AW197" s="13" t="s">
        <v>45</v>
      </c>
      <c r="AX197" s="13" t="s">
        <v>82</v>
      </c>
      <c r="AY197" s="244" t="s">
        <v>153</v>
      </c>
    </row>
    <row r="198" spans="1:51" s="14" customFormat="1" ht="12">
      <c r="A198" s="14"/>
      <c r="B198" s="245"/>
      <c r="C198" s="246"/>
      <c r="D198" s="228" t="s">
        <v>166</v>
      </c>
      <c r="E198" s="247" t="s">
        <v>36</v>
      </c>
      <c r="F198" s="248" t="s">
        <v>1149</v>
      </c>
      <c r="G198" s="246"/>
      <c r="H198" s="249">
        <v>3.4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166</v>
      </c>
      <c r="AU198" s="255" t="s">
        <v>90</v>
      </c>
      <c r="AV198" s="14" t="s">
        <v>90</v>
      </c>
      <c r="AW198" s="14" t="s">
        <v>45</v>
      </c>
      <c r="AX198" s="14" t="s">
        <v>82</v>
      </c>
      <c r="AY198" s="255" t="s">
        <v>153</v>
      </c>
    </row>
    <row r="199" spans="1:51" s="15" customFormat="1" ht="12">
      <c r="A199" s="15"/>
      <c r="B199" s="266"/>
      <c r="C199" s="267"/>
      <c r="D199" s="228" t="s">
        <v>166</v>
      </c>
      <c r="E199" s="268" t="s">
        <v>36</v>
      </c>
      <c r="F199" s="269" t="s">
        <v>183</v>
      </c>
      <c r="G199" s="267"/>
      <c r="H199" s="270">
        <v>3.4</v>
      </c>
      <c r="I199" s="271"/>
      <c r="J199" s="267"/>
      <c r="K199" s="267"/>
      <c r="L199" s="272"/>
      <c r="M199" s="273"/>
      <c r="N199" s="274"/>
      <c r="O199" s="274"/>
      <c r="P199" s="274"/>
      <c r="Q199" s="274"/>
      <c r="R199" s="274"/>
      <c r="S199" s="274"/>
      <c r="T199" s="27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76" t="s">
        <v>166</v>
      </c>
      <c r="AU199" s="276" t="s">
        <v>90</v>
      </c>
      <c r="AV199" s="15" t="s">
        <v>160</v>
      </c>
      <c r="AW199" s="15" t="s">
        <v>45</v>
      </c>
      <c r="AX199" s="15" t="s">
        <v>23</v>
      </c>
      <c r="AY199" s="276" t="s">
        <v>153</v>
      </c>
    </row>
    <row r="200" spans="1:65" s="2" customFormat="1" ht="16.5" customHeight="1">
      <c r="A200" s="41"/>
      <c r="B200" s="42"/>
      <c r="C200" s="256" t="s">
        <v>203</v>
      </c>
      <c r="D200" s="256" t="s">
        <v>175</v>
      </c>
      <c r="E200" s="257" t="s">
        <v>1054</v>
      </c>
      <c r="F200" s="258" t="s">
        <v>1055</v>
      </c>
      <c r="G200" s="259" t="s">
        <v>201</v>
      </c>
      <c r="H200" s="260">
        <v>1.7</v>
      </c>
      <c r="I200" s="261"/>
      <c r="J200" s="262">
        <f>ROUND(I200*H200,2)</f>
        <v>0</v>
      </c>
      <c r="K200" s="258" t="s">
        <v>36</v>
      </c>
      <c r="L200" s="263"/>
      <c r="M200" s="264" t="s">
        <v>36</v>
      </c>
      <c r="N200" s="265" t="s">
        <v>53</v>
      </c>
      <c r="O200" s="87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6" t="s">
        <v>179</v>
      </c>
      <c r="AT200" s="226" t="s">
        <v>175</v>
      </c>
      <c r="AU200" s="226" t="s">
        <v>90</v>
      </c>
      <c r="AY200" s="19" t="s">
        <v>153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23</v>
      </c>
      <c r="BK200" s="227">
        <f>ROUND(I200*H200,2)</f>
        <v>0</v>
      </c>
      <c r="BL200" s="19" t="s">
        <v>160</v>
      </c>
      <c r="BM200" s="226" t="s">
        <v>1150</v>
      </c>
    </row>
    <row r="201" spans="1:47" s="2" customFormat="1" ht="12">
      <c r="A201" s="41"/>
      <c r="B201" s="42"/>
      <c r="C201" s="43"/>
      <c r="D201" s="228" t="s">
        <v>162</v>
      </c>
      <c r="E201" s="43"/>
      <c r="F201" s="229" t="s">
        <v>1055</v>
      </c>
      <c r="G201" s="43"/>
      <c r="H201" s="43"/>
      <c r="I201" s="230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19" t="s">
        <v>162</v>
      </c>
      <c r="AU201" s="19" t="s">
        <v>90</v>
      </c>
    </row>
    <row r="202" spans="1:51" s="13" customFormat="1" ht="12">
      <c r="A202" s="13"/>
      <c r="B202" s="235"/>
      <c r="C202" s="236"/>
      <c r="D202" s="228" t="s">
        <v>166</v>
      </c>
      <c r="E202" s="237" t="s">
        <v>36</v>
      </c>
      <c r="F202" s="238" t="s">
        <v>1012</v>
      </c>
      <c r="G202" s="236"/>
      <c r="H202" s="237" t="s">
        <v>36</v>
      </c>
      <c r="I202" s="239"/>
      <c r="J202" s="236"/>
      <c r="K202" s="236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166</v>
      </c>
      <c r="AU202" s="244" t="s">
        <v>90</v>
      </c>
      <c r="AV202" s="13" t="s">
        <v>23</v>
      </c>
      <c r="AW202" s="13" t="s">
        <v>45</v>
      </c>
      <c r="AX202" s="13" t="s">
        <v>82</v>
      </c>
      <c r="AY202" s="244" t="s">
        <v>153</v>
      </c>
    </row>
    <row r="203" spans="1:51" s="13" customFormat="1" ht="12">
      <c r="A203" s="13"/>
      <c r="B203" s="235"/>
      <c r="C203" s="236"/>
      <c r="D203" s="228" t="s">
        <v>166</v>
      </c>
      <c r="E203" s="237" t="s">
        <v>36</v>
      </c>
      <c r="F203" s="238" t="s">
        <v>364</v>
      </c>
      <c r="G203" s="236"/>
      <c r="H203" s="237" t="s">
        <v>36</v>
      </c>
      <c r="I203" s="239"/>
      <c r="J203" s="236"/>
      <c r="K203" s="236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166</v>
      </c>
      <c r="AU203" s="244" t="s">
        <v>90</v>
      </c>
      <c r="AV203" s="13" t="s">
        <v>23</v>
      </c>
      <c r="AW203" s="13" t="s">
        <v>45</v>
      </c>
      <c r="AX203" s="13" t="s">
        <v>82</v>
      </c>
      <c r="AY203" s="244" t="s">
        <v>153</v>
      </c>
    </row>
    <row r="204" spans="1:51" s="14" customFormat="1" ht="12">
      <c r="A204" s="14"/>
      <c r="B204" s="245"/>
      <c r="C204" s="246"/>
      <c r="D204" s="228" t="s">
        <v>166</v>
      </c>
      <c r="E204" s="247" t="s">
        <v>36</v>
      </c>
      <c r="F204" s="248" t="s">
        <v>1147</v>
      </c>
      <c r="G204" s="246"/>
      <c r="H204" s="249">
        <v>1.7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166</v>
      </c>
      <c r="AU204" s="255" t="s">
        <v>90</v>
      </c>
      <c r="AV204" s="14" t="s">
        <v>90</v>
      </c>
      <c r="AW204" s="14" t="s">
        <v>45</v>
      </c>
      <c r="AX204" s="14" t="s">
        <v>82</v>
      </c>
      <c r="AY204" s="255" t="s">
        <v>153</v>
      </c>
    </row>
    <row r="205" spans="1:51" s="15" customFormat="1" ht="12">
      <c r="A205" s="15"/>
      <c r="B205" s="266"/>
      <c r="C205" s="267"/>
      <c r="D205" s="228" t="s">
        <v>166</v>
      </c>
      <c r="E205" s="268" t="s">
        <v>36</v>
      </c>
      <c r="F205" s="269" t="s">
        <v>183</v>
      </c>
      <c r="G205" s="267"/>
      <c r="H205" s="270">
        <v>1.7</v>
      </c>
      <c r="I205" s="271"/>
      <c r="J205" s="267"/>
      <c r="K205" s="267"/>
      <c r="L205" s="272"/>
      <c r="M205" s="273"/>
      <c r="N205" s="274"/>
      <c r="O205" s="274"/>
      <c r="P205" s="274"/>
      <c r="Q205" s="274"/>
      <c r="R205" s="274"/>
      <c r="S205" s="274"/>
      <c r="T205" s="27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6" t="s">
        <v>166</v>
      </c>
      <c r="AU205" s="276" t="s">
        <v>90</v>
      </c>
      <c r="AV205" s="15" t="s">
        <v>160</v>
      </c>
      <c r="AW205" s="15" t="s">
        <v>45</v>
      </c>
      <c r="AX205" s="15" t="s">
        <v>23</v>
      </c>
      <c r="AY205" s="276" t="s">
        <v>153</v>
      </c>
    </row>
    <row r="206" spans="1:65" s="2" customFormat="1" ht="16.5" customHeight="1">
      <c r="A206" s="41"/>
      <c r="B206" s="42"/>
      <c r="C206" s="256" t="s">
        <v>265</v>
      </c>
      <c r="D206" s="256" t="s">
        <v>175</v>
      </c>
      <c r="E206" s="257" t="s">
        <v>1057</v>
      </c>
      <c r="F206" s="258" t="s">
        <v>1058</v>
      </c>
      <c r="G206" s="259" t="s">
        <v>201</v>
      </c>
      <c r="H206" s="260">
        <v>6.05</v>
      </c>
      <c r="I206" s="261"/>
      <c r="J206" s="262">
        <f>ROUND(I206*H206,2)</f>
        <v>0</v>
      </c>
      <c r="K206" s="258" t="s">
        <v>36</v>
      </c>
      <c r="L206" s="263"/>
      <c r="M206" s="264" t="s">
        <v>36</v>
      </c>
      <c r="N206" s="265" t="s">
        <v>53</v>
      </c>
      <c r="O206" s="87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6" t="s">
        <v>179</v>
      </c>
      <c r="AT206" s="226" t="s">
        <v>175</v>
      </c>
      <c r="AU206" s="226" t="s">
        <v>90</v>
      </c>
      <c r="AY206" s="19" t="s">
        <v>153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9" t="s">
        <v>23</v>
      </c>
      <c r="BK206" s="227">
        <f>ROUND(I206*H206,2)</f>
        <v>0</v>
      </c>
      <c r="BL206" s="19" t="s">
        <v>160</v>
      </c>
      <c r="BM206" s="226" t="s">
        <v>1151</v>
      </c>
    </row>
    <row r="207" spans="1:47" s="2" customFormat="1" ht="12">
      <c r="A207" s="41"/>
      <c r="B207" s="42"/>
      <c r="C207" s="43"/>
      <c r="D207" s="228" t="s">
        <v>162</v>
      </c>
      <c r="E207" s="43"/>
      <c r="F207" s="229" t="s">
        <v>1058</v>
      </c>
      <c r="G207" s="43"/>
      <c r="H207" s="43"/>
      <c r="I207" s="230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9" t="s">
        <v>162</v>
      </c>
      <c r="AU207" s="19" t="s">
        <v>90</v>
      </c>
    </row>
    <row r="208" spans="1:51" s="13" customFormat="1" ht="12">
      <c r="A208" s="13"/>
      <c r="B208" s="235"/>
      <c r="C208" s="236"/>
      <c r="D208" s="228" t="s">
        <v>166</v>
      </c>
      <c r="E208" s="237" t="s">
        <v>36</v>
      </c>
      <c r="F208" s="238" t="s">
        <v>1012</v>
      </c>
      <c r="G208" s="236"/>
      <c r="H208" s="237" t="s">
        <v>36</v>
      </c>
      <c r="I208" s="239"/>
      <c r="J208" s="236"/>
      <c r="K208" s="236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166</v>
      </c>
      <c r="AU208" s="244" t="s">
        <v>90</v>
      </c>
      <c r="AV208" s="13" t="s">
        <v>23</v>
      </c>
      <c r="AW208" s="13" t="s">
        <v>45</v>
      </c>
      <c r="AX208" s="13" t="s">
        <v>82</v>
      </c>
      <c r="AY208" s="244" t="s">
        <v>153</v>
      </c>
    </row>
    <row r="209" spans="1:51" s="13" customFormat="1" ht="12">
      <c r="A209" s="13"/>
      <c r="B209" s="235"/>
      <c r="C209" s="236"/>
      <c r="D209" s="228" t="s">
        <v>166</v>
      </c>
      <c r="E209" s="237" t="s">
        <v>36</v>
      </c>
      <c r="F209" s="238" t="s">
        <v>364</v>
      </c>
      <c r="G209" s="236"/>
      <c r="H209" s="237" t="s">
        <v>36</v>
      </c>
      <c r="I209" s="239"/>
      <c r="J209" s="236"/>
      <c r="K209" s="236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166</v>
      </c>
      <c r="AU209" s="244" t="s">
        <v>90</v>
      </c>
      <c r="AV209" s="13" t="s">
        <v>23</v>
      </c>
      <c r="AW209" s="13" t="s">
        <v>45</v>
      </c>
      <c r="AX209" s="13" t="s">
        <v>82</v>
      </c>
      <c r="AY209" s="244" t="s">
        <v>153</v>
      </c>
    </row>
    <row r="210" spans="1:51" s="14" customFormat="1" ht="12">
      <c r="A210" s="14"/>
      <c r="B210" s="245"/>
      <c r="C210" s="246"/>
      <c r="D210" s="228" t="s">
        <v>166</v>
      </c>
      <c r="E210" s="247" t="s">
        <v>36</v>
      </c>
      <c r="F210" s="248" t="s">
        <v>1152</v>
      </c>
      <c r="G210" s="246"/>
      <c r="H210" s="249">
        <v>6.05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166</v>
      </c>
      <c r="AU210" s="255" t="s">
        <v>90</v>
      </c>
      <c r="AV210" s="14" t="s">
        <v>90</v>
      </c>
      <c r="AW210" s="14" t="s">
        <v>45</v>
      </c>
      <c r="AX210" s="14" t="s">
        <v>82</v>
      </c>
      <c r="AY210" s="255" t="s">
        <v>153</v>
      </c>
    </row>
    <row r="211" spans="1:51" s="15" customFormat="1" ht="12">
      <c r="A211" s="15"/>
      <c r="B211" s="266"/>
      <c r="C211" s="267"/>
      <c r="D211" s="228" t="s">
        <v>166</v>
      </c>
      <c r="E211" s="268" t="s">
        <v>36</v>
      </c>
      <c r="F211" s="269" t="s">
        <v>183</v>
      </c>
      <c r="G211" s="267"/>
      <c r="H211" s="270">
        <v>6.05</v>
      </c>
      <c r="I211" s="271"/>
      <c r="J211" s="267"/>
      <c r="K211" s="267"/>
      <c r="L211" s="272"/>
      <c r="M211" s="273"/>
      <c r="N211" s="274"/>
      <c r="O211" s="274"/>
      <c r="P211" s="274"/>
      <c r="Q211" s="274"/>
      <c r="R211" s="274"/>
      <c r="S211" s="274"/>
      <c r="T211" s="27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6" t="s">
        <v>166</v>
      </c>
      <c r="AU211" s="276" t="s">
        <v>90</v>
      </c>
      <c r="AV211" s="15" t="s">
        <v>160</v>
      </c>
      <c r="AW211" s="15" t="s">
        <v>45</v>
      </c>
      <c r="AX211" s="15" t="s">
        <v>23</v>
      </c>
      <c r="AY211" s="276" t="s">
        <v>153</v>
      </c>
    </row>
    <row r="212" spans="1:65" s="2" customFormat="1" ht="16.5" customHeight="1">
      <c r="A212" s="41"/>
      <c r="B212" s="42"/>
      <c r="C212" s="256" t="s">
        <v>269</v>
      </c>
      <c r="D212" s="256" t="s">
        <v>175</v>
      </c>
      <c r="E212" s="257" t="s">
        <v>1061</v>
      </c>
      <c r="F212" s="258" t="s">
        <v>1062</v>
      </c>
      <c r="G212" s="259" t="s">
        <v>201</v>
      </c>
      <c r="H212" s="260">
        <v>4.3</v>
      </c>
      <c r="I212" s="261"/>
      <c r="J212" s="262">
        <f>ROUND(I212*H212,2)</f>
        <v>0</v>
      </c>
      <c r="K212" s="258" t="s">
        <v>36</v>
      </c>
      <c r="L212" s="263"/>
      <c r="M212" s="264" t="s">
        <v>36</v>
      </c>
      <c r="N212" s="265" t="s">
        <v>53</v>
      </c>
      <c r="O212" s="87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6" t="s">
        <v>179</v>
      </c>
      <c r="AT212" s="226" t="s">
        <v>175</v>
      </c>
      <c r="AU212" s="226" t="s">
        <v>90</v>
      </c>
      <c r="AY212" s="19" t="s">
        <v>153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9" t="s">
        <v>23</v>
      </c>
      <c r="BK212" s="227">
        <f>ROUND(I212*H212,2)</f>
        <v>0</v>
      </c>
      <c r="BL212" s="19" t="s">
        <v>160</v>
      </c>
      <c r="BM212" s="226" t="s">
        <v>1153</v>
      </c>
    </row>
    <row r="213" spans="1:47" s="2" customFormat="1" ht="12">
      <c r="A213" s="41"/>
      <c r="B213" s="42"/>
      <c r="C213" s="43"/>
      <c r="D213" s="228" t="s">
        <v>162</v>
      </c>
      <c r="E213" s="43"/>
      <c r="F213" s="229" t="s">
        <v>1062</v>
      </c>
      <c r="G213" s="43"/>
      <c r="H213" s="43"/>
      <c r="I213" s="230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9" t="s">
        <v>162</v>
      </c>
      <c r="AU213" s="19" t="s">
        <v>90</v>
      </c>
    </row>
    <row r="214" spans="1:51" s="13" customFormat="1" ht="12">
      <c r="A214" s="13"/>
      <c r="B214" s="235"/>
      <c r="C214" s="236"/>
      <c r="D214" s="228" t="s">
        <v>166</v>
      </c>
      <c r="E214" s="237" t="s">
        <v>36</v>
      </c>
      <c r="F214" s="238" t="s">
        <v>1012</v>
      </c>
      <c r="G214" s="236"/>
      <c r="H214" s="237" t="s">
        <v>36</v>
      </c>
      <c r="I214" s="239"/>
      <c r="J214" s="236"/>
      <c r="K214" s="236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166</v>
      </c>
      <c r="AU214" s="244" t="s">
        <v>90</v>
      </c>
      <c r="AV214" s="13" t="s">
        <v>23</v>
      </c>
      <c r="AW214" s="13" t="s">
        <v>45</v>
      </c>
      <c r="AX214" s="13" t="s">
        <v>82</v>
      </c>
      <c r="AY214" s="244" t="s">
        <v>153</v>
      </c>
    </row>
    <row r="215" spans="1:51" s="13" customFormat="1" ht="12">
      <c r="A215" s="13"/>
      <c r="B215" s="235"/>
      <c r="C215" s="236"/>
      <c r="D215" s="228" t="s">
        <v>166</v>
      </c>
      <c r="E215" s="237" t="s">
        <v>36</v>
      </c>
      <c r="F215" s="238" t="s">
        <v>364</v>
      </c>
      <c r="G215" s="236"/>
      <c r="H215" s="237" t="s">
        <v>36</v>
      </c>
      <c r="I215" s="239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166</v>
      </c>
      <c r="AU215" s="244" t="s">
        <v>90</v>
      </c>
      <c r="AV215" s="13" t="s">
        <v>23</v>
      </c>
      <c r="AW215" s="13" t="s">
        <v>45</v>
      </c>
      <c r="AX215" s="13" t="s">
        <v>82</v>
      </c>
      <c r="AY215" s="244" t="s">
        <v>153</v>
      </c>
    </row>
    <row r="216" spans="1:51" s="14" customFormat="1" ht="12">
      <c r="A216" s="14"/>
      <c r="B216" s="245"/>
      <c r="C216" s="246"/>
      <c r="D216" s="228" t="s">
        <v>166</v>
      </c>
      <c r="E216" s="247" t="s">
        <v>36</v>
      </c>
      <c r="F216" s="248" t="s">
        <v>1154</v>
      </c>
      <c r="G216" s="246"/>
      <c r="H216" s="249">
        <v>4.3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166</v>
      </c>
      <c r="AU216" s="255" t="s">
        <v>90</v>
      </c>
      <c r="AV216" s="14" t="s">
        <v>90</v>
      </c>
      <c r="AW216" s="14" t="s">
        <v>45</v>
      </c>
      <c r="AX216" s="14" t="s">
        <v>82</v>
      </c>
      <c r="AY216" s="255" t="s">
        <v>153</v>
      </c>
    </row>
    <row r="217" spans="1:51" s="15" customFormat="1" ht="12">
      <c r="A217" s="15"/>
      <c r="B217" s="266"/>
      <c r="C217" s="267"/>
      <c r="D217" s="228" t="s">
        <v>166</v>
      </c>
      <c r="E217" s="268" t="s">
        <v>36</v>
      </c>
      <c r="F217" s="269" t="s">
        <v>183</v>
      </c>
      <c r="G217" s="267"/>
      <c r="H217" s="270">
        <v>4.3</v>
      </c>
      <c r="I217" s="271"/>
      <c r="J217" s="267"/>
      <c r="K217" s="267"/>
      <c r="L217" s="272"/>
      <c r="M217" s="273"/>
      <c r="N217" s="274"/>
      <c r="O217" s="274"/>
      <c r="P217" s="274"/>
      <c r="Q217" s="274"/>
      <c r="R217" s="274"/>
      <c r="S217" s="274"/>
      <c r="T217" s="27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6" t="s">
        <v>166</v>
      </c>
      <c r="AU217" s="276" t="s">
        <v>90</v>
      </c>
      <c r="AV217" s="15" t="s">
        <v>160</v>
      </c>
      <c r="AW217" s="15" t="s">
        <v>45</v>
      </c>
      <c r="AX217" s="15" t="s">
        <v>23</v>
      </c>
      <c r="AY217" s="276" t="s">
        <v>153</v>
      </c>
    </row>
    <row r="218" spans="1:65" s="2" customFormat="1" ht="16.5" customHeight="1">
      <c r="A218" s="41"/>
      <c r="B218" s="42"/>
      <c r="C218" s="256" t="s">
        <v>7</v>
      </c>
      <c r="D218" s="256" t="s">
        <v>175</v>
      </c>
      <c r="E218" s="257" t="s">
        <v>1065</v>
      </c>
      <c r="F218" s="258" t="s">
        <v>1066</v>
      </c>
      <c r="G218" s="259" t="s">
        <v>201</v>
      </c>
      <c r="H218" s="260">
        <v>4.3</v>
      </c>
      <c r="I218" s="261"/>
      <c r="J218" s="262">
        <f>ROUND(I218*H218,2)</f>
        <v>0</v>
      </c>
      <c r="K218" s="258" t="s">
        <v>36</v>
      </c>
      <c r="L218" s="263"/>
      <c r="M218" s="264" t="s">
        <v>36</v>
      </c>
      <c r="N218" s="265" t="s">
        <v>53</v>
      </c>
      <c r="O218" s="87"/>
      <c r="P218" s="224">
        <f>O218*H218</f>
        <v>0</v>
      </c>
      <c r="Q218" s="224">
        <v>0</v>
      </c>
      <c r="R218" s="224">
        <f>Q218*H218</f>
        <v>0</v>
      </c>
      <c r="S218" s="224">
        <v>0</v>
      </c>
      <c r="T218" s="225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26" t="s">
        <v>179</v>
      </c>
      <c r="AT218" s="226" t="s">
        <v>175</v>
      </c>
      <c r="AU218" s="226" t="s">
        <v>90</v>
      </c>
      <c r="AY218" s="19" t="s">
        <v>153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9" t="s">
        <v>23</v>
      </c>
      <c r="BK218" s="227">
        <f>ROUND(I218*H218,2)</f>
        <v>0</v>
      </c>
      <c r="BL218" s="19" t="s">
        <v>160</v>
      </c>
      <c r="BM218" s="226" t="s">
        <v>1155</v>
      </c>
    </row>
    <row r="219" spans="1:47" s="2" customFormat="1" ht="12">
      <c r="A219" s="41"/>
      <c r="B219" s="42"/>
      <c r="C219" s="43"/>
      <c r="D219" s="228" t="s">
        <v>162</v>
      </c>
      <c r="E219" s="43"/>
      <c r="F219" s="229" t="s">
        <v>1066</v>
      </c>
      <c r="G219" s="43"/>
      <c r="H219" s="43"/>
      <c r="I219" s="230"/>
      <c r="J219" s="43"/>
      <c r="K219" s="43"/>
      <c r="L219" s="47"/>
      <c r="M219" s="231"/>
      <c r="N219" s="232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9" t="s">
        <v>162</v>
      </c>
      <c r="AU219" s="19" t="s">
        <v>90</v>
      </c>
    </row>
    <row r="220" spans="1:51" s="13" customFormat="1" ht="12">
      <c r="A220" s="13"/>
      <c r="B220" s="235"/>
      <c r="C220" s="236"/>
      <c r="D220" s="228" t="s">
        <v>166</v>
      </c>
      <c r="E220" s="237" t="s">
        <v>36</v>
      </c>
      <c r="F220" s="238" t="s">
        <v>1012</v>
      </c>
      <c r="G220" s="236"/>
      <c r="H220" s="237" t="s">
        <v>36</v>
      </c>
      <c r="I220" s="239"/>
      <c r="J220" s="236"/>
      <c r="K220" s="236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166</v>
      </c>
      <c r="AU220" s="244" t="s">
        <v>90</v>
      </c>
      <c r="AV220" s="13" t="s">
        <v>23</v>
      </c>
      <c r="AW220" s="13" t="s">
        <v>45</v>
      </c>
      <c r="AX220" s="13" t="s">
        <v>82</v>
      </c>
      <c r="AY220" s="244" t="s">
        <v>153</v>
      </c>
    </row>
    <row r="221" spans="1:51" s="13" customFormat="1" ht="12">
      <c r="A221" s="13"/>
      <c r="B221" s="235"/>
      <c r="C221" s="236"/>
      <c r="D221" s="228" t="s">
        <v>166</v>
      </c>
      <c r="E221" s="237" t="s">
        <v>36</v>
      </c>
      <c r="F221" s="238" t="s">
        <v>364</v>
      </c>
      <c r="G221" s="236"/>
      <c r="H221" s="237" t="s">
        <v>36</v>
      </c>
      <c r="I221" s="239"/>
      <c r="J221" s="236"/>
      <c r="K221" s="236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166</v>
      </c>
      <c r="AU221" s="244" t="s">
        <v>90</v>
      </c>
      <c r="AV221" s="13" t="s">
        <v>23</v>
      </c>
      <c r="AW221" s="13" t="s">
        <v>45</v>
      </c>
      <c r="AX221" s="13" t="s">
        <v>82</v>
      </c>
      <c r="AY221" s="244" t="s">
        <v>153</v>
      </c>
    </row>
    <row r="222" spans="1:51" s="14" customFormat="1" ht="12">
      <c r="A222" s="14"/>
      <c r="B222" s="245"/>
      <c r="C222" s="246"/>
      <c r="D222" s="228" t="s">
        <v>166</v>
      </c>
      <c r="E222" s="247" t="s">
        <v>36</v>
      </c>
      <c r="F222" s="248" t="s">
        <v>1154</v>
      </c>
      <c r="G222" s="246"/>
      <c r="H222" s="249">
        <v>4.3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166</v>
      </c>
      <c r="AU222" s="255" t="s">
        <v>90</v>
      </c>
      <c r="AV222" s="14" t="s">
        <v>90</v>
      </c>
      <c r="AW222" s="14" t="s">
        <v>45</v>
      </c>
      <c r="AX222" s="14" t="s">
        <v>82</v>
      </c>
      <c r="AY222" s="255" t="s">
        <v>153</v>
      </c>
    </row>
    <row r="223" spans="1:51" s="15" customFormat="1" ht="12">
      <c r="A223" s="15"/>
      <c r="B223" s="266"/>
      <c r="C223" s="267"/>
      <c r="D223" s="228" t="s">
        <v>166</v>
      </c>
      <c r="E223" s="268" t="s">
        <v>36</v>
      </c>
      <c r="F223" s="269" t="s">
        <v>183</v>
      </c>
      <c r="G223" s="267"/>
      <c r="H223" s="270">
        <v>4.3</v>
      </c>
      <c r="I223" s="271"/>
      <c r="J223" s="267"/>
      <c r="K223" s="267"/>
      <c r="L223" s="272"/>
      <c r="M223" s="273"/>
      <c r="N223" s="274"/>
      <c r="O223" s="274"/>
      <c r="P223" s="274"/>
      <c r="Q223" s="274"/>
      <c r="R223" s="274"/>
      <c r="S223" s="274"/>
      <c r="T223" s="27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6" t="s">
        <v>166</v>
      </c>
      <c r="AU223" s="276" t="s">
        <v>90</v>
      </c>
      <c r="AV223" s="15" t="s">
        <v>160</v>
      </c>
      <c r="AW223" s="15" t="s">
        <v>45</v>
      </c>
      <c r="AX223" s="15" t="s">
        <v>23</v>
      </c>
      <c r="AY223" s="276" t="s">
        <v>153</v>
      </c>
    </row>
    <row r="224" spans="1:65" s="2" customFormat="1" ht="16.5" customHeight="1">
      <c r="A224" s="41"/>
      <c r="B224" s="42"/>
      <c r="C224" s="256" t="s">
        <v>281</v>
      </c>
      <c r="D224" s="256" t="s">
        <v>175</v>
      </c>
      <c r="E224" s="257" t="s">
        <v>1068</v>
      </c>
      <c r="F224" s="258" t="s">
        <v>1069</v>
      </c>
      <c r="G224" s="259" t="s">
        <v>201</v>
      </c>
      <c r="H224" s="260">
        <v>4.3</v>
      </c>
      <c r="I224" s="261"/>
      <c r="J224" s="262">
        <f>ROUND(I224*H224,2)</f>
        <v>0</v>
      </c>
      <c r="K224" s="258" t="s">
        <v>36</v>
      </c>
      <c r="L224" s="263"/>
      <c r="M224" s="264" t="s">
        <v>36</v>
      </c>
      <c r="N224" s="265" t="s">
        <v>53</v>
      </c>
      <c r="O224" s="87"/>
      <c r="P224" s="224">
        <f>O224*H224</f>
        <v>0</v>
      </c>
      <c r="Q224" s="224">
        <v>0</v>
      </c>
      <c r="R224" s="224">
        <f>Q224*H224</f>
        <v>0</v>
      </c>
      <c r="S224" s="224">
        <v>0</v>
      </c>
      <c r="T224" s="225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6" t="s">
        <v>179</v>
      </c>
      <c r="AT224" s="226" t="s">
        <v>175</v>
      </c>
      <c r="AU224" s="226" t="s">
        <v>90</v>
      </c>
      <c r="AY224" s="19" t="s">
        <v>153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23</v>
      </c>
      <c r="BK224" s="227">
        <f>ROUND(I224*H224,2)</f>
        <v>0</v>
      </c>
      <c r="BL224" s="19" t="s">
        <v>160</v>
      </c>
      <c r="BM224" s="226" t="s">
        <v>1156</v>
      </c>
    </row>
    <row r="225" spans="1:47" s="2" customFormat="1" ht="12">
      <c r="A225" s="41"/>
      <c r="B225" s="42"/>
      <c r="C225" s="43"/>
      <c r="D225" s="228" t="s">
        <v>162</v>
      </c>
      <c r="E225" s="43"/>
      <c r="F225" s="229" t="s">
        <v>1069</v>
      </c>
      <c r="G225" s="43"/>
      <c r="H225" s="43"/>
      <c r="I225" s="230"/>
      <c r="J225" s="43"/>
      <c r="K225" s="43"/>
      <c r="L225" s="47"/>
      <c r="M225" s="231"/>
      <c r="N225" s="232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9" t="s">
        <v>162</v>
      </c>
      <c r="AU225" s="19" t="s">
        <v>90</v>
      </c>
    </row>
    <row r="226" spans="1:51" s="13" customFormat="1" ht="12">
      <c r="A226" s="13"/>
      <c r="B226" s="235"/>
      <c r="C226" s="236"/>
      <c r="D226" s="228" t="s">
        <v>166</v>
      </c>
      <c r="E226" s="237" t="s">
        <v>36</v>
      </c>
      <c r="F226" s="238" t="s">
        <v>1012</v>
      </c>
      <c r="G226" s="236"/>
      <c r="H226" s="237" t="s">
        <v>36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166</v>
      </c>
      <c r="AU226" s="244" t="s">
        <v>90</v>
      </c>
      <c r="AV226" s="13" t="s">
        <v>23</v>
      </c>
      <c r="AW226" s="13" t="s">
        <v>45</v>
      </c>
      <c r="AX226" s="13" t="s">
        <v>82</v>
      </c>
      <c r="AY226" s="244" t="s">
        <v>153</v>
      </c>
    </row>
    <row r="227" spans="1:51" s="13" customFormat="1" ht="12">
      <c r="A227" s="13"/>
      <c r="B227" s="235"/>
      <c r="C227" s="236"/>
      <c r="D227" s="228" t="s">
        <v>166</v>
      </c>
      <c r="E227" s="237" t="s">
        <v>36</v>
      </c>
      <c r="F227" s="238" t="s">
        <v>364</v>
      </c>
      <c r="G227" s="236"/>
      <c r="H227" s="237" t="s">
        <v>36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166</v>
      </c>
      <c r="AU227" s="244" t="s">
        <v>90</v>
      </c>
      <c r="AV227" s="13" t="s">
        <v>23</v>
      </c>
      <c r="AW227" s="13" t="s">
        <v>45</v>
      </c>
      <c r="AX227" s="13" t="s">
        <v>82</v>
      </c>
      <c r="AY227" s="244" t="s">
        <v>153</v>
      </c>
    </row>
    <row r="228" spans="1:51" s="14" customFormat="1" ht="12">
      <c r="A228" s="14"/>
      <c r="B228" s="245"/>
      <c r="C228" s="246"/>
      <c r="D228" s="228" t="s">
        <v>166</v>
      </c>
      <c r="E228" s="247" t="s">
        <v>36</v>
      </c>
      <c r="F228" s="248" t="s">
        <v>1154</v>
      </c>
      <c r="G228" s="246"/>
      <c r="H228" s="249">
        <v>4.3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166</v>
      </c>
      <c r="AU228" s="255" t="s">
        <v>90</v>
      </c>
      <c r="AV228" s="14" t="s">
        <v>90</v>
      </c>
      <c r="AW228" s="14" t="s">
        <v>45</v>
      </c>
      <c r="AX228" s="14" t="s">
        <v>82</v>
      </c>
      <c r="AY228" s="255" t="s">
        <v>153</v>
      </c>
    </row>
    <row r="229" spans="1:51" s="15" customFormat="1" ht="12">
      <c r="A229" s="15"/>
      <c r="B229" s="266"/>
      <c r="C229" s="267"/>
      <c r="D229" s="228" t="s">
        <v>166</v>
      </c>
      <c r="E229" s="268" t="s">
        <v>36</v>
      </c>
      <c r="F229" s="269" t="s">
        <v>183</v>
      </c>
      <c r="G229" s="267"/>
      <c r="H229" s="270">
        <v>4.3</v>
      </c>
      <c r="I229" s="271"/>
      <c r="J229" s="267"/>
      <c r="K229" s="267"/>
      <c r="L229" s="272"/>
      <c r="M229" s="273"/>
      <c r="N229" s="274"/>
      <c r="O229" s="274"/>
      <c r="P229" s="274"/>
      <c r="Q229" s="274"/>
      <c r="R229" s="274"/>
      <c r="S229" s="274"/>
      <c r="T229" s="27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6" t="s">
        <v>166</v>
      </c>
      <c r="AU229" s="276" t="s">
        <v>90</v>
      </c>
      <c r="AV229" s="15" t="s">
        <v>160</v>
      </c>
      <c r="AW229" s="15" t="s">
        <v>45</v>
      </c>
      <c r="AX229" s="15" t="s">
        <v>23</v>
      </c>
      <c r="AY229" s="276" t="s">
        <v>153</v>
      </c>
    </row>
    <row r="230" spans="1:65" s="2" customFormat="1" ht="16.5" customHeight="1">
      <c r="A230" s="41"/>
      <c r="B230" s="42"/>
      <c r="C230" s="256" t="s">
        <v>286</v>
      </c>
      <c r="D230" s="256" t="s">
        <v>175</v>
      </c>
      <c r="E230" s="257" t="s">
        <v>1071</v>
      </c>
      <c r="F230" s="258" t="s">
        <v>1072</v>
      </c>
      <c r="G230" s="259" t="s">
        <v>201</v>
      </c>
      <c r="H230" s="260">
        <v>4.3</v>
      </c>
      <c r="I230" s="261"/>
      <c r="J230" s="262">
        <f>ROUND(I230*H230,2)</f>
        <v>0</v>
      </c>
      <c r="K230" s="258" t="s">
        <v>36</v>
      </c>
      <c r="L230" s="263"/>
      <c r="M230" s="264" t="s">
        <v>36</v>
      </c>
      <c r="N230" s="265" t="s">
        <v>53</v>
      </c>
      <c r="O230" s="87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6" t="s">
        <v>179</v>
      </c>
      <c r="AT230" s="226" t="s">
        <v>175</v>
      </c>
      <c r="AU230" s="226" t="s">
        <v>90</v>
      </c>
      <c r="AY230" s="19" t="s">
        <v>153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9" t="s">
        <v>23</v>
      </c>
      <c r="BK230" s="227">
        <f>ROUND(I230*H230,2)</f>
        <v>0</v>
      </c>
      <c r="BL230" s="19" t="s">
        <v>160</v>
      </c>
      <c r="BM230" s="226" t="s">
        <v>1157</v>
      </c>
    </row>
    <row r="231" spans="1:47" s="2" customFormat="1" ht="12">
      <c r="A231" s="41"/>
      <c r="B231" s="42"/>
      <c r="C231" s="43"/>
      <c r="D231" s="228" t="s">
        <v>162</v>
      </c>
      <c r="E231" s="43"/>
      <c r="F231" s="229" t="s">
        <v>1072</v>
      </c>
      <c r="G231" s="43"/>
      <c r="H231" s="43"/>
      <c r="I231" s="230"/>
      <c r="J231" s="43"/>
      <c r="K231" s="43"/>
      <c r="L231" s="47"/>
      <c r="M231" s="231"/>
      <c r="N231" s="232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19" t="s">
        <v>162</v>
      </c>
      <c r="AU231" s="19" t="s">
        <v>90</v>
      </c>
    </row>
    <row r="232" spans="1:51" s="13" customFormat="1" ht="12">
      <c r="A232" s="13"/>
      <c r="B232" s="235"/>
      <c r="C232" s="236"/>
      <c r="D232" s="228" t="s">
        <v>166</v>
      </c>
      <c r="E232" s="237" t="s">
        <v>36</v>
      </c>
      <c r="F232" s="238" t="s">
        <v>1012</v>
      </c>
      <c r="G232" s="236"/>
      <c r="H232" s="237" t="s">
        <v>36</v>
      </c>
      <c r="I232" s="239"/>
      <c r="J232" s="236"/>
      <c r="K232" s="236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166</v>
      </c>
      <c r="AU232" s="244" t="s">
        <v>90</v>
      </c>
      <c r="AV232" s="13" t="s">
        <v>23</v>
      </c>
      <c r="AW232" s="13" t="s">
        <v>45</v>
      </c>
      <c r="AX232" s="13" t="s">
        <v>82</v>
      </c>
      <c r="AY232" s="244" t="s">
        <v>153</v>
      </c>
    </row>
    <row r="233" spans="1:51" s="13" customFormat="1" ht="12">
      <c r="A233" s="13"/>
      <c r="B233" s="235"/>
      <c r="C233" s="236"/>
      <c r="D233" s="228" t="s">
        <v>166</v>
      </c>
      <c r="E233" s="237" t="s">
        <v>36</v>
      </c>
      <c r="F233" s="238" t="s">
        <v>364</v>
      </c>
      <c r="G233" s="236"/>
      <c r="H233" s="237" t="s">
        <v>36</v>
      </c>
      <c r="I233" s="239"/>
      <c r="J233" s="236"/>
      <c r="K233" s="236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166</v>
      </c>
      <c r="AU233" s="244" t="s">
        <v>90</v>
      </c>
      <c r="AV233" s="13" t="s">
        <v>23</v>
      </c>
      <c r="AW233" s="13" t="s">
        <v>45</v>
      </c>
      <c r="AX233" s="13" t="s">
        <v>82</v>
      </c>
      <c r="AY233" s="244" t="s">
        <v>153</v>
      </c>
    </row>
    <row r="234" spans="1:51" s="14" customFormat="1" ht="12">
      <c r="A234" s="14"/>
      <c r="B234" s="245"/>
      <c r="C234" s="246"/>
      <c r="D234" s="228" t="s">
        <v>166</v>
      </c>
      <c r="E234" s="247" t="s">
        <v>36</v>
      </c>
      <c r="F234" s="248" t="s">
        <v>1154</v>
      </c>
      <c r="G234" s="246"/>
      <c r="H234" s="249">
        <v>4.3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166</v>
      </c>
      <c r="AU234" s="255" t="s">
        <v>90</v>
      </c>
      <c r="AV234" s="14" t="s">
        <v>90</v>
      </c>
      <c r="AW234" s="14" t="s">
        <v>45</v>
      </c>
      <c r="AX234" s="14" t="s">
        <v>82</v>
      </c>
      <c r="AY234" s="255" t="s">
        <v>153</v>
      </c>
    </row>
    <row r="235" spans="1:51" s="15" customFormat="1" ht="12">
      <c r="A235" s="15"/>
      <c r="B235" s="266"/>
      <c r="C235" s="267"/>
      <c r="D235" s="228" t="s">
        <v>166</v>
      </c>
      <c r="E235" s="268" t="s">
        <v>36</v>
      </c>
      <c r="F235" s="269" t="s">
        <v>183</v>
      </c>
      <c r="G235" s="267"/>
      <c r="H235" s="270">
        <v>4.3</v>
      </c>
      <c r="I235" s="271"/>
      <c r="J235" s="267"/>
      <c r="K235" s="267"/>
      <c r="L235" s="272"/>
      <c r="M235" s="273"/>
      <c r="N235" s="274"/>
      <c r="O235" s="274"/>
      <c r="P235" s="274"/>
      <c r="Q235" s="274"/>
      <c r="R235" s="274"/>
      <c r="S235" s="274"/>
      <c r="T235" s="27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76" t="s">
        <v>166</v>
      </c>
      <c r="AU235" s="276" t="s">
        <v>90</v>
      </c>
      <c r="AV235" s="15" t="s">
        <v>160</v>
      </c>
      <c r="AW235" s="15" t="s">
        <v>45</v>
      </c>
      <c r="AX235" s="15" t="s">
        <v>23</v>
      </c>
      <c r="AY235" s="276" t="s">
        <v>153</v>
      </c>
    </row>
    <row r="236" spans="1:65" s="2" customFormat="1" ht="16.5" customHeight="1">
      <c r="A236" s="41"/>
      <c r="B236" s="42"/>
      <c r="C236" s="215" t="s">
        <v>293</v>
      </c>
      <c r="D236" s="215" t="s">
        <v>155</v>
      </c>
      <c r="E236" s="216" t="s">
        <v>1074</v>
      </c>
      <c r="F236" s="217" t="s">
        <v>1075</v>
      </c>
      <c r="G236" s="218" t="s">
        <v>186</v>
      </c>
      <c r="H236" s="219">
        <v>6.8</v>
      </c>
      <c r="I236" s="220"/>
      <c r="J236" s="221">
        <f>ROUND(I236*H236,2)</f>
        <v>0</v>
      </c>
      <c r="K236" s="217" t="s">
        <v>159</v>
      </c>
      <c r="L236" s="47"/>
      <c r="M236" s="222" t="s">
        <v>36</v>
      </c>
      <c r="N236" s="223" t="s">
        <v>53</v>
      </c>
      <c r="O236" s="87"/>
      <c r="P236" s="224">
        <f>O236*H236</f>
        <v>0</v>
      </c>
      <c r="Q236" s="224">
        <v>6E-05</v>
      </c>
      <c r="R236" s="224">
        <f>Q236*H236</f>
        <v>0.000408</v>
      </c>
      <c r="S236" s="224">
        <v>0</v>
      </c>
      <c r="T236" s="225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6" t="s">
        <v>160</v>
      </c>
      <c r="AT236" s="226" t="s">
        <v>155</v>
      </c>
      <c r="AU236" s="226" t="s">
        <v>90</v>
      </c>
      <c r="AY236" s="19" t="s">
        <v>153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9" t="s">
        <v>23</v>
      </c>
      <c r="BK236" s="227">
        <f>ROUND(I236*H236,2)</f>
        <v>0</v>
      </c>
      <c r="BL236" s="19" t="s">
        <v>160</v>
      </c>
      <c r="BM236" s="226" t="s">
        <v>1158</v>
      </c>
    </row>
    <row r="237" spans="1:47" s="2" customFormat="1" ht="12">
      <c r="A237" s="41"/>
      <c r="B237" s="42"/>
      <c r="C237" s="43"/>
      <c r="D237" s="228" t="s">
        <v>162</v>
      </c>
      <c r="E237" s="43"/>
      <c r="F237" s="229" t="s">
        <v>1077</v>
      </c>
      <c r="G237" s="43"/>
      <c r="H237" s="43"/>
      <c r="I237" s="230"/>
      <c r="J237" s="43"/>
      <c r="K237" s="43"/>
      <c r="L237" s="47"/>
      <c r="M237" s="231"/>
      <c r="N237" s="232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19" t="s">
        <v>162</v>
      </c>
      <c r="AU237" s="19" t="s">
        <v>90</v>
      </c>
    </row>
    <row r="238" spans="1:47" s="2" customFormat="1" ht="12">
      <c r="A238" s="41"/>
      <c r="B238" s="42"/>
      <c r="C238" s="43"/>
      <c r="D238" s="233" t="s">
        <v>164</v>
      </c>
      <c r="E238" s="43"/>
      <c r="F238" s="234" t="s">
        <v>1078</v>
      </c>
      <c r="G238" s="43"/>
      <c r="H238" s="43"/>
      <c r="I238" s="230"/>
      <c r="J238" s="43"/>
      <c r="K238" s="43"/>
      <c r="L238" s="47"/>
      <c r="M238" s="231"/>
      <c r="N238" s="232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9" t="s">
        <v>164</v>
      </c>
      <c r="AU238" s="19" t="s">
        <v>90</v>
      </c>
    </row>
    <row r="239" spans="1:51" s="13" customFormat="1" ht="12">
      <c r="A239" s="13"/>
      <c r="B239" s="235"/>
      <c r="C239" s="236"/>
      <c r="D239" s="228" t="s">
        <v>166</v>
      </c>
      <c r="E239" s="237" t="s">
        <v>36</v>
      </c>
      <c r="F239" s="238" t="s">
        <v>1079</v>
      </c>
      <c r="G239" s="236"/>
      <c r="H239" s="237" t="s">
        <v>36</v>
      </c>
      <c r="I239" s="239"/>
      <c r="J239" s="236"/>
      <c r="K239" s="236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166</v>
      </c>
      <c r="AU239" s="244" t="s">
        <v>90</v>
      </c>
      <c r="AV239" s="13" t="s">
        <v>23</v>
      </c>
      <c r="AW239" s="13" t="s">
        <v>45</v>
      </c>
      <c r="AX239" s="13" t="s">
        <v>82</v>
      </c>
      <c r="AY239" s="244" t="s">
        <v>153</v>
      </c>
    </row>
    <row r="240" spans="1:51" s="14" customFormat="1" ht="12">
      <c r="A240" s="14"/>
      <c r="B240" s="245"/>
      <c r="C240" s="246"/>
      <c r="D240" s="228" t="s">
        <v>166</v>
      </c>
      <c r="E240" s="247" t="s">
        <v>36</v>
      </c>
      <c r="F240" s="248" t="s">
        <v>1159</v>
      </c>
      <c r="G240" s="246"/>
      <c r="H240" s="249">
        <v>6.8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166</v>
      </c>
      <c r="AU240" s="255" t="s">
        <v>90</v>
      </c>
      <c r="AV240" s="14" t="s">
        <v>90</v>
      </c>
      <c r="AW240" s="14" t="s">
        <v>45</v>
      </c>
      <c r="AX240" s="14" t="s">
        <v>82</v>
      </c>
      <c r="AY240" s="255" t="s">
        <v>153</v>
      </c>
    </row>
    <row r="241" spans="1:51" s="15" customFormat="1" ht="12">
      <c r="A241" s="15"/>
      <c r="B241" s="266"/>
      <c r="C241" s="267"/>
      <c r="D241" s="228" t="s">
        <v>166</v>
      </c>
      <c r="E241" s="268" t="s">
        <v>36</v>
      </c>
      <c r="F241" s="269" t="s">
        <v>183</v>
      </c>
      <c r="G241" s="267"/>
      <c r="H241" s="270">
        <v>6.8</v>
      </c>
      <c r="I241" s="271"/>
      <c r="J241" s="267"/>
      <c r="K241" s="267"/>
      <c r="L241" s="272"/>
      <c r="M241" s="273"/>
      <c r="N241" s="274"/>
      <c r="O241" s="274"/>
      <c r="P241" s="274"/>
      <c r="Q241" s="274"/>
      <c r="R241" s="274"/>
      <c r="S241" s="274"/>
      <c r="T241" s="27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6" t="s">
        <v>166</v>
      </c>
      <c r="AU241" s="276" t="s">
        <v>90</v>
      </c>
      <c r="AV241" s="15" t="s">
        <v>160</v>
      </c>
      <c r="AW241" s="15" t="s">
        <v>45</v>
      </c>
      <c r="AX241" s="15" t="s">
        <v>23</v>
      </c>
      <c r="AY241" s="276" t="s">
        <v>153</v>
      </c>
    </row>
    <row r="242" spans="1:65" s="2" customFormat="1" ht="16.5" customHeight="1">
      <c r="A242" s="41"/>
      <c r="B242" s="42"/>
      <c r="C242" s="215" t="s">
        <v>303</v>
      </c>
      <c r="D242" s="215" t="s">
        <v>155</v>
      </c>
      <c r="E242" s="216" t="s">
        <v>216</v>
      </c>
      <c r="F242" s="217" t="s">
        <v>217</v>
      </c>
      <c r="G242" s="218" t="s">
        <v>186</v>
      </c>
      <c r="H242" s="219">
        <v>19.4</v>
      </c>
      <c r="I242" s="220"/>
      <c r="J242" s="221">
        <f>ROUND(I242*H242,2)</f>
        <v>0</v>
      </c>
      <c r="K242" s="217" t="s">
        <v>159</v>
      </c>
      <c r="L242" s="47"/>
      <c r="M242" s="222" t="s">
        <v>36</v>
      </c>
      <c r="N242" s="223" t="s">
        <v>53</v>
      </c>
      <c r="O242" s="87"/>
      <c r="P242" s="224">
        <f>O242*H242</f>
        <v>0</v>
      </c>
      <c r="Q242" s="224">
        <v>6E-05</v>
      </c>
      <c r="R242" s="224">
        <f>Q242*H242</f>
        <v>0.0011639999999999999</v>
      </c>
      <c r="S242" s="224">
        <v>0</v>
      </c>
      <c r="T242" s="225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6" t="s">
        <v>160</v>
      </c>
      <c r="AT242" s="226" t="s">
        <v>155</v>
      </c>
      <c r="AU242" s="226" t="s">
        <v>90</v>
      </c>
      <c r="AY242" s="19" t="s">
        <v>153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9" t="s">
        <v>23</v>
      </c>
      <c r="BK242" s="227">
        <f>ROUND(I242*H242,2)</f>
        <v>0</v>
      </c>
      <c r="BL242" s="19" t="s">
        <v>160</v>
      </c>
      <c r="BM242" s="226" t="s">
        <v>1160</v>
      </c>
    </row>
    <row r="243" spans="1:47" s="2" customFormat="1" ht="12">
      <c r="A243" s="41"/>
      <c r="B243" s="42"/>
      <c r="C243" s="43"/>
      <c r="D243" s="228" t="s">
        <v>162</v>
      </c>
      <c r="E243" s="43"/>
      <c r="F243" s="229" t="s">
        <v>219</v>
      </c>
      <c r="G243" s="43"/>
      <c r="H243" s="43"/>
      <c r="I243" s="230"/>
      <c r="J243" s="43"/>
      <c r="K243" s="43"/>
      <c r="L243" s="47"/>
      <c r="M243" s="231"/>
      <c r="N243" s="232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19" t="s">
        <v>162</v>
      </c>
      <c r="AU243" s="19" t="s">
        <v>90</v>
      </c>
    </row>
    <row r="244" spans="1:47" s="2" customFormat="1" ht="12">
      <c r="A244" s="41"/>
      <c r="B244" s="42"/>
      <c r="C244" s="43"/>
      <c r="D244" s="233" t="s">
        <v>164</v>
      </c>
      <c r="E244" s="43"/>
      <c r="F244" s="234" t="s">
        <v>220</v>
      </c>
      <c r="G244" s="43"/>
      <c r="H244" s="43"/>
      <c r="I244" s="230"/>
      <c r="J244" s="43"/>
      <c r="K244" s="43"/>
      <c r="L244" s="47"/>
      <c r="M244" s="231"/>
      <c r="N244" s="232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19" t="s">
        <v>164</v>
      </c>
      <c r="AU244" s="19" t="s">
        <v>90</v>
      </c>
    </row>
    <row r="245" spans="1:51" s="13" customFormat="1" ht="12">
      <c r="A245" s="13"/>
      <c r="B245" s="235"/>
      <c r="C245" s="236"/>
      <c r="D245" s="228" t="s">
        <v>166</v>
      </c>
      <c r="E245" s="237" t="s">
        <v>36</v>
      </c>
      <c r="F245" s="238" t="s">
        <v>1161</v>
      </c>
      <c r="G245" s="236"/>
      <c r="H245" s="237" t="s">
        <v>36</v>
      </c>
      <c r="I245" s="239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166</v>
      </c>
      <c r="AU245" s="244" t="s">
        <v>90</v>
      </c>
      <c r="AV245" s="13" t="s">
        <v>23</v>
      </c>
      <c r="AW245" s="13" t="s">
        <v>45</v>
      </c>
      <c r="AX245" s="13" t="s">
        <v>82</v>
      </c>
      <c r="AY245" s="244" t="s">
        <v>153</v>
      </c>
    </row>
    <row r="246" spans="1:51" s="13" customFormat="1" ht="12">
      <c r="A246" s="13"/>
      <c r="B246" s="235"/>
      <c r="C246" s="236"/>
      <c r="D246" s="228" t="s">
        <v>166</v>
      </c>
      <c r="E246" s="237" t="s">
        <v>36</v>
      </c>
      <c r="F246" s="238" t="s">
        <v>1162</v>
      </c>
      <c r="G246" s="236"/>
      <c r="H246" s="237" t="s">
        <v>36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166</v>
      </c>
      <c r="AU246" s="244" t="s">
        <v>90</v>
      </c>
      <c r="AV246" s="13" t="s">
        <v>23</v>
      </c>
      <c r="AW246" s="13" t="s">
        <v>45</v>
      </c>
      <c r="AX246" s="13" t="s">
        <v>82</v>
      </c>
      <c r="AY246" s="244" t="s">
        <v>153</v>
      </c>
    </row>
    <row r="247" spans="1:51" s="13" customFormat="1" ht="12">
      <c r="A247" s="13"/>
      <c r="B247" s="235"/>
      <c r="C247" s="236"/>
      <c r="D247" s="228" t="s">
        <v>166</v>
      </c>
      <c r="E247" s="237" t="s">
        <v>36</v>
      </c>
      <c r="F247" s="238" t="s">
        <v>364</v>
      </c>
      <c r="G247" s="236"/>
      <c r="H247" s="237" t="s">
        <v>36</v>
      </c>
      <c r="I247" s="239"/>
      <c r="J247" s="236"/>
      <c r="K247" s="236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166</v>
      </c>
      <c r="AU247" s="244" t="s">
        <v>90</v>
      </c>
      <c r="AV247" s="13" t="s">
        <v>23</v>
      </c>
      <c r="AW247" s="13" t="s">
        <v>45</v>
      </c>
      <c r="AX247" s="13" t="s">
        <v>82</v>
      </c>
      <c r="AY247" s="244" t="s">
        <v>153</v>
      </c>
    </row>
    <row r="248" spans="1:51" s="14" customFormat="1" ht="12">
      <c r="A248" s="14"/>
      <c r="B248" s="245"/>
      <c r="C248" s="246"/>
      <c r="D248" s="228" t="s">
        <v>166</v>
      </c>
      <c r="E248" s="247" t="s">
        <v>36</v>
      </c>
      <c r="F248" s="248" t="s">
        <v>1125</v>
      </c>
      <c r="G248" s="246"/>
      <c r="H248" s="249">
        <v>19.4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166</v>
      </c>
      <c r="AU248" s="255" t="s">
        <v>90</v>
      </c>
      <c r="AV248" s="14" t="s">
        <v>90</v>
      </c>
      <c r="AW248" s="14" t="s">
        <v>45</v>
      </c>
      <c r="AX248" s="14" t="s">
        <v>82</v>
      </c>
      <c r="AY248" s="255" t="s">
        <v>153</v>
      </c>
    </row>
    <row r="249" spans="1:51" s="15" customFormat="1" ht="12">
      <c r="A249" s="15"/>
      <c r="B249" s="266"/>
      <c r="C249" s="267"/>
      <c r="D249" s="228" t="s">
        <v>166</v>
      </c>
      <c r="E249" s="268" t="s">
        <v>36</v>
      </c>
      <c r="F249" s="269" t="s">
        <v>183</v>
      </c>
      <c r="G249" s="267"/>
      <c r="H249" s="270">
        <v>19.4</v>
      </c>
      <c r="I249" s="271"/>
      <c r="J249" s="267"/>
      <c r="K249" s="267"/>
      <c r="L249" s="272"/>
      <c r="M249" s="273"/>
      <c r="N249" s="274"/>
      <c r="O249" s="274"/>
      <c r="P249" s="274"/>
      <c r="Q249" s="274"/>
      <c r="R249" s="274"/>
      <c r="S249" s="274"/>
      <c r="T249" s="27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6" t="s">
        <v>166</v>
      </c>
      <c r="AU249" s="276" t="s">
        <v>90</v>
      </c>
      <c r="AV249" s="15" t="s">
        <v>160</v>
      </c>
      <c r="AW249" s="15" t="s">
        <v>45</v>
      </c>
      <c r="AX249" s="15" t="s">
        <v>23</v>
      </c>
      <c r="AY249" s="276" t="s">
        <v>153</v>
      </c>
    </row>
    <row r="250" spans="1:65" s="2" customFormat="1" ht="16.5" customHeight="1">
      <c r="A250" s="41"/>
      <c r="B250" s="42"/>
      <c r="C250" s="256" t="s">
        <v>312</v>
      </c>
      <c r="D250" s="256" t="s">
        <v>175</v>
      </c>
      <c r="E250" s="257" t="s">
        <v>376</v>
      </c>
      <c r="F250" s="258" t="s">
        <v>377</v>
      </c>
      <c r="G250" s="259" t="s">
        <v>186</v>
      </c>
      <c r="H250" s="260">
        <v>65</v>
      </c>
      <c r="I250" s="261"/>
      <c r="J250" s="262">
        <f>ROUND(I250*H250,2)</f>
        <v>0</v>
      </c>
      <c r="K250" s="258" t="s">
        <v>36</v>
      </c>
      <c r="L250" s="263"/>
      <c r="M250" s="264" t="s">
        <v>36</v>
      </c>
      <c r="N250" s="265" t="s">
        <v>53</v>
      </c>
      <c r="O250" s="87"/>
      <c r="P250" s="224">
        <f>O250*H250</f>
        <v>0</v>
      </c>
      <c r="Q250" s="224">
        <v>0.003</v>
      </c>
      <c r="R250" s="224">
        <f>Q250*H250</f>
        <v>0.195</v>
      </c>
      <c r="S250" s="224">
        <v>0</v>
      </c>
      <c r="T250" s="225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6" t="s">
        <v>179</v>
      </c>
      <c r="AT250" s="226" t="s">
        <v>175</v>
      </c>
      <c r="AU250" s="226" t="s">
        <v>90</v>
      </c>
      <c r="AY250" s="19" t="s">
        <v>153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9" t="s">
        <v>23</v>
      </c>
      <c r="BK250" s="227">
        <f>ROUND(I250*H250,2)</f>
        <v>0</v>
      </c>
      <c r="BL250" s="19" t="s">
        <v>160</v>
      </c>
      <c r="BM250" s="226" t="s">
        <v>1163</v>
      </c>
    </row>
    <row r="251" spans="1:47" s="2" customFormat="1" ht="12">
      <c r="A251" s="41"/>
      <c r="B251" s="42"/>
      <c r="C251" s="43"/>
      <c r="D251" s="228" t="s">
        <v>162</v>
      </c>
      <c r="E251" s="43"/>
      <c r="F251" s="229" t="s">
        <v>377</v>
      </c>
      <c r="G251" s="43"/>
      <c r="H251" s="43"/>
      <c r="I251" s="230"/>
      <c r="J251" s="43"/>
      <c r="K251" s="43"/>
      <c r="L251" s="47"/>
      <c r="M251" s="231"/>
      <c r="N251" s="232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19" t="s">
        <v>162</v>
      </c>
      <c r="AU251" s="19" t="s">
        <v>90</v>
      </c>
    </row>
    <row r="252" spans="1:51" s="13" customFormat="1" ht="12">
      <c r="A252" s="13"/>
      <c r="B252" s="235"/>
      <c r="C252" s="236"/>
      <c r="D252" s="228" t="s">
        <v>166</v>
      </c>
      <c r="E252" s="237" t="s">
        <v>36</v>
      </c>
      <c r="F252" s="238" t="s">
        <v>1015</v>
      </c>
      <c r="G252" s="236"/>
      <c r="H252" s="237" t="s">
        <v>36</v>
      </c>
      <c r="I252" s="239"/>
      <c r="J252" s="236"/>
      <c r="K252" s="236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166</v>
      </c>
      <c r="AU252" s="244" t="s">
        <v>90</v>
      </c>
      <c r="AV252" s="13" t="s">
        <v>23</v>
      </c>
      <c r="AW252" s="13" t="s">
        <v>45</v>
      </c>
      <c r="AX252" s="13" t="s">
        <v>82</v>
      </c>
      <c r="AY252" s="244" t="s">
        <v>153</v>
      </c>
    </row>
    <row r="253" spans="1:51" s="13" customFormat="1" ht="12">
      <c r="A253" s="13"/>
      <c r="B253" s="235"/>
      <c r="C253" s="236"/>
      <c r="D253" s="228" t="s">
        <v>166</v>
      </c>
      <c r="E253" s="237" t="s">
        <v>36</v>
      </c>
      <c r="F253" s="238" t="s">
        <v>364</v>
      </c>
      <c r="G253" s="236"/>
      <c r="H253" s="237" t="s">
        <v>36</v>
      </c>
      <c r="I253" s="239"/>
      <c r="J253" s="236"/>
      <c r="K253" s="236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166</v>
      </c>
      <c r="AU253" s="244" t="s">
        <v>90</v>
      </c>
      <c r="AV253" s="13" t="s">
        <v>23</v>
      </c>
      <c r="AW253" s="13" t="s">
        <v>45</v>
      </c>
      <c r="AX253" s="13" t="s">
        <v>82</v>
      </c>
      <c r="AY253" s="244" t="s">
        <v>153</v>
      </c>
    </row>
    <row r="254" spans="1:51" s="14" customFormat="1" ht="12">
      <c r="A254" s="14"/>
      <c r="B254" s="245"/>
      <c r="C254" s="246"/>
      <c r="D254" s="228" t="s">
        <v>166</v>
      </c>
      <c r="E254" s="247" t="s">
        <v>36</v>
      </c>
      <c r="F254" s="248" t="s">
        <v>1164</v>
      </c>
      <c r="G254" s="246"/>
      <c r="H254" s="249">
        <v>58.2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166</v>
      </c>
      <c r="AU254" s="255" t="s">
        <v>90</v>
      </c>
      <c r="AV254" s="14" t="s">
        <v>90</v>
      </c>
      <c r="AW254" s="14" t="s">
        <v>45</v>
      </c>
      <c r="AX254" s="14" t="s">
        <v>82</v>
      </c>
      <c r="AY254" s="255" t="s">
        <v>153</v>
      </c>
    </row>
    <row r="255" spans="1:51" s="14" customFormat="1" ht="12">
      <c r="A255" s="14"/>
      <c r="B255" s="245"/>
      <c r="C255" s="246"/>
      <c r="D255" s="228" t="s">
        <v>166</v>
      </c>
      <c r="E255" s="247" t="s">
        <v>36</v>
      </c>
      <c r="F255" s="248" t="s">
        <v>1159</v>
      </c>
      <c r="G255" s="246"/>
      <c r="H255" s="249">
        <v>6.8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166</v>
      </c>
      <c r="AU255" s="255" t="s">
        <v>90</v>
      </c>
      <c r="AV255" s="14" t="s">
        <v>90</v>
      </c>
      <c r="AW255" s="14" t="s">
        <v>45</v>
      </c>
      <c r="AX255" s="14" t="s">
        <v>82</v>
      </c>
      <c r="AY255" s="255" t="s">
        <v>153</v>
      </c>
    </row>
    <row r="256" spans="1:51" s="15" customFormat="1" ht="12">
      <c r="A256" s="15"/>
      <c r="B256" s="266"/>
      <c r="C256" s="267"/>
      <c r="D256" s="228" t="s">
        <v>166</v>
      </c>
      <c r="E256" s="268" t="s">
        <v>36</v>
      </c>
      <c r="F256" s="269" t="s">
        <v>183</v>
      </c>
      <c r="G256" s="267"/>
      <c r="H256" s="270">
        <v>65</v>
      </c>
      <c r="I256" s="271"/>
      <c r="J256" s="267"/>
      <c r="K256" s="267"/>
      <c r="L256" s="272"/>
      <c r="M256" s="273"/>
      <c r="N256" s="274"/>
      <c r="O256" s="274"/>
      <c r="P256" s="274"/>
      <c r="Q256" s="274"/>
      <c r="R256" s="274"/>
      <c r="S256" s="274"/>
      <c r="T256" s="27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6" t="s">
        <v>166</v>
      </c>
      <c r="AU256" s="276" t="s">
        <v>90</v>
      </c>
      <c r="AV256" s="15" t="s">
        <v>160</v>
      </c>
      <c r="AW256" s="15" t="s">
        <v>45</v>
      </c>
      <c r="AX256" s="15" t="s">
        <v>23</v>
      </c>
      <c r="AY256" s="276" t="s">
        <v>153</v>
      </c>
    </row>
    <row r="257" spans="1:65" s="2" customFormat="1" ht="16.5" customHeight="1">
      <c r="A257" s="41"/>
      <c r="B257" s="42"/>
      <c r="C257" s="215" t="s">
        <v>323</v>
      </c>
      <c r="D257" s="215" t="s">
        <v>155</v>
      </c>
      <c r="E257" s="216" t="s">
        <v>380</v>
      </c>
      <c r="F257" s="217" t="s">
        <v>381</v>
      </c>
      <c r="G257" s="218" t="s">
        <v>186</v>
      </c>
      <c r="H257" s="219">
        <v>1612</v>
      </c>
      <c r="I257" s="220"/>
      <c r="J257" s="221">
        <f>ROUND(I257*H257,2)</f>
        <v>0</v>
      </c>
      <c r="K257" s="217" t="s">
        <v>159</v>
      </c>
      <c r="L257" s="47"/>
      <c r="M257" s="222" t="s">
        <v>36</v>
      </c>
      <c r="N257" s="223" t="s">
        <v>53</v>
      </c>
      <c r="O257" s="87"/>
      <c r="P257" s="224">
        <f>O257*H257</f>
        <v>0</v>
      </c>
      <c r="Q257" s="224">
        <v>0</v>
      </c>
      <c r="R257" s="224">
        <f>Q257*H257</f>
        <v>0</v>
      </c>
      <c r="S257" s="224">
        <v>0</v>
      </c>
      <c r="T257" s="225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6" t="s">
        <v>160</v>
      </c>
      <c r="AT257" s="226" t="s">
        <v>155</v>
      </c>
      <c r="AU257" s="226" t="s">
        <v>90</v>
      </c>
      <c r="AY257" s="19" t="s">
        <v>153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23</v>
      </c>
      <c r="BK257" s="227">
        <f>ROUND(I257*H257,2)</f>
        <v>0</v>
      </c>
      <c r="BL257" s="19" t="s">
        <v>160</v>
      </c>
      <c r="BM257" s="226" t="s">
        <v>1165</v>
      </c>
    </row>
    <row r="258" spans="1:47" s="2" customFormat="1" ht="12">
      <c r="A258" s="41"/>
      <c r="B258" s="42"/>
      <c r="C258" s="43"/>
      <c r="D258" s="228" t="s">
        <v>162</v>
      </c>
      <c r="E258" s="43"/>
      <c r="F258" s="229" t="s">
        <v>383</v>
      </c>
      <c r="G258" s="43"/>
      <c r="H258" s="43"/>
      <c r="I258" s="230"/>
      <c r="J258" s="43"/>
      <c r="K258" s="43"/>
      <c r="L258" s="47"/>
      <c r="M258" s="231"/>
      <c r="N258" s="232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19" t="s">
        <v>162</v>
      </c>
      <c r="AU258" s="19" t="s">
        <v>90</v>
      </c>
    </row>
    <row r="259" spans="1:47" s="2" customFormat="1" ht="12">
      <c r="A259" s="41"/>
      <c r="B259" s="42"/>
      <c r="C259" s="43"/>
      <c r="D259" s="233" t="s">
        <v>164</v>
      </c>
      <c r="E259" s="43"/>
      <c r="F259" s="234" t="s">
        <v>384</v>
      </c>
      <c r="G259" s="43"/>
      <c r="H259" s="43"/>
      <c r="I259" s="230"/>
      <c r="J259" s="43"/>
      <c r="K259" s="43"/>
      <c r="L259" s="47"/>
      <c r="M259" s="231"/>
      <c r="N259" s="232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9" t="s">
        <v>164</v>
      </c>
      <c r="AU259" s="19" t="s">
        <v>90</v>
      </c>
    </row>
    <row r="260" spans="1:51" s="13" customFormat="1" ht="12">
      <c r="A260" s="13"/>
      <c r="B260" s="235"/>
      <c r="C260" s="236"/>
      <c r="D260" s="228" t="s">
        <v>166</v>
      </c>
      <c r="E260" s="237" t="s">
        <v>36</v>
      </c>
      <c r="F260" s="238" t="s">
        <v>846</v>
      </c>
      <c r="G260" s="236"/>
      <c r="H260" s="237" t="s">
        <v>36</v>
      </c>
      <c r="I260" s="239"/>
      <c r="J260" s="236"/>
      <c r="K260" s="236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166</v>
      </c>
      <c r="AU260" s="244" t="s">
        <v>90</v>
      </c>
      <c r="AV260" s="13" t="s">
        <v>23</v>
      </c>
      <c r="AW260" s="13" t="s">
        <v>45</v>
      </c>
      <c r="AX260" s="13" t="s">
        <v>82</v>
      </c>
      <c r="AY260" s="244" t="s">
        <v>153</v>
      </c>
    </row>
    <row r="261" spans="1:51" s="14" customFormat="1" ht="12">
      <c r="A261" s="14"/>
      <c r="B261" s="245"/>
      <c r="C261" s="246"/>
      <c r="D261" s="228" t="s">
        <v>166</v>
      </c>
      <c r="E261" s="247" t="s">
        <v>36</v>
      </c>
      <c r="F261" s="248" t="s">
        <v>1166</v>
      </c>
      <c r="G261" s="246"/>
      <c r="H261" s="249">
        <v>1612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166</v>
      </c>
      <c r="AU261" s="255" t="s">
        <v>90</v>
      </c>
      <c r="AV261" s="14" t="s">
        <v>90</v>
      </c>
      <c r="AW261" s="14" t="s">
        <v>45</v>
      </c>
      <c r="AX261" s="14" t="s">
        <v>82</v>
      </c>
      <c r="AY261" s="255" t="s">
        <v>153</v>
      </c>
    </row>
    <row r="262" spans="1:51" s="15" customFormat="1" ht="12">
      <c r="A262" s="15"/>
      <c r="B262" s="266"/>
      <c r="C262" s="267"/>
      <c r="D262" s="228" t="s">
        <v>166</v>
      </c>
      <c r="E262" s="268" t="s">
        <v>36</v>
      </c>
      <c r="F262" s="269" t="s">
        <v>183</v>
      </c>
      <c r="G262" s="267"/>
      <c r="H262" s="270">
        <v>1612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6" t="s">
        <v>166</v>
      </c>
      <c r="AU262" s="276" t="s">
        <v>90</v>
      </c>
      <c r="AV262" s="15" t="s">
        <v>160</v>
      </c>
      <c r="AW262" s="15" t="s">
        <v>45</v>
      </c>
      <c r="AX262" s="15" t="s">
        <v>23</v>
      </c>
      <c r="AY262" s="276" t="s">
        <v>153</v>
      </c>
    </row>
    <row r="263" spans="1:65" s="2" customFormat="1" ht="16.5" customHeight="1">
      <c r="A263" s="41"/>
      <c r="B263" s="42"/>
      <c r="C263" s="215" t="s">
        <v>331</v>
      </c>
      <c r="D263" s="215" t="s">
        <v>155</v>
      </c>
      <c r="E263" s="216" t="s">
        <v>386</v>
      </c>
      <c r="F263" s="217" t="s">
        <v>387</v>
      </c>
      <c r="G263" s="218" t="s">
        <v>186</v>
      </c>
      <c r="H263" s="219">
        <v>97</v>
      </c>
      <c r="I263" s="220"/>
      <c r="J263" s="221">
        <f>ROUND(I263*H263,2)</f>
        <v>0</v>
      </c>
      <c r="K263" s="217" t="s">
        <v>159</v>
      </c>
      <c r="L263" s="47"/>
      <c r="M263" s="222" t="s">
        <v>36</v>
      </c>
      <c r="N263" s="223" t="s">
        <v>53</v>
      </c>
      <c r="O263" s="87"/>
      <c r="P263" s="224">
        <f>O263*H263</f>
        <v>0</v>
      </c>
      <c r="Q263" s="224">
        <v>0</v>
      </c>
      <c r="R263" s="224">
        <f>Q263*H263</f>
        <v>0</v>
      </c>
      <c r="S263" s="224">
        <v>0</v>
      </c>
      <c r="T263" s="225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26" t="s">
        <v>160</v>
      </c>
      <c r="AT263" s="226" t="s">
        <v>155</v>
      </c>
      <c r="AU263" s="226" t="s">
        <v>90</v>
      </c>
      <c r="AY263" s="19" t="s">
        <v>153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9" t="s">
        <v>23</v>
      </c>
      <c r="BK263" s="227">
        <f>ROUND(I263*H263,2)</f>
        <v>0</v>
      </c>
      <c r="BL263" s="19" t="s">
        <v>160</v>
      </c>
      <c r="BM263" s="226" t="s">
        <v>1167</v>
      </c>
    </row>
    <row r="264" spans="1:47" s="2" customFormat="1" ht="12">
      <c r="A264" s="41"/>
      <c r="B264" s="42"/>
      <c r="C264" s="43"/>
      <c r="D264" s="228" t="s">
        <v>162</v>
      </c>
      <c r="E264" s="43"/>
      <c r="F264" s="229" t="s">
        <v>389</v>
      </c>
      <c r="G264" s="43"/>
      <c r="H264" s="43"/>
      <c r="I264" s="230"/>
      <c r="J264" s="43"/>
      <c r="K264" s="43"/>
      <c r="L264" s="47"/>
      <c r="M264" s="231"/>
      <c r="N264" s="232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9" t="s">
        <v>162</v>
      </c>
      <c r="AU264" s="19" t="s">
        <v>90</v>
      </c>
    </row>
    <row r="265" spans="1:47" s="2" customFormat="1" ht="12">
      <c r="A265" s="41"/>
      <c r="B265" s="42"/>
      <c r="C265" s="43"/>
      <c r="D265" s="233" t="s">
        <v>164</v>
      </c>
      <c r="E265" s="43"/>
      <c r="F265" s="234" t="s">
        <v>390</v>
      </c>
      <c r="G265" s="43"/>
      <c r="H265" s="43"/>
      <c r="I265" s="230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19" t="s">
        <v>164</v>
      </c>
      <c r="AU265" s="19" t="s">
        <v>90</v>
      </c>
    </row>
    <row r="266" spans="1:51" s="13" customFormat="1" ht="12">
      <c r="A266" s="13"/>
      <c r="B266" s="235"/>
      <c r="C266" s="236"/>
      <c r="D266" s="228" t="s">
        <v>166</v>
      </c>
      <c r="E266" s="237" t="s">
        <v>36</v>
      </c>
      <c r="F266" s="238" t="s">
        <v>391</v>
      </c>
      <c r="G266" s="236"/>
      <c r="H266" s="237" t="s">
        <v>36</v>
      </c>
      <c r="I266" s="239"/>
      <c r="J266" s="236"/>
      <c r="K266" s="236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166</v>
      </c>
      <c r="AU266" s="244" t="s">
        <v>90</v>
      </c>
      <c r="AV266" s="13" t="s">
        <v>23</v>
      </c>
      <c r="AW266" s="13" t="s">
        <v>45</v>
      </c>
      <c r="AX266" s="13" t="s">
        <v>82</v>
      </c>
      <c r="AY266" s="244" t="s">
        <v>153</v>
      </c>
    </row>
    <row r="267" spans="1:51" s="14" customFormat="1" ht="12">
      <c r="A267" s="14"/>
      <c r="B267" s="245"/>
      <c r="C267" s="246"/>
      <c r="D267" s="228" t="s">
        <v>166</v>
      </c>
      <c r="E267" s="247" t="s">
        <v>36</v>
      </c>
      <c r="F267" s="248" t="s">
        <v>1168</v>
      </c>
      <c r="G267" s="246"/>
      <c r="H267" s="249">
        <v>97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166</v>
      </c>
      <c r="AU267" s="255" t="s">
        <v>90</v>
      </c>
      <c r="AV267" s="14" t="s">
        <v>90</v>
      </c>
      <c r="AW267" s="14" t="s">
        <v>45</v>
      </c>
      <c r="AX267" s="14" t="s">
        <v>82</v>
      </c>
      <c r="AY267" s="255" t="s">
        <v>153</v>
      </c>
    </row>
    <row r="268" spans="1:51" s="15" customFormat="1" ht="12">
      <c r="A268" s="15"/>
      <c r="B268" s="266"/>
      <c r="C268" s="267"/>
      <c r="D268" s="228" t="s">
        <v>166</v>
      </c>
      <c r="E268" s="268" t="s">
        <v>36</v>
      </c>
      <c r="F268" s="269" t="s">
        <v>183</v>
      </c>
      <c r="G268" s="267"/>
      <c r="H268" s="270">
        <v>97</v>
      </c>
      <c r="I268" s="271"/>
      <c r="J268" s="267"/>
      <c r="K268" s="267"/>
      <c r="L268" s="272"/>
      <c r="M268" s="273"/>
      <c r="N268" s="274"/>
      <c r="O268" s="274"/>
      <c r="P268" s="274"/>
      <c r="Q268" s="274"/>
      <c r="R268" s="274"/>
      <c r="S268" s="274"/>
      <c r="T268" s="27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6" t="s">
        <v>166</v>
      </c>
      <c r="AU268" s="276" t="s">
        <v>90</v>
      </c>
      <c r="AV268" s="15" t="s">
        <v>160</v>
      </c>
      <c r="AW268" s="15" t="s">
        <v>45</v>
      </c>
      <c r="AX268" s="15" t="s">
        <v>23</v>
      </c>
      <c r="AY268" s="276" t="s">
        <v>153</v>
      </c>
    </row>
    <row r="269" spans="1:65" s="2" customFormat="1" ht="24.15" customHeight="1">
      <c r="A269" s="41"/>
      <c r="B269" s="42"/>
      <c r="C269" s="215" t="s">
        <v>338</v>
      </c>
      <c r="D269" s="215" t="s">
        <v>155</v>
      </c>
      <c r="E269" s="216" t="s">
        <v>633</v>
      </c>
      <c r="F269" s="217" t="s">
        <v>634</v>
      </c>
      <c r="G269" s="218" t="s">
        <v>635</v>
      </c>
      <c r="H269" s="219">
        <v>1.224</v>
      </c>
      <c r="I269" s="220"/>
      <c r="J269" s="221">
        <f>ROUND(I269*H269,2)</f>
        <v>0</v>
      </c>
      <c r="K269" s="217" t="s">
        <v>159</v>
      </c>
      <c r="L269" s="47"/>
      <c r="M269" s="222" t="s">
        <v>36</v>
      </c>
      <c r="N269" s="223" t="s">
        <v>53</v>
      </c>
      <c r="O269" s="87"/>
      <c r="P269" s="224">
        <f>O269*H269</f>
        <v>0</v>
      </c>
      <c r="Q269" s="224">
        <v>0</v>
      </c>
      <c r="R269" s="224">
        <f>Q269*H269</f>
        <v>0</v>
      </c>
      <c r="S269" s="224">
        <v>0</v>
      </c>
      <c r="T269" s="225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6" t="s">
        <v>160</v>
      </c>
      <c r="AT269" s="226" t="s">
        <v>155</v>
      </c>
      <c r="AU269" s="226" t="s">
        <v>90</v>
      </c>
      <c r="AY269" s="19" t="s">
        <v>153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9" t="s">
        <v>23</v>
      </c>
      <c r="BK269" s="227">
        <f>ROUND(I269*H269,2)</f>
        <v>0</v>
      </c>
      <c r="BL269" s="19" t="s">
        <v>160</v>
      </c>
      <c r="BM269" s="226" t="s">
        <v>1169</v>
      </c>
    </row>
    <row r="270" spans="1:47" s="2" customFormat="1" ht="12">
      <c r="A270" s="41"/>
      <c r="B270" s="42"/>
      <c r="C270" s="43"/>
      <c r="D270" s="228" t="s">
        <v>162</v>
      </c>
      <c r="E270" s="43"/>
      <c r="F270" s="229" t="s">
        <v>637</v>
      </c>
      <c r="G270" s="43"/>
      <c r="H270" s="43"/>
      <c r="I270" s="230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19" t="s">
        <v>162</v>
      </c>
      <c r="AU270" s="19" t="s">
        <v>90</v>
      </c>
    </row>
    <row r="271" spans="1:47" s="2" customFormat="1" ht="12">
      <c r="A271" s="41"/>
      <c r="B271" s="42"/>
      <c r="C271" s="43"/>
      <c r="D271" s="233" t="s">
        <v>164</v>
      </c>
      <c r="E271" s="43"/>
      <c r="F271" s="234" t="s">
        <v>638</v>
      </c>
      <c r="G271" s="43"/>
      <c r="H271" s="43"/>
      <c r="I271" s="230"/>
      <c r="J271" s="43"/>
      <c r="K271" s="43"/>
      <c r="L271" s="47"/>
      <c r="M271" s="231"/>
      <c r="N271" s="232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164</v>
      </c>
      <c r="AU271" s="19" t="s">
        <v>90</v>
      </c>
    </row>
    <row r="272" spans="1:51" s="13" customFormat="1" ht="12">
      <c r="A272" s="13"/>
      <c r="B272" s="235"/>
      <c r="C272" s="236"/>
      <c r="D272" s="228" t="s">
        <v>166</v>
      </c>
      <c r="E272" s="237" t="s">
        <v>36</v>
      </c>
      <c r="F272" s="238" t="s">
        <v>1012</v>
      </c>
      <c r="G272" s="236"/>
      <c r="H272" s="237" t="s">
        <v>36</v>
      </c>
      <c r="I272" s="239"/>
      <c r="J272" s="236"/>
      <c r="K272" s="236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166</v>
      </c>
      <c r="AU272" s="244" t="s">
        <v>90</v>
      </c>
      <c r="AV272" s="13" t="s">
        <v>23</v>
      </c>
      <c r="AW272" s="13" t="s">
        <v>45</v>
      </c>
      <c r="AX272" s="13" t="s">
        <v>82</v>
      </c>
      <c r="AY272" s="244" t="s">
        <v>153</v>
      </c>
    </row>
    <row r="273" spans="1:51" s="13" customFormat="1" ht="12">
      <c r="A273" s="13"/>
      <c r="B273" s="235"/>
      <c r="C273" s="236"/>
      <c r="D273" s="228" t="s">
        <v>166</v>
      </c>
      <c r="E273" s="237" t="s">
        <v>36</v>
      </c>
      <c r="F273" s="238" t="s">
        <v>364</v>
      </c>
      <c r="G273" s="236"/>
      <c r="H273" s="237" t="s">
        <v>36</v>
      </c>
      <c r="I273" s="239"/>
      <c r="J273" s="236"/>
      <c r="K273" s="236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166</v>
      </c>
      <c r="AU273" s="244" t="s">
        <v>90</v>
      </c>
      <c r="AV273" s="13" t="s">
        <v>23</v>
      </c>
      <c r="AW273" s="13" t="s">
        <v>45</v>
      </c>
      <c r="AX273" s="13" t="s">
        <v>82</v>
      </c>
      <c r="AY273" s="244" t="s">
        <v>153</v>
      </c>
    </row>
    <row r="274" spans="1:51" s="14" customFormat="1" ht="12">
      <c r="A274" s="14"/>
      <c r="B274" s="245"/>
      <c r="C274" s="246"/>
      <c r="D274" s="228" t="s">
        <v>166</v>
      </c>
      <c r="E274" s="247" t="s">
        <v>36</v>
      </c>
      <c r="F274" s="248" t="s">
        <v>1170</v>
      </c>
      <c r="G274" s="246"/>
      <c r="H274" s="249">
        <v>1.224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5" t="s">
        <v>166</v>
      </c>
      <c r="AU274" s="255" t="s">
        <v>90</v>
      </c>
      <c r="AV274" s="14" t="s">
        <v>90</v>
      </c>
      <c r="AW274" s="14" t="s">
        <v>45</v>
      </c>
      <c r="AX274" s="14" t="s">
        <v>82</v>
      </c>
      <c r="AY274" s="255" t="s">
        <v>153</v>
      </c>
    </row>
    <row r="275" spans="1:51" s="15" customFormat="1" ht="12">
      <c r="A275" s="15"/>
      <c r="B275" s="266"/>
      <c r="C275" s="267"/>
      <c r="D275" s="228" t="s">
        <v>166</v>
      </c>
      <c r="E275" s="268" t="s">
        <v>36</v>
      </c>
      <c r="F275" s="269" t="s">
        <v>183</v>
      </c>
      <c r="G275" s="267"/>
      <c r="H275" s="270">
        <v>1.224</v>
      </c>
      <c r="I275" s="271"/>
      <c r="J275" s="267"/>
      <c r="K275" s="267"/>
      <c r="L275" s="272"/>
      <c r="M275" s="273"/>
      <c r="N275" s="274"/>
      <c r="O275" s="274"/>
      <c r="P275" s="274"/>
      <c r="Q275" s="274"/>
      <c r="R275" s="274"/>
      <c r="S275" s="274"/>
      <c r="T275" s="27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6" t="s">
        <v>166</v>
      </c>
      <c r="AU275" s="276" t="s">
        <v>90</v>
      </c>
      <c r="AV275" s="15" t="s">
        <v>160</v>
      </c>
      <c r="AW275" s="15" t="s">
        <v>45</v>
      </c>
      <c r="AX275" s="15" t="s">
        <v>23</v>
      </c>
      <c r="AY275" s="276" t="s">
        <v>153</v>
      </c>
    </row>
    <row r="276" spans="1:65" s="2" customFormat="1" ht="16.5" customHeight="1">
      <c r="A276" s="41"/>
      <c r="B276" s="42"/>
      <c r="C276" s="256" t="s">
        <v>345</v>
      </c>
      <c r="D276" s="256" t="s">
        <v>175</v>
      </c>
      <c r="E276" s="257" t="s">
        <v>642</v>
      </c>
      <c r="F276" s="258" t="s">
        <v>643</v>
      </c>
      <c r="G276" s="259" t="s">
        <v>178</v>
      </c>
      <c r="H276" s="260">
        <v>24.48</v>
      </c>
      <c r="I276" s="261"/>
      <c r="J276" s="262">
        <f>ROUND(I276*H276,2)</f>
        <v>0</v>
      </c>
      <c r="K276" s="258" t="s">
        <v>36</v>
      </c>
      <c r="L276" s="263"/>
      <c r="M276" s="264" t="s">
        <v>36</v>
      </c>
      <c r="N276" s="265" t="s">
        <v>53</v>
      </c>
      <c r="O276" s="87"/>
      <c r="P276" s="224">
        <f>O276*H276</f>
        <v>0</v>
      </c>
      <c r="Q276" s="224">
        <v>0</v>
      </c>
      <c r="R276" s="224">
        <f>Q276*H276</f>
        <v>0</v>
      </c>
      <c r="S276" s="224">
        <v>0</v>
      </c>
      <c r="T276" s="225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6" t="s">
        <v>179</v>
      </c>
      <c r="AT276" s="226" t="s">
        <v>175</v>
      </c>
      <c r="AU276" s="226" t="s">
        <v>90</v>
      </c>
      <c r="AY276" s="19" t="s">
        <v>153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19" t="s">
        <v>23</v>
      </c>
      <c r="BK276" s="227">
        <f>ROUND(I276*H276,2)</f>
        <v>0</v>
      </c>
      <c r="BL276" s="19" t="s">
        <v>160</v>
      </c>
      <c r="BM276" s="226" t="s">
        <v>1171</v>
      </c>
    </row>
    <row r="277" spans="1:47" s="2" customFormat="1" ht="12">
      <c r="A277" s="41"/>
      <c r="B277" s="42"/>
      <c r="C277" s="43"/>
      <c r="D277" s="228" t="s">
        <v>162</v>
      </c>
      <c r="E277" s="43"/>
      <c r="F277" s="229" t="s">
        <v>643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9" t="s">
        <v>162</v>
      </c>
      <c r="AU277" s="19" t="s">
        <v>90</v>
      </c>
    </row>
    <row r="278" spans="1:51" s="13" customFormat="1" ht="12">
      <c r="A278" s="13"/>
      <c r="B278" s="235"/>
      <c r="C278" s="236"/>
      <c r="D278" s="228" t="s">
        <v>166</v>
      </c>
      <c r="E278" s="237" t="s">
        <v>36</v>
      </c>
      <c r="F278" s="238" t="s">
        <v>807</v>
      </c>
      <c r="G278" s="236"/>
      <c r="H278" s="237" t="s">
        <v>36</v>
      </c>
      <c r="I278" s="239"/>
      <c r="J278" s="236"/>
      <c r="K278" s="236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166</v>
      </c>
      <c r="AU278" s="244" t="s">
        <v>90</v>
      </c>
      <c r="AV278" s="13" t="s">
        <v>23</v>
      </c>
      <c r="AW278" s="13" t="s">
        <v>45</v>
      </c>
      <c r="AX278" s="13" t="s">
        <v>82</v>
      </c>
      <c r="AY278" s="244" t="s">
        <v>153</v>
      </c>
    </row>
    <row r="279" spans="1:51" s="14" customFormat="1" ht="12">
      <c r="A279" s="14"/>
      <c r="B279" s="245"/>
      <c r="C279" s="246"/>
      <c r="D279" s="228" t="s">
        <v>166</v>
      </c>
      <c r="E279" s="247" t="s">
        <v>36</v>
      </c>
      <c r="F279" s="248" t="s">
        <v>1088</v>
      </c>
      <c r="G279" s="246"/>
      <c r="H279" s="249">
        <v>24.48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166</v>
      </c>
      <c r="AU279" s="255" t="s">
        <v>90</v>
      </c>
      <c r="AV279" s="14" t="s">
        <v>90</v>
      </c>
      <c r="AW279" s="14" t="s">
        <v>45</v>
      </c>
      <c r="AX279" s="14" t="s">
        <v>82</v>
      </c>
      <c r="AY279" s="255" t="s">
        <v>153</v>
      </c>
    </row>
    <row r="280" spans="1:51" s="15" customFormat="1" ht="12">
      <c r="A280" s="15"/>
      <c r="B280" s="266"/>
      <c r="C280" s="267"/>
      <c r="D280" s="228" t="s">
        <v>166</v>
      </c>
      <c r="E280" s="268" t="s">
        <v>36</v>
      </c>
      <c r="F280" s="269" t="s">
        <v>183</v>
      </c>
      <c r="G280" s="267"/>
      <c r="H280" s="270">
        <v>24.48</v>
      </c>
      <c r="I280" s="271"/>
      <c r="J280" s="267"/>
      <c r="K280" s="267"/>
      <c r="L280" s="272"/>
      <c r="M280" s="273"/>
      <c r="N280" s="274"/>
      <c r="O280" s="274"/>
      <c r="P280" s="274"/>
      <c r="Q280" s="274"/>
      <c r="R280" s="274"/>
      <c r="S280" s="274"/>
      <c r="T280" s="27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76" t="s">
        <v>166</v>
      </c>
      <c r="AU280" s="276" t="s">
        <v>90</v>
      </c>
      <c r="AV280" s="15" t="s">
        <v>160</v>
      </c>
      <c r="AW280" s="15" t="s">
        <v>45</v>
      </c>
      <c r="AX280" s="15" t="s">
        <v>23</v>
      </c>
      <c r="AY280" s="276" t="s">
        <v>153</v>
      </c>
    </row>
    <row r="281" spans="1:65" s="2" customFormat="1" ht="16.5" customHeight="1">
      <c r="A281" s="41"/>
      <c r="B281" s="42"/>
      <c r="C281" s="215" t="s">
        <v>627</v>
      </c>
      <c r="D281" s="215" t="s">
        <v>155</v>
      </c>
      <c r="E281" s="216" t="s">
        <v>392</v>
      </c>
      <c r="F281" s="217" t="s">
        <v>393</v>
      </c>
      <c r="G281" s="218" t="s">
        <v>186</v>
      </c>
      <c r="H281" s="219">
        <v>1612</v>
      </c>
      <c r="I281" s="220"/>
      <c r="J281" s="221">
        <f>ROUND(I281*H281,2)</f>
        <v>0</v>
      </c>
      <c r="K281" s="217" t="s">
        <v>36</v>
      </c>
      <c r="L281" s="47"/>
      <c r="M281" s="222" t="s">
        <v>36</v>
      </c>
      <c r="N281" s="223" t="s">
        <v>53</v>
      </c>
      <c r="O281" s="87"/>
      <c r="P281" s="224">
        <f>O281*H281</f>
        <v>0</v>
      </c>
      <c r="Q281" s="224">
        <v>0</v>
      </c>
      <c r="R281" s="224">
        <f>Q281*H281</f>
        <v>0</v>
      </c>
      <c r="S281" s="224">
        <v>0</v>
      </c>
      <c r="T281" s="225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26" t="s">
        <v>160</v>
      </c>
      <c r="AT281" s="226" t="s">
        <v>155</v>
      </c>
      <c r="AU281" s="226" t="s">
        <v>90</v>
      </c>
      <c r="AY281" s="19" t="s">
        <v>153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9" t="s">
        <v>23</v>
      </c>
      <c r="BK281" s="227">
        <f>ROUND(I281*H281,2)</f>
        <v>0</v>
      </c>
      <c r="BL281" s="19" t="s">
        <v>160</v>
      </c>
      <c r="BM281" s="226" t="s">
        <v>1172</v>
      </c>
    </row>
    <row r="282" spans="1:47" s="2" customFormat="1" ht="12">
      <c r="A282" s="41"/>
      <c r="B282" s="42"/>
      <c r="C282" s="43"/>
      <c r="D282" s="228" t="s">
        <v>162</v>
      </c>
      <c r="E282" s="43"/>
      <c r="F282" s="229" t="s">
        <v>393</v>
      </c>
      <c r="G282" s="43"/>
      <c r="H282" s="43"/>
      <c r="I282" s="230"/>
      <c r="J282" s="43"/>
      <c r="K282" s="43"/>
      <c r="L282" s="47"/>
      <c r="M282" s="231"/>
      <c r="N282" s="232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19" t="s">
        <v>162</v>
      </c>
      <c r="AU282" s="19" t="s">
        <v>90</v>
      </c>
    </row>
    <row r="283" spans="1:51" s="13" customFormat="1" ht="12">
      <c r="A283" s="13"/>
      <c r="B283" s="235"/>
      <c r="C283" s="236"/>
      <c r="D283" s="228" t="s">
        <v>166</v>
      </c>
      <c r="E283" s="237" t="s">
        <v>36</v>
      </c>
      <c r="F283" s="238" t="s">
        <v>1173</v>
      </c>
      <c r="G283" s="236"/>
      <c r="H283" s="237" t="s">
        <v>36</v>
      </c>
      <c r="I283" s="239"/>
      <c r="J283" s="236"/>
      <c r="K283" s="236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166</v>
      </c>
      <c r="AU283" s="244" t="s">
        <v>90</v>
      </c>
      <c r="AV283" s="13" t="s">
        <v>23</v>
      </c>
      <c r="AW283" s="13" t="s">
        <v>45</v>
      </c>
      <c r="AX283" s="13" t="s">
        <v>82</v>
      </c>
      <c r="AY283" s="244" t="s">
        <v>153</v>
      </c>
    </row>
    <row r="284" spans="1:51" s="13" customFormat="1" ht="12">
      <c r="A284" s="13"/>
      <c r="B284" s="235"/>
      <c r="C284" s="236"/>
      <c r="D284" s="228" t="s">
        <v>166</v>
      </c>
      <c r="E284" s="237" t="s">
        <v>36</v>
      </c>
      <c r="F284" s="238" t="s">
        <v>364</v>
      </c>
      <c r="G284" s="236"/>
      <c r="H284" s="237" t="s">
        <v>36</v>
      </c>
      <c r="I284" s="239"/>
      <c r="J284" s="236"/>
      <c r="K284" s="236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166</v>
      </c>
      <c r="AU284" s="244" t="s">
        <v>90</v>
      </c>
      <c r="AV284" s="13" t="s">
        <v>23</v>
      </c>
      <c r="AW284" s="13" t="s">
        <v>45</v>
      </c>
      <c r="AX284" s="13" t="s">
        <v>82</v>
      </c>
      <c r="AY284" s="244" t="s">
        <v>153</v>
      </c>
    </row>
    <row r="285" spans="1:51" s="14" customFormat="1" ht="12">
      <c r="A285" s="14"/>
      <c r="B285" s="245"/>
      <c r="C285" s="246"/>
      <c r="D285" s="228" t="s">
        <v>166</v>
      </c>
      <c r="E285" s="247" t="s">
        <v>36</v>
      </c>
      <c r="F285" s="248" t="s">
        <v>1166</v>
      </c>
      <c r="G285" s="246"/>
      <c r="H285" s="249">
        <v>1612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5" t="s">
        <v>166</v>
      </c>
      <c r="AU285" s="255" t="s">
        <v>90</v>
      </c>
      <c r="AV285" s="14" t="s">
        <v>90</v>
      </c>
      <c r="AW285" s="14" t="s">
        <v>45</v>
      </c>
      <c r="AX285" s="14" t="s">
        <v>82</v>
      </c>
      <c r="AY285" s="255" t="s">
        <v>153</v>
      </c>
    </row>
    <row r="286" spans="1:51" s="15" customFormat="1" ht="12">
      <c r="A286" s="15"/>
      <c r="B286" s="266"/>
      <c r="C286" s="267"/>
      <c r="D286" s="228" t="s">
        <v>166</v>
      </c>
      <c r="E286" s="268" t="s">
        <v>36</v>
      </c>
      <c r="F286" s="269" t="s">
        <v>183</v>
      </c>
      <c r="G286" s="267"/>
      <c r="H286" s="270">
        <v>1612</v>
      </c>
      <c r="I286" s="271"/>
      <c r="J286" s="267"/>
      <c r="K286" s="267"/>
      <c r="L286" s="272"/>
      <c r="M286" s="273"/>
      <c r="N286" s="274"/>
      <c r="O286" s="274"/>
      <c r="P286" s="274"/>
      <c r="Q286" s="274"/>
      <c r="R286" s="274"/>
      <c r="S286" s="274"/>
      <c r="T286" s="27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76" t="s">
        <v>166</v>
      </c>
      <c r="AU286" s="276" t="s">
        <v>90</v>
      </c>
      <c r="AV286" s="15" t="s">
        <v>160</v>
      </c>
      <c r="AW286" s="15" t="s">
        <v>45</v>
      </c>
      <c r="AX286" s="15" t="s">
        <v>23</v>
      </c>
      <c r="AY286" s="276" t="s">
        <v>153</v>
      </c>
    </row>
    <row r="287" spans="1:65" s="2" customFormat="1" ht="16.5" customHeight="1">
      <c r="A287" s="41"/>
      <c r="B287" s="42"/>
      <c r="C287" s="215" t="s">
        <v>334</v>
      </c>
      <c r="D287" s="215" t="s">
        <v>155</v>
      </c>
      <c r="E287" s="216" t="s">
        <v>252</v>
      </c>
      <c r="F287" s="217" t="s">
        <v>253</v>
      </c>
      <c r="G287" s="218" t="s">
        <v>186</v>
      </c>
      <c r="H287" s="219">
        <v>97</v>
      </c>
      <c r="I287" s="220"/>
      <c r="J287" s="221">
        <f>ROUND(I287*H287,2)</f>
        <v>0</v>
      </c>
      <c r="K287" s="217" t="s">
        <v>36</v>
      </c>
      <c r="L287" s="47"/>
      <c r="M287" s="222" t="s">
        <v>36</v>
      </c>
      <c r="N287" s="223" t="s">
        <v>53</v>
      </c>
      <c r="O287" s="87"/>
      <c r="P287" s="224">
        <f>O287*H287</f>
        <v>0</v>
      </c>
      <c r="Q287" s="224">
        <v>0.00208</v>
      </c>
      <c r="R287" s="224">
        <f>Q287*H287</f>
        <v>0.20176</v>
      </c>
      <c r="S287" s="224">
        <v>0</v>
      </c>
      <c r="T287" s="225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26" t="s">
        <v>160</v>
      </c>
      <c r="AT287" s="226" t="s">
        <v>155</v>
      </c>
      <c r="AU287" s="226" t="s">
        <v>90</v>
      </c>
      <c r="AY287" s="19" t="s">
        <v>153</v>
      </c>
      <c r="BE287" s="227">
        <f>IF(N287="základní",J287,0)</f>
        <v>0</v>
      </c>
      <c r="BF287" s="227">
        <f>IF(N287="snížená",J287,0)</f>
        <v>0</v>
      </c>
      <c r="BG287" s="227">
        <f>IF(N287="zákl. přenesená",J287,0)</f>
        <v>0</v>
      </c>
      <c r="BH287" s="227">
        <f>IF(N287="sníž. přenesená",J287,0)</f>
        <v>0</v>
      </c>
      <c r="BI287" s="227">
        <f>IF(N287="nulová",J287,0)</f>
        <v>0</v>
      </c>
      <c r="BJ287" s="19" t="s">
        <v>23</v>
      </c>
      <c r="BK287" s="227">
        <f>ROUND(I287*H287,2)</f>
        <v>0</v>
      </c>
      <c r="BL287" s="19" t="s">
        <v>160</v>
      </c>
      <c r="BM287" s="226" t="s">
        <v>1174</v>
      </c>
    </row>
    <row r="288" spans="1:47" s="2" customFormat="1" ht="12">
      <c r="A288" s="41"/>
      <c r="B288" s="42"/>
      <c r="C288" s="43"/>
      <c r="D288" s="228" t="s">
        <v>162</v>
      </c>
      <c r="E288" s="43"/>
      <c r="F288" s="229" t="s">
        <v>253</v>
      </c>
      <c r="G288" s="43"/>
      <c r="H288" s="43"/>
      <c r="I288" s="230"/>
      <c r="J288" s="43"/>
      <c r="K288" s="43"/>
      <c r="L288" s="47"/>
      <c r="M288" s="231"/>
      <c r="N288" s="232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19" t="s">
        <v>162</v>
      </c>
      <c r="AU288" s="19" t="s">
        <v>90</v>
      </c>
    </row>
    <row r="289" spans="1:51" s="13" customFormat="1" ht="12">
      <c r="A289" s="13"/>
      <c r="B289" s="235"/>
      <c r="C289" s="236"/>
      <c r="D289" s="228" t="s">
        <v>166</v>
      </c>
      <c r="E289" s="237" t="s">
        <v>36</v>
      </c>
      <c r="F289" s="238" t="s">
        <v>1015</v>
      </c>
      <c r="G289" s="236"/>
      <c r="H289" s="237" t="s">
        <v>36</v>
      </c>
      <c r="I289" s="239"/>
      <c r="J289" s="236"/>
      <c r="K289" s="236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166</v>
      </c>
      <c r="AU289" s="244" t="s">
        <v>90</v>
      </c>
      <c r="AV289" s="13" t="s">
        <v>23</v>
      </c>
      <c r="AW289" s="13" t="s">
        <v>45</v>
      </c>
      <c r="AX289" s="13" t="s">
        <v>82</v>
      </c>
      <c r="AY289" s="244" t="s">
        <v>153</v>
      </c>
    </row>
    <row r="290" spans="1:51" s="13" customFormat="1" ht="12">
      <c r="A290" s="13"/>
      <c r="B290" s="235"/>
      <c r="C290" s="236"/>
      <c r="D290" s="228" t="s">
        <v>166</v>
      </c>
      <c r="E290" s="237" t="s">
        <v>36</v>
      </c>
      <c r="F290" s="238" t="s">
        <v>396</v>
      </c>
      <c r="G290" s="236"/>
      <c r="H290" s="237" t="s">
        <v>36</v>
      </c>
      <c r="I290" s="239"/>
      <c r="J290" s="236"/>
      <c r="K290" s="236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166</v>
      </c>
      <c r="AU290" s="244" t="s">
        <v>90</v>
      </c>
      <c r="AV290" s="13" t="s">
        <v>23</v>
      </c>
      <c r="AW290" s="13" t="s">
        <v>45</v>
      </c>
      <c r="AX290" s="13" t="s">
        <v>82</v>
      </c>
      <c r="AY290" s="244" t="s">
        <v>153</v>
      </c>
    </row>
    <row r="291" spans="1:51" s="14" customFormat="1" ht="12">
      <c r="A291" s="14"/>
      <c r="B291" s="245"/>
      <c r="C291" s="246"/>
      <c r="D291" s="228" t="s">
        <v>166</v>
      </c>
      <c r="E291" s="247" t="s">
        <v>36</v>
      </c>
      <c r="F291" s="248" t="s">
        <v>1175</v>
      </c>
      <c r="G291" s="246"/>
      <c r="H291" s="249">
        <v>58.2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166</v>
      </c>
      <c r="AU291" s="255" t="s">
        <v>90</v>
      </c>
      <c r="AV291" s="14" t="s">
        <v>90</v>
      </c>
      <c r="AW291" s="14" t="s">
        <v>45</v>
      </c>
      <c r="AX291" s="14" t="s">
        <v>82</v>
      </c>
      <c r="AY291" s="255" t="s">
        <v>153</v>
      </c>
    </row>
    <row r="292" spans="1:51" s="13" customFormat="1" ht="12">
      <c r="A292" s="13"/>
      <c r="B292" s="235"/>
      <c r="C292" s="236"/>
      <c r="D292" s="228" t="s">
        <v>166</v>
      </c>
      <c r="E292" s="237" t="s">
        <v>36</v>
      </c>
      <c r="F292" s="238" t="s">
        <v>364</v>
      </c>
      <c r="G292" s="236"/>
      <c r="H292" s="237" t="s">
        <v>36</v>
      </c>
      <c r="I292" s="239"/>
      <c r="J292" s="236"/>
      <c r="K292" s="236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166</v>
      </c>
      <c r="AU292" s="244" t="s">
        <v>90</v>
      </c>
      <c r="AV292" s="13" t="s">
        <v>23</v>
      </c>
      <c r="AW292" s="13" t="s">
        <v>45</v>
      </c>
      <c r="AX292" s="13" t="s">
        <v>82</v>
      </c>
      <c r="AY292" s="244" t="s">
        <v>153</v>
      </c>
    </row>
    <row r="293" spans="1:51" s="14" customFormat="1" ht="12">
      <c r="A293" s="14"/>
      <c r="B293" s="245"/>
      <c r="C293" s="246"/>
      <c r="D293" s="228" t="s">
        <v>166</v>
      </c>
      <c r="E293" s="247" t="s">
        <v>36</v>
      </c>
      <c r="F293" s="248" t="s">
        <v>1176</v>
      </c>
      <c r="G293" s="246"/>
      <c r="H293" s="249">
        <v>38.8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166</v>
      </c>
      <c r="AU293" s="255" t="s">
        <v>90</v>
      </c>
      <c r="AV293" s="14" t="s">
        <v>90</v>
      </c>
      <c r="AW293" s="14" t="s">
        <v>45</v>
      </c>
      <c r="AX293" s="14" t="s">
        <v>82</v>
      </c>
      <c r="AY293" s="255" t="s">
        <v>153</v>
      </c>
    </row>
    <row r="294" spans="1:51" s="15" customFormat="1" ht="12">
      <c r="A294" s="15"/>
      <c r="B294" s="266"/>
      <c r="C294" s="267"/>
      <c r="D294" s="228" t="s">
        <v>166</v>
      </c>
      <c r="E294" s="268" t="s">
        <v>36</v>
      </c>
      <c r="F294" s="269" t="s">
        <v>183</v>
      </c>
      <c r="G294" s="267"/>
      <c r="H294" s="270">
        <v>97</v>
      </c>
      <c r="I294" s="271"/>
      <c r="J294" s="267"/>
      <c r="K294" s="267"/>
      <c r="L294" s="272"/>
      <c r="M294" s="273"/>
      <c r="N294" s="274"/>
      <c r="O294" s="274"/>
      <c r="P294" s="274"/>
      <c r="Q294" s="274"/>
      <c r="R294" s="274"/>
      <c r="S294" s="274"/>
      <c r="T294" s="27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76" t="s">
        <v>166</v>
      </c>
      <c r="AU294" s="276" t="s">
        <v>90</v>
      </c>
      <c r="AV294" s="15" t="s">
        <v>160</v>
      </c>
      <c r="AW294" s="15" t="s">
        <v>45</v>
      </c>
      <c r="AX294" s="15" t="s">
        <v>23</v>
      </c>
      <c r="AY294" s="276" t="s">
        <v>153</v>
      </c>
    </row>
    <row r="295" spans="1:65" s="2" customFormat="1" ht="16.5" customHeight="1">
      <c r="A295" s="41"/>
      <c r="B295" s="42"/>
      <c r="C295" s="215" t="s">
        <v>301</v>
      </c>
      <c r="D295" s="215" t="s">
        <v>155</v>
      </c>
      <c r="E295" s="216" t="s">
        <v>255</v>
      </c>
      <c r="F295" s="217" t="s">
        <v>256</v>
      </c>
      <c r="G295" s="218" t="s">
        <v>201</v>
      </c>
      <c r="H295" s="219">
        <v>403</v>
      </c>
      <c r="I295" s="220"/>
      <c r="J295" s="221">
        <f>ROUND(I295*H295,2)</f>
        <v>0</v>
      </c>
      <c r="K295" s="217" t="s">
        <v>36</v>
      </c>
      <c r="L295" s="47"/>
      <c r="M295" s="222" t="s">
        <v>36</v>
      </c>
      <c r="N295" s="223" t="s">
        <v>53</v>
      </c>
      <c r="O295" s="87"/>
      <c r="P295" s="224">
        <f>O295*H295</f>
        <v>0</v>
      </c>
      <c r="Q295" s="224">
        <v>0</v>
      </c>
      <c r="R295" s="224">
        <f>Q295*H295</f>
        <v>0</v>
      </c>
      <c r="S295" s="224">
        <v>0</v>
      </c>
      <c r="T295" s="225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26" t="s">
        <v>160</v>
      </c>
      <c r="AT295" s="226" t="s">
        <v>155</v>
      </c>
      <c r="AU295" s="226" t="s">
        <v>90</v>
      </c>
      <c r="AY295" s="19" t="s">
        <v>153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19" t="s">
        <v>23</v>
      </c>
      <c r="BK295" s="227">
        <f>ROUND(I295*H295,2)</f>
        <v>0</v>
      </c>
      <c r="BL295" s="19" t="s">
        <v>160</v>
      </c>
      <c r="BM295" s="226" t="s">
        <v>1177</v>
      </c>
    </row>
    <row r="296" spans="1:47" s="2" customFormat="1" ht="12">
      <c r="A296" s="41"/>
      <c r="B296" s="42"/>
      <c r="C296" s="43"/>
      <c r="D296" s="228" t="s">
        <v>162</v>
      </c>
      <c r="E296" s="43"/>
      <c r="F296" s="229" t="s">
        <v>256</v>
      </c>
      <c r="G296" s="43"/>
      <c r="H296" s="43"/>
      <c r="I296" s="230"/>
      <c r="J296" s="43"/>
      <c r="K296" s="43"/>
      <c r="L296" s="47"/>
      <c r="M296" s="231"/>
      <c r="N296" s="232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19" t="s">
        <v>162</v>
      </c>
      <c r="AU296" s="19" t="s">
        <v>90</v>
      </c>
    </row>
    <row r="297" spans="1:51" s="13" customFormat="1" ht="12">
      <c r="A297" s="13"/>
      <c r="B297" s="235"/>
      <c r="C297" s="236"/>
      <c r="D297" s="228" t="s">
        <v>166</v>
      </c>
      <c r="E297" s="237" t="s">
        <v>36</v>
      </c>
      <c r="F297" s="238" t="s">
        <v>1173</v>
      </c>
      <c r="G297" s="236"/>
      <c r="H297" s="237" t="s">
        <v>36</v>
      </c>
      <c r="I297" s="239"/>
      <c r="J297" s="236"/>
      <c r="K297" s="236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166</v>
      </c>
      <c r="AU297" s="244" t="s">
        <v>90</v>
      </c>
      <c r="AV297" s="13" t="s">
        <v>23</v>
      </c>
      <c r="AW297" s="13" t="s">
        <v>45</v>
      </c>
      <c r="AX297" s="13" t="s">
        <v>82</v>
      </c>
      <c r="AY297" s="244" t="s">
        <v>153</v>
      </c>
    </row>
    <row r="298" spans="1:51" s="13" customFormat="1" ht="12">
      <c r="A298" s="13"/>
      <c r="B298" s="235"/>
      <c r="C298" s="236"/>
      <c r="D298" s="228" t="s">
        <v>166</v>
      </c>
      <c r="E298" s="237" t="s">
        <v>36</v>
      </c>
      <c r="F298" s="238" t="s">
        <v>860</v>
      </c>
      <c r="G298" s="236"/>
      <c r="H298" s="237" t="s">
        <v>36</v>
      </c>
      <c r="I298" s="239"/>
      <c r="J298" s="236"/>
      <c r="K298" s="236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166</v>
      </c>
      <c r="AU298" s="244" t="s">
        <v>90</v>
      </c>
      <c r="AV298" s="13" t="s">
        <v>23</v>
      </c>
      <c r="AW298" s="13" t="s">
        <v>45</v>
      </c>
      <c r="AX298" s="13" t="s">
        <v>82</v>
      </c>
      <c r="AY298" s="244" t="s">
        <v>153</v>
      </c>
    </row>
    <row r="299" spans="1:51" s="13" customFormat="1" ht="12">
      <c r="A299" s="13"/>
      <c r="B299" s="235"/>
      <c r="C299" s="236"/>
      <c r="D299" s="228" t="s">
        <v>166</v>
      </c>
      <c r="E299" s="237" t="s">
        <v>36</v>
      </c>
      <c r="F299" s="238" t="s">
        <v>364</v>
      </c>
      <c r="G299" s="236"/>
      <c r="H299" s="237" t="s">
        <v>36</v>
      </c>
      <c r="I299" s="239"/>
      <c r="J299" s="236"/>
      <c r="K299" s="236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166</v>
      </c>
      <c r="AU299" s="244" t="s">
        <v>90</v>
      </c>
      <c r="AV299" s="13" t="s">
        <v>23</v>
      </c>
      <c r="AW299" s="13" t="s">
        <v>45</v>
      </c>
      <c r="AX299" s="13" t="s">
        <v>82</v>
      </c>
      <c r="AY299" s="244" t="s">
        <v>153</v>
      </c>
    </row>
    <row r="300" spans="1:51" s="14" customFormat="1" ht="12">
      <c r="A300" s="14"/>
      <c r="B300" s="245"/>
      <c r="C300" s="246"/>
      <c r="D300" s="228" t="s">
        <v>166</v>
      </c>
      <c r="E300" s="247" t="s">
        <v>36</v>
      </c>
      <c r="F300" s="248" t="s">
        <v>1125</v>
      </c>
      <c r="G300" s="246"/>
      <c r="H300" s="249">
        <v>19.4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166</v>
      </c>
      <c r="AU300" s="255" t="s">
        <v>90</v>
      </c>
      <c r="AV300" s="14" t="s">
        <v>90</v>
      </c>
      <c r="AW300" s="14" t="s">
        <v>45</v>
      </c>
      <c r="AX300" s="14" t="s">
        <v>82</v>
      </c>
      <c r="AY300" s="255" t="s">
        <v>153</v>
      </c>
    </row>
    <row r="301" spans="1:51" s="16" customFormat="1" ht="12">
      <c r="A301" s="16"/>
      <c r="B301" s="282"/>
      <c r="C301" s="283"/>
      <c r="D301" s="228" t="s">
        <v>166</v>
      </c>
      <c r="E301" s="284" t="s">
        <v>36</v>
      </c>
      <c r="F301" s="285" t="s">
        <v>400</v>
      </c>
      <c r="G301" s="283"/>
      <c r="H301" s="286">
        <v>19.4</v>
      </c>
      <c r="I301" s="287"/>
      <c r="J301" s="283"/>
      <c r="K301" s="283"/>
      <c r="L301" s="288"/>
      <c r="M301" s="289"/>
      <c r="N301" s="290"/>
      <c r="O301" s="290"/>
      <c r="P301" s="290"/>
      <c r="Q301" s="290"/>
      <c r="R301" s="290"/>
      <c r="S301" s="290"/>
      <c r="T301" s="291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T301" s="292" t="s">
        <v>166</v>
      </c>
      <c r="AU301" s="292" t="s">
        <v>90</v>
      </c>
      <c r="AV301" s="16" t="s">
        <v>174</v>
      </c>
      <c r="AW301" s="16" t="s">
        <v>45</v>
      </c>
      <c r="AX301" s="16" t="s">
        <v>82</v>
      </c>
      <c r="AY301" s="292" t="s">
        <v>153</v>
      </c>
    </row>
    <row r="302" spans="1:51" s="13" customFormat="1" ht="12">
      <c r="A302" s="13"/>
      <c r="B302" s="235"/>
      <c r="C302" s="236"/>
      <c r="D302" s="228" t="s">
        <v>166</v>
      </c>
      <c r="E302" s="237" t="s">
        <v>36</v>
      </c>
      <c r="F302" s="238" t="s">
        <v>862</v>
      </c>
      <c r="G302" s="236"/>
      <c r="H302" s="237" t="s">
        <v>36</v>
      </c>
      <c r="I302" s="239"/>
      <c r="J302" s="236"/>
      <c r="K302" s="236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166</v>
      </c>
      <c r="AU302" s="244" t="s">
        <v>90</v>
      </c>
      <c r="AV302" s="13" t="s">
        <v>23</v>
      </c>
      <c r="AW302" s="13" t="s">
        <v>45</v>
      </c>
      <c r="AX302" s="13" t="s">
        <v>82</v>
      </c>
      <c r="AY302" s="244" t="s">
        <v>153</v>
      </c>
    </row>
    <row r="303" spans="1:51" s="13" customFormat="1" ht="12">
      <c r="A303" s="13"/>
      <c r="B303" s="235"/>
      <c r="C303" s="236"/>
      <c r="D303" s="228" t="s">
        <v>166</v>
      </c>
      <c r="E303" s="237" t="s">
        <v>36</v>
      </c>
      <c r="F303" s="238" t="s">
        <v>364</v>
      </c>
      <c r="G303" s="236"/>
      <c r="H303" s="237" t="s">
        <v>36</v>
      </c>
      <c r="I303" s="239"/>
      <c r="J303" s="236"/>
      <c r="K303" s="236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166</v>
      </c>
      <c r="AU303" s="244" t="s">
        <v>90</v>
      </c>
      <c r="AV303" s="13" t="s">
        <v>23</v>
      </c>
      <c r="AW303" s="13" t="s">
        <v>45</v>
      </c>
      <c r="AX303" s="13" t="s">
        <v>82</v>
      </c>
      <c r="AY303" s="244" t="s">
        <v>153</v>
      </c>
    </row>
    <row r="304" spans="1:51" s="14" customFormat="1" ht="12">
      <c r="A304" s="14"/>
      <c r="B304" s="245"/>
      <c r="C304" s="246"/>
      <c r="D304" s="228" t="s">
        <v>166</v>
      </c>
      <c r="E304" s="247" t="s">
        <v>36</v>
      </c>
      <c r="F304" s="248" t="s">
        <v>1127</v>
      </c>
      <c r="G304" s="246"/>
      <c r="H304" s="249">
        <v>61.2</v>
      </c>
      <c r="I304" s="250"/>
      <c r="J304" s="246"/>
      <c r="K304" s="246"/>
      <c r="L304" s="251"/>
      <c r="M304" s="252"/>
      <c r="N304" s="253"/>
      <c r="O304" s="253"/>
      <c r="P304" s="253"/>
      <c r="Q304" s="253"/>
      <c r="R304" s="253"/>
      <c r="S304" s="253"/>
      <c r="T304" s="25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5" t="s">
        <v>166</v>
      </c>
      <c r="AU304" s="255" t="s">
        <v>90</v>
      </c>
      <c r="AV304" s="14" t="s">
        <v>90</v>
      </c>
      <c r="AW304" s="14" t="s">
        <v>45</v>
      </c>
      <c r="AX304" s="14" t="s">
        <v>82</v>
      </c>
      <c r="AY304" s="255" t="s">
        <v>153</v>
      </c>
    </row>
    <row r="305" spans="1:51" s="16" customFormat="1" ht="12">
      <c r="A305" s="16"/>
      <c r="B305" s="282"/>
      <c r="C305" s="283"/>
      <c r="D305" s="228" t="s">
        <v>166</v>
      </c>
      <c r="E305" s="284" t="s">
        <v>36</v>
      </c>
      <c r="F305" s="285" t="s">
        <v>400</v>
      </c>
      <c r="G305" s="283"/>
      <c r="H305" s="286">
        <v>61.2</v>
      </c>
      <c r="I305" s="287"/>
      <c r="J305" s="283"/>
      <c r="K305" s="283"/>
      <c r="L305" s="288"/>
      <c r="M305" s="289"/>
      <c r="N305" s="290"/>
      <c r="O305" s="290"/>
      <c r="P305" s="290"/>
      <c r="Q305" s="290"/>
      <c r="R305" s="290"/>
      <c r="S305" s="290"/>
      <c r="T305" s="291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T305" s="292" t="s">
        <v>166</v>
      </c>
      <c r="AU305" s="292" t="s">
        <v>90</v>
      </c>
      <c r="AV305" s="16" t="s">
        <v>174</v>
      </c>
      <c r="AW305" s="16" t="s">
        <v>45</v>
      </c>
      <c r="AX305" s="16" t="s">
        <v>82</v>
      </c>
      <c r="AY305" s="292" t="s">
        <v>153</v>
      </c>
    </row>
    <row r="306" spans="1:51" s="15" customFormat="1" ht="12">
      <c r="A306" s="15"/>
      <c r="B306" s="266"/>
      <c r="C306" s="267"/>
      <c r="D306" s="228" t="s">
        <v>166</v>
      </c>
      <c r="E306" s="268" t="s">
        <v>36</v>
      </c>
      <c r="F306" s="269" t="s">
        <v>183</v>
      </c>
      <c r="G306" s="267"/>
      <c r="H306" s="270">
        <v>80.6</v>
      </c>
      <c r="I306" s="271"/>
      <c r="J306" s="267"/>
      <c r="K306" s="267"/>
      <c r="L306" s="272"/>
      <c r="M306" s="273"/>
      <c r="N306" s="274"/>
      <c r="O306" s="274"/>
      <c r="P306" s="274"/>
      <c r="Q306" s="274"/>
      <c r="R306" s="274"/>
      <c r="S306" s="274"/>
      <c r="T306" s="27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6" t="s">
        <v>166</v>
      </c>
      <c r="AU306" s="276" t="s">
        <v>90</v>
      </c>
      <c r="AV306" s="15" t="s">
        <v>160</v>
      </c>
      <c r="AW306" s="15" t="s">
        <v>45</v>
      </c>
      <c r="AX306" s="15" t="s">
        <v>82</v>
      </c>
      <c r="AY306" s="276" t="s">
        <v>153</v>
      </c>
    </row>
    <row r="307" spans="1:51" s="13" customFormat="1" ht="12">
      <c r="A307" s="13"/>
      <c r="B307" s="235"/>
      <c r="C307" s="236"/>
      <c r="D307" s="228" t="s">
        <v>166</v>
      </c>
      <c r="E307" s="237" t="s">
        <v>36</v>
      </c>
      <c r="F307" s="238" t="s">
        <v>401</v>
      </c>
      <c r="G307" s="236"/>
      <c r="H307" s="237" t="s">
        <v>36</v>
      </c>
      <c r="I307" s="239"/>
      <c r="J307" s="236"/>
      <c r="K307" s="236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166</v>
      </c>
      <c r="AU307" s="244" t="s">
        <v>90</v>
      </c>
      <c r="AV307" s="13" t="s">
        <v>23</v>
      </c>
      <c r="AW307" s="13" t="s">
        <v>45</v>
      </c>
      <c r="AX307" s="13" t="s">
        <v>82</v>
      </c>
      <c r="AY307" s="244" t="s">
        <v>153</v>
      </c>
    </row>
    <row r="308" spans="1:51" s="14" customFormat="1" ht="12">
      <c r="A308" s="14"/>
      <c r="B308" s="245"/>
      <c r="C308" s="246"/>
      <c r="D308" s="228" t="s">
        <v>166</v>
      </c>
      <c r="E308" s="247" t="s">
        <v>36</v>
      </c>
      <c r="F308" s="248" t="s">
        <v>1178</v>
      </c>
      <c r="G308" s="246"/>
      <c r="H308" s="249">
        <v>403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166</v>
      </c>
      <c r="AU308" s="255" t="s">
        <v>90</v>
      </c>
      <c r="AV308" s="14" t="s">
        <v>90</v>
      </c>
      <c r="AW308" s="14" t="s">
        <v>45</v>
      </c>
      <c r="AX308" s="14" t="s">
        <v>23</v>
      </c>
      <c r="AY308" s="255" t="s">
        <v>153</v>
      </c>
    </row>
    <row r="309" spans="1:65" s="2" customFormat="1" ht="16.5" customHeight="1">
      <c r="A309" s="41"/>
      <c r="B309" s="42"/>
      <c r="C309" s="256" t="s">
        <v>632</v>
      </c>
      <c r="D309" s="256" t="s">
        <v>175</v>
      </c>
      <c r="E309" s="257" t="s">
        <v>403</v>
      </c>
      <c r="F309" s="258" t="s">
        <v>261</v>
      </c>
      <c r="G309" s="259" t="s">
        <v>201</v>
      </c>
      <c r="H309" s="260">
        <v>403</v>
      </c>
      <c r="I309" s="261"/>
      <c r="J309" s="262">
        <f>ROUND(I309*H309,2)</f>
        <v>0</v>
      </c>
      <c r="K309" s="258" t="s">
        <v>36</v>
      </c>
      <c r="L309" s="263"/>
      <c r="M309" s="264" t="s">
        <v>36</v>
      </c>
      <c r="N309" s="265" t="s">
        <v>53</v>
      </c>
      <c r="O309" s="87"/>
      <c r="P309" s="224">
        <f>O309*H309</f>
        <v>0</v>
      </c>
      <c r="Q309" s="224">
        <v>0.001</v>
      </c>
      <c r="R309" s="224">
        <f>Q309*H309</f>
        <v>0.403</v>
      </c>
      <c r="S309" s="224">
        <v>0</v>
      </c>
      <c r="T309" s="225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26" t="s">
        <v>179</v>
      </c>
      <c r="AT309" s="226" t="s">
        <v>175</v>
      </c>
      <c r="AU309" s="226" t="s">
        <v>90</v>
      </c>
      <c r="AY309" s="19" t="s">
        <v>153</v>
      </c>
      <c r="BE309" s="227">
        <f>IF(N309="základní",J309,0)</f>
        <v>0</v>
      </c>
      <c r="BF309" s="227">
        <f>IF(N309="snížená",J309,0)</f>
        <v>0</v>
      </c>
      <c r="BG309" s="227">
        <f>IF(N309="zákl. přenesená",J309,0)</f>
        <v>0</v>
      </c>
      <c r="BH309" s="227">
        <f>IF(N309="sníž. přenesená",J309,0)</f>
        <v>0</v>
      </c>
      <c r="BI309" s="227">
        <f>IF(N309="nulová",J309,0)</f>
        <v>0</v>
      </c>
      <c r="BJ309" s="19" t="s">
        <v>23</v>
      </c>
      <c r="BK309" s="227">
        <f>ROUND(I309*H309,2)</f>
        <v>0</v>
      </c>
      <c r="BL309" s="19" t="s">
        <v>160</v>
      </c>
      <c r="BM309" s="226" t="s">
        <v>1179</v>
      </c>
    </row>
    <row r="310" spans="1:47" s="2" customFormat="1" ht="12">
      <c r="A310" s="41"/>
      <c r="B310" s="42"/>
      <c r="C310" s="43"/>
      <c r="D310" s="228" t="s">
        <v>162</v>
      </c>
      <c r="E310" s="43"/>
      <c r="F310" s="229" t="s">
        <v>261</v>
      </c>
      <c r="G310" s="43"/>
      <c r="H310" s="43"/>
      <c r="I310" s="230"/>
      <c r="J310" s="43"/>
      <c r="K310" s="43"/>
      <c r="L310" s="47"/>
      <c r="M310" s="231"/>
      <c r="N310" s="232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19" t="s">
        <v>162</v>
      </c>
      <c r="AU310" s="19" t="s">
        <v>90</v>
      </c>
    </row>
    <row r="311" spans="1:51" s="13" customFormat="1" ht="12">
      <c r="A311" s="13"/>
      <c r="B311" s="235"/>
      <c r="C311" s="236"/>
      <c r="D311" s="228" t="s">
        <v>166</v>
      </c>
      <c r="E311" s="237" t="s">
        <v>36</v>
      </c>
      <c r="F311" s="238" t="s">
        <v>263</v>
      </c>
      <c r="G311" s="236"/>
      <c r="H311" s="237" t="s">
        <v>36</v>
      </c>
      <c r="I311" s="239"/>
      <c r="J311" s="236"/>
      <c r="K311" s="236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166</v>
      </c>
      <c r="AU311" s="244" t="s">
        <v>90</v>
      </c>
      <c r="AV311" s="13" t="s">
        <v>23</v>
      </c>
      <c r="AW311" s="13" t="s">
        <v>45</v>
      </c>
      <c r="AX311" s="13" t="s">
        <v>82</v>
      </c>
      <c r="AY311" s="244" t="s">
        <v>153</v>
      </c>
    </row>
    <row r="312" spans="1:51" s="14" customFormat="1" ht="12">
      <c r="A312" s="14"/>
      <c r="B312" s="245"/>
      <c r="C312" s="246"/>
      <c r="D312" s="228" t="s">
        <v>166</v>
      </c>
      <c r="E312" s="247" t="s">
        <v>36</v>
      </c>
      <c r="F312" s="248" t="s">
        <v>1180</v>
      </c>
      <c r="G312" s="246"/>
      <c r="H312" s="249">
        <v>403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166</v>
      </c>
      <c r="AU312" s="255" t="s">
        <v>90</v>
      </c>
      <c r="AV312" s="14" t="s">
        <v>90</v>
      </c>
      <c r="AW312" s="14" t="s">
        <v>45</v>
      </c>
      <c r="AX312" s="14" t="s">
        <v>23</v>
      </c>
      <c r="AY312" s="255" t="s">
        <v>153</v>
      </c>
    </row>
    <row r="313" spans="1:65" s="2" customFormat="1" ht="16.5" customHeight="1">
      <c r="A313" s="41"/>
      <c r="B313" s="42"/>
      <c r="C313" s="215" t="s">
        <v>641</v>
      </c>
      <c r="D313" s="215" t="s">
        <v>155</v>
      </c>
      <c r="E313" s="216" t="s">
        <v>266</v>
      </c>
      <c r="F313" s="217" t="s">
        <v>267</v>
      </c>
      <c r="G313" s="218" t="s">
        <v>186</v>
      </c>
      <c r="H313" s="219">
        <v>26.2</v>
      </c>
      <c r="I313" s="220"/>
      <c r="J313" s="221">
        <f>ROUND(I313*H313,2)</f>
        <v>0</v>
      </c>
      <c r="K313" s="217" t="s">
        <v>36</v>
      </c>
      <c r="L313" s="47"/>
      <c r="M313" s="222" t="s">
        <v>36</v>
      </c>
      <c r="N313" s="223" t="s">
        <v>53</v>
      </c>
      <c r="O313" s="87"/>
      <c r="P313" s="224">
        <f>O313*H313</f>
        <v>0</v>
      </c>
      <c r="Q313" s="224">
        <v>0</v>
      </c>
      <c r="R313" s="224">
        <f>Q313*H313</f>
        <v>0</v>
      </c>
      <c r="S313" s="224">
        <v>0</v>
      </c>
      <c r="T313" s="225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26" t="s">
        <v>160</v>
      </c>
      <c r="AT313" s="226" t="s">
        <v>155</v>
      </c>
      <c r="AU313" s="226" t="s">
        <v>90</v>
      </c>
      <c r="AY313" s="19" t="s">
        <v>153</v>
      </c>
      <c r="BE313" s="227">
        <f>IF(N313="základní",J313,0)</f>
        <v>0</v>
      </c>
      <c r="BF313" s="227">
        <f>IF(N313="snížená",J313,0)</f>
        <v>0</v>
      </c>
      <c r="BG313" s="227">
        <f>IF(N313="zákl. přenesená",J313,0)</f>
        <v>0</v>
      </c>
      <c r="BH313" s="227">
        <f>IF(N313="sníž. přenesená",J313,0)</f>
        <v>0</v>
      </c>
      <c r="BI313" s="227">
        <f>IF(N313="nulová",J313,0)</f>
        <v>0</v>
      </c>
      <c r="BJ313" s="19" t="s">
        <v>23</v>
      </c>
      <c r="BK313" s="227">
        <f>ROUND(I313*H313,2)</f>
        <v>0</v>
      </c>
      <c r="BL313" s="19" t="s">
        <v>160</v>
      </c>
      <c r="BM313" s="226" t="s">
        <v>1181</v>
      </c>
    </row>
    <row r="314" spans="1:47" s="2" customFormat="1" ht="12">
      <c r="A314" s="41"/>
      <c r="B314" s="42"/>
      <c r="C314" s="43"/>
      <c r="D314" s="228" t="s">
        <v>162</v>
      </c>
      <c r="E314" s="43"/>
      <c r="F314" s="229" t="s">
        <v>267</v>
      </c>
      <c r="G314" s="43"/>
      <c r="H314" s="43"/>
      <c r="I314" s="230"/>
      <c r="J314" s="43"/>
      <c r="K314" s="43"/>
      <c r="L314" s="47"/>
      <c r="M314" s="231"/>
      <c r="N314" s="232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19" t="s">
        <v>162</v>
      </c>
      <c r="AU314" s="19" t="s">
        <v>90</v>
      </c>
    </row>
    <row r="315" spans="1:51" s="13" customFormat="1" ht="12">
      <c r="A315" s="13"/>
      <c r="B315" s="235"/>
      <c r="C315" s="236"/>
      <c r="D315" s="228" t="s">
        <v>166</v>
      </c>
      <c r="E315" s="237" t="s">
        <v>36</v>
      </c>
      <c r="F315" s="238" t="s">
        <v>546</v>
      </c>
      <c r="G315" s="236"/>
      <c r="H315" s="237" t="s">
        <v>36</v>
      </c>
      <c r="I315" s="239"/>
      <c r="J315" s="236"/>
      <c r="K315" s="236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166</v>
      </c>
      <c r="AU315" s="244" t="s">
        <v>90</v>
      </c>
      <c r="AV315" s="13" t="s">
        <v>23</v>
      </c>
      <c r="AW315" s="13" t="s">
        <v>45</v>
      </c>
      <c r="AX315" s="13" t="s">
        <v>82</v>
      </c>
      <c r="AY315" s="244" t="s">
        <v>153</v>
      </c>
    </row>
    <row r="316" spans="1:51" s="13" customFormat="1" ht="12">
      <c r="A316" s="13"/>
      <c r="B316" s="235"/>
      <c r="C316" s="236"/>
      <c r="D316" s="228" t="s">
        <v>166</v>
      </c>
      <c r="E316" s="237" t="s">
        <v>36</v>
      </c>
      <c r="F316" s="238" t="s">
        <v>364</v>
      </c>
      <c r="G316" s="236"/>
      <c r="H316" s="237" t="s">
        <v>36</v>
      </c>
      <c r="I316" s="239"/>
      <c r="J316" s="236"/>
      <c r="K316" s="236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166</v>
      </c>
      <c r="AU316" s="244" t="s">
        <v>90</v>
      </c>
      <c r="AV316" s="13" t="s">
        <v>23</v>
      </c>
      <c r="AW316" s="13" t="s">
        <v>45</v>
      </c>
      <c r="AX316" s="13" t="s">
        <v>82</v>
      </c>
      <c r="AY316" s="244" t="s">
        <v>153</v>
      </c>
    </row>
    <row r="317" spans="1:51" s="14" customFormat="1" ht="12">
      <c r="A317" s="14"/>
      <c r="B317" s="245"/>
      <c r="C317" s="246"/>
      <c r="D317" s="228" t="s">
        <v>166</v>
      </c>
      <c r="E317" s="247" t="s">
        <v>36</v>
      </c>
      <c r="F317" s="248" t="s">
        <v>1125</v>
      </c>
      <c r="G317" s="246"/>
      <c r="H317" s="249">
        <v>19.4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5" t="s">
        <v>166</v>
      </c>
      <c r="AU317" s="255" t="s">
        <v>90</v>
      </c>
      <c r="AV317" s="14" t="s">
        <v>90</v>
      </c>
      <c r="AW317" s="14" t="s">
        <v>45</v>
      </c>
      <c r="AX317" s="14" t="s">
        <v>82</v>
      </c>
      <c r="AY317" s="255" t="s">
        <v>153</v>
      </c>
    </row>
    <row r="318" spans="1:51" s="14" customFormat="1" ht="12">
      <c r="A318" s="14"/>
      <c r="B318" s="245"/>
      <c r="C318" s="246"/>
      <c r="D318" s="228" t="s">
        <v>166</v>
      </c>
      <c r="E318" s="247" t="s">
        <v>36</v>
      </c>
      <c r="F318" s="248" t="s">
        <v>1159</v>
      </c>
      <c r="G318" s="246"/>
      <c r="H318" s="249">
        <v>6.8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5" t="s">
        <v>166</v>
      </c>
      <c r="AU318" s="255" t="s">
        <v>90</v>
      </c>
      <c r="AV318" s="14" t="s">
        <v>90</v>
      </c>
      <c r="AW318" s="14" t="s">
        <v>45</v>
      </c>
      <c r="AX318" s="14" t="s">
        <v>82</v>
      </c>
      <c r="AY318" s="255" t="s">
        <v>153</v>
      </c>
    </row>
    <row r="319" spans="1:51" s="15" customFormat="1" ht="12">
      <c r="A319" s="15"/>
      <c r="B319" s="266"/>
      <c r="C319" s="267"/>
      <c r="D319" s="228" t="s">
        <v>166</v>
      </c>
      <c r="E319" s="268" t="s">
        <v>36</v>
      </c>
      <c r="F319" s="269" t="s">
        <v>183</v>
      </c>
      <c r="G319" s="267"/>
      <c r="H319" s="270">
        <v>26.2</v>
      </c>
      <c r="I319" s="271"/>
      <c r="J319" s="267"/>
      <c r="K319" s="267"/>
      <c r="L319" s="272"/>
      <c r="M319" s="273"/>
      <c r="N319" s="274"/>
      <c r="O319" s="274"/>
      <c r="P319" s="274"/>
      <c r="Q319" s="274"/>
      <c r="R319" s="274"/>
      <c r="S319" s="274"/>
      <c r="T319" s="27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6" t="s">
        <v>166</v>
      </c>
      <c r="AU319" s="276" t="s">
        <v>90</v>
      </c>
      <c r="AV319" s="15" t="s">
        <v>160</v>
      </c>
      <c r="AW319" s="15" t="s">
        <v>45</v>
      </c>
      <c r="AX319" s="15" t="s">
        <v>23</v>
      </c>
      <c r="AY319" s="276" t="s">
        <v>153</v>
      </c>
    </row>
    <row r="320" spans="1:65" s="2" customFormat="1" ht="16.5" customHeight="1">
      <c r="A320" s="41"/>
      <c r="B320" s="42"/>
      <c r="C320" s="256" t="s">
        <v>646</v>
      </c>
      <c r="D320" s="256" t="s">
        <v>175</v>
      </c>
      <c r="E320" s="257" t="s">
        <v>270</v>
      </c>
      <c r="F320" s="258" t="s">
        <v>271</v>
      </c>
      <c r="G320" s="259" t="s">
        <v>272</v>
      </c>
      <c r="H320" s="260">
        <v>52.4</v>
      </c>
      <c r="I320" s="261"/>
      <c r="J320" s="262">
        <f>ROUND(I320*H320,2)</f>
        <v>0</v>
      </c>
      <c r="K320" s="258" t="s">
        <v>36</v>
      </c>
      <c r="L320" s="263"/>
      <c r="M320" s="264" t="s">
        <v>36</v>
      </c>
      <c r="N320" s="265" t="s">
        <v>53</v>
      </c>
      <c r="O320" s="87"/>
      <c r="P320" s="224">
        <f>O320*H320</f>
        <v>0</v>
      </c>
      <c r="Q320" s="224">
        <v>0</v>
      </c>
      <c r="R320" s="224">
        <f>Q320*H320</f>
        <v>0</v>
      </c>
      <c r="S320" s="224">
        <v>0</v>
      </c>
      <c r="T320" s="225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26" t="s">
        <v>179</v>
      </c>
      <c r="AT320" s="226" t="s">
        <v>175</v>
      </c>
      <c r="AU320" s="226" t="s">
        <v>90</v>
      </c>
      <c r="AY320" s="19" t="s">
        <v>153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19" t="s">
        <v>23</v>
      </c>
      <c r="BK320" s="227">
        <f>ROUND(I320*H320,2)</f>
        <v>0</v>
      </c>
      <c r="BL320" s="19" t="s">
        <v>160</v>
      </c>
      <c r="BM320" s="226" t="s">
        <v>1182</v>
      </c>
    </row>
    <row r="321" spans="1:47" s="2" customFormat="1" ht="12">
      <c r="A321" s="41"/>
      <c r="B321" s="42"/>
      <c r="C321" s="43"/>
      <c r="D321" s="228" t="s">
        <v>162</v>
      </c>
      <c r="E321" s="43"/>
      <c r="F321" s="229" t="s">
        <v>271</v>
      </c>
      <c r="G321" s="43"/>
      <c r="H321" s="43"/>
      <c r="I321" s="230"/>
      <c r="J321" s="43"/>
      <c r="K321" s="43"/>
      <c r="L321" s="47"/>
      <c r="M321" s="231"/>
      <c r="N321" s="232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19" t="s">
        <v>162</v>
      </c>
      <c r="AU321" s="19" t="s">
        <v>90</v>
      </c>
    </row>
    <row r="322" spans="1:51" s="13" customFormat="1" ht="12">
      <c r="A322" s="13"/>
      <c r="B322" s="235"/>
      <c r="C322" s="236"/>
      <c r="D322" s="228" t="s">
        <v>166</v>
      </c>
      <c r="E322" s="237" t="s">
        <v>36</v>
      </c>
      <c r="F322" s="238" t="s">
        <v>221</v>
      </c>
      <c r="G322" s="236"/>
      <c r="H322" s="237" t="s">
        <v>36</v>
      </c>
      <c r="I322" s="239"/>
      <c r="J322" s="236"/>
      <c r="K322" s="236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166</v>
      </c>
      <c r="AU322" s="244" t="s">
        <v>90</v>
      </c>
      <c r="AV322" s="13" t="s">
        <v>23</v>
      </c>
      <c r="AW322" s="13" t="s">
        <v>45</v>
      </c>
      <c r="AX322" s="13" t="s">
        <v>82</v>
      </c>
      <c r="AY322" s="244" t="s">
        <v>153</v>
      </c>
    </row>
    <row r="323" spans="1:51" s="13" customFormat="1" ht="12">
      <c r="A323" s="13"/>
      <c r="B323" s="235"/>
      <c r="C323" s="236"/>
      <c r="D323" s="228" t="s">
        <v>166</v>
      </c>
      <c r="E323" s="237" t="s">
        <v>36</v>
      </c>
      <c r="F323" s="238" t="s">
        <v>364</v>
      </c>
      <c r="G323" s="236"/>
      <c r="H323" s="237" t="s">
        <v>36</v>
      </c>
      <c r="I323" s="239"/>
      <c r="J323" s="236"/>
      <c r="K323" s="236"/>
      <c r="L323" s="240"/>
      <c r="M323" s="241"/>
      <c r="N323" s="242"/>
      <c r="O323" s="242"/>
      <c r="P323" s="242"/>
      <c r="Q323" s="242"/>
      <c r="R323" s="242"/>
      <c r="S323" s="242"/>
      <c r="T323" s="24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4" t="s">
        <v>166</v>
      </c>
      <c r="AU323" s="244" t="s">
        <v>90</v>
      </c>
      <c r="AV323" s="13" t="s">
        <v>23</v>
      </c>
      <c r="AW323" s="13" t="s">
        <v>45</v>
      </c>
      <c r="AX323" s="13" t="s">
        <v>82</v>
      </c>
      <c r="AY323" s="244" t="s">
        <v>153</v>
      </c>
    </row>
    <row r="324" spans="1:51" s="14" customFormat="1" ht="12">
      <c r="A324" s="14"/>
      <c r="B324" s="245"/>
      <c r="C324" s="246"/>
      <c r="D324" s="228" t="s">
        <v>166</v>
      </c>
      <c r="E324" s="247" t="s">
        <v>36</v>
      </c>
      <c r="F324" s="248" t="s">
        <v>1183</v>
      </c>
      <c r="G324" s="246"/>
      <c r="H324" s="249">
        <v>38.8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5" t="s">
        <v>166</v>
      </c>
      <c r="AU324" s="255" t="s">
        <v>90</v>
      </c>
      <c r="AV324" s="14" t="s">
        <v>90</v>
      </c>
      <c r="AW324" s="14" t="s">
        <v>45</v>
      </c>
      <c r="AX324" s="14" t="s">
        <v>82</v>
      </c>
      <c r="AY324" s="255" t="s">
        <v>153</v>
      </c>
    </row>
    <row r="325" spans="1:51" s="14" customFormat="1" ht="12">
      <c r="A325" s="14"/>
      <c r="B325" s="245"/>
      <c r="C325" s="246"/>
      <c r="D325" s="228" t="s">
        <v>166</v>
      </c>
      <c r="E325" s="247" t="s">
        <v>36</v>
      </c>
      <c r="F325" s="248" t="s">
        <v>1184</v>
      </c>
      <c r="G325" s="246"/>
      <c r="H325" s="249">
        <v>13.6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5" t="s">
        <v>166</v>
      </c>
      <c r="AU325" s="255" t="s">
        <v>90</v>
      </c>
      <c r="AV325" s="14" t="s">
        <v>90</v>
      </c>
      <c r="AW325" s="14" t="s">
        <v>45</v>
      </c>
      <c r="AX325" s="14" t="s">
        <v>82</v>
      </c>
      <c r="AY325" s="255" t="s">
        <v>153</v>
      </c>
    </row>
    <row r="326" spans="1:51" s="15" customFormat="1" ht="12">
      <c r="A326" s="15"/>
      <c r="B326" s="266"/>
      <c r="C326" s="267"/>
      <c r="D326" s="228" t="s">
        <v>166</v>
      </c>
      <c r="E326" s="268" t="s">
        <v>36</v>
      </c>
      <c r="F326" s="269" t="s">
        <v>183</v>
      </c>
      <c r="G326" s="267"/>
      <c r="H326" s="270">
        <v>52.4</v>
      </c>
      <c r="I326" s="271"/>
      <c r="J326" s="267"/>
      <c r="K326" s="267"/>
      <c r="L326" s="272"/>
      <c r="M326" s="273"/>
      <c r="N326" s="274"/>
      <c r="O326" s="274"/>
      <c r="P326" s="274"/>
      <c r="Q326" s="274"/>
      <c r="R326" s="274"/>
      <c r="S326" s="274"/>
      <c r="T326" s="27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76" t="s">
        <v>166</v>
      </c>
      <c r="AU326" s="276" t="s">
        <v>90</v>
      </c>
      <c r="AV326" s="15" t="s">
        <v>160</v>
      </c>
      <c r="AW326" s="15" t="s">
        <v>45</v>
      </c>
      <c r="AX326" s="15" t="s">
        <v>23</v>
      </c>
      <c r="AY326" s="276" t="s">
        <v>153</v>
      </c>
    </row>
    <row r="327" spans="1:65" s="2" customFormat="1" ht="16.5" customHeight="1">
      <c r="A327" s="41"/>
      <c r="B327" s="42"/>
      <c r="C327" s="215" t="s">
        <v>652</v>
      </c>
      <c r="D327" s="215" t="s">
        <v>155</v>
      </c>
      <c r="E327" s="216" t="s">
        <v>408</v>
      </c>
      <c r="F327" s="217" t="s">
        <v>409</v>
      </c>
      <c r="G327" s="218" t="s">
        <v>360</v>
      </c>
      <c r="H327" s="219">
        <v>1.054</v>
      </c>
      <c r="I327" s="220"/>
      <c r="J327" s="221">
        <f>ROUND(I327*H327,2)</f>
        <v>0</v>
      </c>
      <c r="K327" s="217" t="s">
        <v>159</v>
      </c>
      <c r="L327" s="47"/>
      <c r="M327" s="222" t="s">
        <v>36</v>
      </c>
      <c r="N327" s="223" t="s">
        <v>53</v>
      </c>
      <c r="O327" s="87"/>
      <c r="P327" s="224">
        <f>O327*H327</f>
        <v>0</v>
      </c>
      <c r="Q327" s="224">
        <v>0</v>
      </c>
      <c r="R327" s="224">
        <f>Q327*H327</f>
        <v>0</v>
      </c>
      <c r="S327" s="224">
        <v>0</v>
      </c>
      <c r="T327" s="225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26" t="s">
        <v>160</v>
      </c>
      <c r="AT327" s="226" t="s">
        <v>155</v>
      </c>
      <c r="AU327" s="226" t="s">
        <v>90</v>
      </c>
      <c r="AY327" s="19" t="s">
        <v>153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19" t="s">
        <v>23</v>
      </c>
      <c r="BK327" s="227">
        <f>ROUND(I327*H327,2)</f>
        <v>0</v>
      </c>
      <c r="BL327" s="19" t="s">
        <v>160</v>
      </c>
      <c r="BM327" s="226" t="s">
        <v>1185</v>
      </c>
    </row>
    <row r="328" spans="1:47" s="2" customFormat="1" ht="12">
      <c r="A328" s="41"/>
      <c r="B328" s="42"/>
      <c r="C328" s="43"/>
      <c r="D328" s="228" t="s">
        <v>162</v>
      </c>
      <c r="E328" s="43"/>
      <c r="F328" s="229" t="s">
        <v>411</v>
      </c>
      <c r="G328" s="43"/>
      <c r="H328" s="43"/>
      <c r="I328" s="230"/>
      <c r="J328" s="43"/>
      <c r="K328" s="43"/>
      <c r="L328" s="47"/>
      <c r="M328" s="231"/>
      <c r="N328" s="232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19" t="s">
        <v>162</v>
      </c>
      <c r="AU328" s="19" t="s">
        <v>90</v>
      </c>
    </row>
    <row r="329" spans="1:47" s="2" customFormat="1" ht="12">
      <c r="A329" s="41"/>
      <c r="B329" s="42"/>
      <c r="C329" s="43"/>
      <c r="D329" s="233" t="s">
        <v>164</v>
      </c>
      <c r="E329" s="43"/>
      <c r="F329" s="234" t="s">
        <v>412</v>
      </c>
      <c r="G329" s="43"/>
      <c r="H329" s="43"/>
      <c r="I329" s="230"/>
      <c r="J329" s="43"/>
      <c r="K329" s="43"/>
      <c r="L329" s="47"/>
      <c r="M329" s="231"/>
      <c r="N329" s="232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T329" s="19" t="s">
        <v>164</v>
      </c>
      <c r="AU329" s="19" t="s">
        <v>90</v>
      </c>
    </row>
    <row r="330" spans="1:51" s="13" customFormat="1" ht="12">
      <c r="A330" s="13"/>
      <c r="B330" s="235"/>
      <c r="C330" s="236"/>
      <c r="D330" s="228" t="s">
        <v>166</v>
      </c>
      <c r="E330" s="237" t="s">
        <v>36</v>
      </c>
      <c r="F330" s="238" t="s">
        <v>413</v>
      </c>
      <c r="G330" s="236"/>
      <c r="H330" s="237" t="s">
        <v>36</v>
      </c>
      <c r="I330" s="239"/>
      <c r="J330" s="236"/>
      <c r="K330" s="236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166</v>
      </c>
      <c r="AU330" s="244" t="s">
        <v>90</v>
      </c>
      <c r="AV330" s="13" t="s">
        <v>23</v>
      </c>
      <c r="AW330" s="13" t="s">
        <v>45</v>
      </c>
      <c r="AX330" s="13" t="s">
        <v>82</v>
      </c>
      <c r="AY330" s="244" t="s">
        <v>153</v>
      </c>
    </row>
    <row r="331" spans="1:51" s="14" customFormat="1" ht="12">
      <c r="A331" s="14"/>
      <c r="B331" s="245"/>
      <c r="C331" s="246"/>
      <c r="D331" s="228" t="s">
        <v>166</v>
      </c>
      <c r="E331" s="247" t="s">
        <v>36</v>
      </c>
      <c r="F331" s="248" t="s">
        <v>1186</v>
      </c>
      <c r="G331" s="246"/>
      <c r="H331" s="249">
        <v>1.054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5" t="s">
        <v>166</v>
      </c>
      <c r="AU331" s="255" t="s">
        <v>90</v>
      </c>
      <c r="AV331" s="14" t="s">
        <v>90</v>
      </c>
      <c r="AW331" s="14" t="s">
        <v>45</v>
      </c>
      <c r="AX331" s="14" t="s">
        <v>23</v>
      </c>
      <c r="AY331" s="255" t="s">
        <v>153</v>
      </c>
    </row>
    <row r="332" spans="1:65" s="2" customFormat="1" ht="16.5" customHeight="1">
      <c r="A332" s="41"/>
      <c r="B332" s="42"/>
      <c r="C332" s="215" t="s">
        <v>654</v>
      </c>
      <c r="D332" s="215" t="s">
        <v>155</v>
      </c>
      <c r="E332" s="216" t="s">
        <v>275</v>
      </c>
      <c r="F332" s="217" t="s">
        <v>276</v>
      </c>
      <c r="G332" s="218" t="s">
        <v>247</v>
      </c>
      <c r="H332" s="219">
        <v>191.04</v>
      </c>
      <c r="I332" s="220"/>
      <c r="J332" s="221">
        <f>ROUND(I332*H332,2)</f>
        <v>0</v>
      </c>
      <c r="K332" s="217" t="s">
        <v>159</v>
      </c>
      <c r="L332" s="47"/>
      <c r="M332" s="222" t="s">
        <v>36</v>
      </c>
      <c r="N332" s="223" t="s">
        <v>53</v>
      </c>
      <c r="O332" s="87"/>
      <c r="P332" s="224">
        <f>O332*H332</f>
        <v>0</v>
      </c>
      <c r="Q332" s="224">
        <v>0</v>
      </c>
      <c r="R332" s="224">
        <f>Q332*H332</f>
        <v>0</v>
      </c>
      <c r="S332" s="224">
        <v>0</v>
      </c>
      <c r="T332" s="225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26" t="s">
        <v>160</v>
      </c>
      <c r="AT332" s="226" t="s">
        <v>155</v>
      </c>
      <c r="AU332" s="226" t="s">
        <v>90</v>
      </c>
      <c r="AY332" s="19" t="s">
        <v>153</v>
      </c>
      <c r="BE332" s="227">
        <f>IF(N332="základní",J332,0)</f>
        <v>0</v>
      </c>
      <c r="BF332" s="227">
        <f>IF(N332="snížená",J332,0)</f>
        <v>0</v>
      </c>
      <c r="BG332" s="227">
        <f>IF(N332="zákl. přenesená",J332,0)</f>
        <v>0</v>
      </c>
      <c r="BH332" s="227">
        <f>IF(N332="sníž. přenesená",J332,0)</f>
        <v>0</v>
      </c>
      <c r="BI332" s="227">
        <f>IF(N332="nulová",J332,0)</f>
        <v>0</v>
      </c>
      <c r="BJ332" s="19" t="s">
        <v>23</v>
      </c>
      <c r="BK332" s="227">
        <f>ROUND(I332*H332,2)</f>
        <v>0</v>
      </c>
      <c r="BL332" s="19" t="s">
        <v>160</v>
      </c>
      <c r="BM332" s="226" t="s">
        <v>1187</v>
      </c>
    </row>
    <row r="333" spans="1:47" s="2" customFormat="1" ht="12">
      <c r="A333" s="41"/>
      <c r="B333" s="42"/>
      <c r="C333" s="43"/>
      <c r="D333" s="228" t="s">
        <v>162</v>
      </c>
      <c r="E333" s="43"/>
      <c r="F333" s="229" t="s">
        <v>278</v>
      </c>
      <c r="G333" s="43"/>
      <c r="H333" s="43"/>
      <c r="I333" s="230"/>
      <c r="J333" s="43"/>
      <c r="K333" s="43"/>
      <c r="L333" s="47"/>
      <c r="M333" s="231"/>
      <c r="N333" s="232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19" t="s">
        <v>162</v>
      </c>
      <c r="AU333" s="19" t="s">
        <v>90</v>
      </c>
    </row>
    <row r="334" spans="1:47" s="2" customFormat="1" ht="12">
      <c r="A334" s="41"/>
      <c r="B334" s="42"/>
      <c r="C334" s="43"/>
      <c r="D334" s="233" t="s">
        <v>164</v>
      </c>
      <c r="E334" s="43"/>
      <c r="F334" s="234" t="s">
        <v>279</v>
      </c>
      <c r="G334" s="43"/>
      <c r="H334" s="43"/>
      <c r="I334" s="230"/>
      <c r="J334" s="43"/>
      <c r="K334" s="43"/>
      <c r="L334" s="47"/>
      <c r="M334" s="231"/>
      <c r="N334" s="232"/>
      <c r="O334" s="87"/>
      <c r="P334" s="87"/>
      <c r="Q334" s="87"/>
      <c r="R334" s="87"/>
      <c r="S334" s="87"/>
      <c r="T334" s="88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19" t="s">
        <v>164</v>
      </c>
      <c r="AU334" s="19" t="s">
        <v>90</v>
      </c>
    </row>
    <row r="335" spans="1:51" s="13" customFormat="1" ht="12">
      <c r="A335" s="13"/>
      <c r="B335" s="235"/>
      <c r="C335" s="236"/>
      <c r="D335" s="228" t="s">
        <v>166</v>
      </c>
      <c r="E335" s="237" t="s">
        <v>36</v>
      </c>
      <c r="F335" s="238" t="s">
        <v>1173</v>
      </c>
      <c r="G335" s="236"/>
      <c r="H335" s="237" t="s">
        <v>36</v>
      </c>
      <c r="I335" s="239"/>
      <c r="J335" s="236"/>
      <c r="K335" s="236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166</v>
      </c>
      <c r="AU335" s="244" t="s">
        <v>90</v>
      </c>
      <c r="AV335" s="13" t="s">
        <v>23</v>
      </c>
      <c r="AW335" s="13" t="s">
        <v>45</v>
      </c>
      <c r="AX335" s="13" t="s">
        <v>82</v>
      </c>
      <c r="AY335" s="244" t="s">
        <v>153</v>
      </c>
    </row>
    <row r="336" spans="1:51" s="13" customFormat="1" ht="12">
      <c r="A336" s="13"/>
      <c r="B336" s="235"/>
      <c r="C336" s="236"/>
      <c r="D336" s="228" t="s">
        <v>166</v>
      </c>
      <c r="E336" s="237" t="s">
        <v>36</v>
      </c>
      <c r="F336" s="238" t="s">
        <v>860</v>
      </c>
      <c r="G336" s="236"/>
      <c r="H336" s="237" t="s">
        <v>36</v>
      </c>
      <c r="I336" s="239"/>
      <c r="J336" s="236"/>
      <c r="K336" s="236"/>
      <c r="L336" s="240"/>
      <c r="M336" s="241"/>
      <c r="N336" s="242"/>
      <c r="O336" s="242"/>
      <c r="P336" s="242"/>
      <c r="Q336" s="242"/>
      <c r="R336" s="242"/>
      <c r="S336" s="242"/>
      <c r="T336" s="24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4" t="s">
        <v>166</v>
      </c>
      <c r="AU336" s="244" t="s">
        <v>90</v>
      </c>
      <c r="AV336" s="13" t="s">
        <v>23</v>
      </c>
      <c r="AW336" s="13" t="s">
        <v>45</v>
      </c>
      <c r="AX336" s="13" t="s">
        <v>82</v>
      </c>
      <c r="AY336" s="244" t="s">
        <v>153</v>
      </c>
    </row>
    <row r="337" spans="1:51" s="13" customFormat="1" ht="12">
      <c r="A337" s="13"/>
      <c r="B337" s="235"/>
      <c r="C337" s="236"/>
      <c r="D337" s="228" t="s">
        <v>166</v>
      </c>
      <c r="E337" s="237" t="s">
        <v>36</v>
      </c>
      <c r="F337" s="238" t="s">
        <v>364</v>
      </c>
      <c r="G337" s="236"/>
      <c r="H337" s="237" t="s">
        <v>36</v>
      </c>
      <c r="I337" s="239"/>
      <c r="J337" s="236"/>
      <c r="K337" s="236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166</v>
      </c>
      <c r="AU337" s="244" t="s">
        <v>90</v>
      </c>
      <c r="AV337" s="13" t="s">
        <v>23</v>
      </c>
      <c r="AW337" s="13" t="s">
        <v>45</v>
      </c>
      <c r="AX337" s="13" t="s">
        <v>82</v>
      </c>
      <c r="AY337" s="244" t="s">
        <v>153</v>
      </c>
    </row>
    <row r="338" spans="1:51" s="14" customFormat="1" ht="12">
      <c r="A338" s="14"/>
      <c r="B338" s="245"/>
      <c r="C338" s="246"/>
      <c r="D338" s="228" t="s">
        <v>166</v>
      </c>
      <c r="E338" s="247" t="s">
        <v>36</v>
      </c>
      <c r="F338" s="248" t="s">
        <v>1188</v>
      </c>
      <c r="G338" s="246"/>
      <c r="H338" s="249">
        <v>93.12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166</v>
      </c>
      <c r="AU338" s="255" t="s">
        <v>90</v>
      </c>
      <c r="AV338" s="14" t="s">
        <v>90</v>
      </c>
      <c r="AW338" s="14" t="s">
        <v>45</v>
      </c>
      <c r="AX338" s="14" t="s">
        <v>82</v>
      </c>
      <c r="AY338" s="255" t="s">
        <v>153</v>
      </c>
    </row>
    <row r="339" spans="1:51" s="16" customFormat="1" ht="12">
      <c r="A339" s="16"/>
      <c r="B339" s="282"/>
      <c r="C339" s="283"/>
      <c r="D339" s="228" t="s">
        <v>166</v>
      </c>
      <c r="E339" s="284" t="s">
        <v>36</v>
      </c>
      <c r="F339" s="285" t="s">
        <v>400</v>
      </c>
      <c r="G339" s="283"/>
      <c r="H339" s="286">
        <v>93.12</v>
      </c>
      <c r="I339" s="287"/>
      <c r="J339" s="283"/>
      <c r="K339" s="283"/>
      <c r="L339" s="288"/>
      <c r="M339" s="289"/>
      <c r="N339" s="290"/>
      <c r="O339" s="290"/>
      <c r="P339" s="290"/>
      <c r="Q339" s="290"/>
      <c r="R339" s="290"/>
      <c r="S339" s="290"/>
      <c r="T339" s="291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T339" s="292" t="s">
        <v>166</v>
      </c>
      <c r="AU339" s="292" t="s">
        <v>90</v>
      </c>
      <c r="AV339" s="16" t="s">
        <v>174</v>
      </c>
      <c r="AW339" s="16" t="s">
        <v>45</v>
      </c>
      <c r="AX339" s="16" t="s">
        <v>82</v>
      </c>
      <c r="AY339" s="292" t="s">
        <v>153</v>
      </c>
    </row>
    <row r="340" spans="1:51" s="13" customFormat="1" ht="12">
      <c r="A340" s="13"/>
      <c r="B340" s="235"/>
      <c r="C340" s="236"/>
      <c r="D340" s="228" t="s">
        <v>166</v>
      </c>
      <c r="E340" s="237" t="s">
        <v>36</v>
      </c>
      <c r="F340" s="238" t="s">
        <v>862</v>
      </c>
      <c r="G340" s="236"/>
      <c r="H340" s="237" t="s">
        <v>36</v>
      </c>
      <c r="I340" s="239"/>
      <c r="J340" s="236"/>
      <c r="K340" s="236"/>
      <c r="L340" s="240"/>
      <c r="M340" s="241"/>
      <c r="N340" s="242"/>
      <c r="O340" s="242"/>
      <c r="P340" s="242"/>
      <c r="Q340" s="242"/>
      <c r="R340" s="242"/>
      <c r="S340" s="242"/>
      <c r="T340" s="24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4" t="s">
        <v>166</v>
      </c>
      <c r="AU340" s="244" t="s">
        <v>90</v>
      </c>
      <c r="AV340" s="13" t="s">
        <v>23</v>
      </c>
      <c r="AW340" s="13" t="s">
        <v>45</v>
      </c>
      <c r="AX340" s="13" t="s">
        <v>82</v>
      </c>
      <c r="AY340" s="244" t="s">
        <v>153</v>
      </c>
    </row>
    <row r="341" spans="1:51" s="13" customFormat="1" ht="12">
      <c r="A341" s="13"/>
      <c r="B341" s="235"/>
      <c r="C341" s="236"/>
      <c r="D341" s="228" t="s">
        <v>166</v>
      </c>
      <c r="E341" s="237" t="s">
        <v>36</v>
      </c>
      <c r="F341" s="238" t="s">
        <v>364</v>
      </c>
      <c r="G341" s="236"/>
      <c r="H341" s="237" t="s">
        <v>36</v>
      </c>
      <c r="I341" s="239"/>
      <c r="J341" s="236"/>
      <c r="K341" s="236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166</v>
      </c>
      <c r="AU341" s="244" t="s">
        <v>90</v>
      </c>
      <c r="AV341" s="13" t="s">
        <v>23</v>
      </c>
      <c r="AW341" s="13" t="s">
        <v>45</v>
      </c>
      <c r="AX341" s="13" t="s">
        <v>82</v>
      </c>
      <c r="AY341" s="244" t="s">
        <v>153</v>
      </c>
    </row>
    <row r="342" spans="1:51" s="14" customFormat="1" ht="12">
      <c r="A342" s="14"/>
      <c r="B342" s="245"/>
      <c r="C342" s="246"/>
      <c r="D342" s="228" t="s">
        <v>166</v>
      </c>
      <c r="E342" s="247" t="s">
        <v>36</v>
      </c>
      <c r="F342" s="248" t="s">
        <v>1189</v>
      </c>
      <c r="G342" s="246"/>
      <c r="H342" s="249">
        <v>97.92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5" t="s">
        <v>166</v>
      </c>
      <c r="AU342" s="255" t="s">
        <v>90</v>
      </c>
      <c r="AV342" s="14" t="s">
        <v>90</v>
      </c>
      <c r="AW342" s="14" t="s">
        <v>45</v>
      </c>
      <c r="AX342" s="14" t="s">
        <v>82</v>
      </c>
      <c r="AY342" s="255" t="s">
        <v>153</v>
      </c>
    </row>
    <row r="343" spans="1:51" s="16" customFormat="1" ht="12">
      <c r="A343" s="16"/>
      <c r="B343" s="282"/>
      <c r="C343" s="283"/>
      <c r="D343" s="228" t="s">
        <v>166</v>
      </c>
      <c r="E343" s="284" t="s">
        <v>36</v>
      </c>
      <c r="F343" s="285" t="s">
        <v>400</v>
      </c>
      <c r="G343" s="283"/>
      <c r="H343" s="286">
        <v>97.92</v>
      </c>
      <c r="I343" s="287"/>
      <c r="J343" s="283"/>
      <c r="K343" s="283"/>
      <c r="L343" s="288"/>
      <c r="M343" s="289"/>
      <c r="N343" s="290"/>
      <c r="O343" s="290"/>
      <c r="P343" s="290"/>
      <c r="Q343" s="290"/>
      <c r="R343" s="290"/>
      <c r="S343" s="290"/>
      <c r="T343" s="291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T343" s="292" t="s">
        <v>166</v>
      </c>
      <c r="AU343" s="292" t="s">
        <v>90</v>
      </c>
      <c r="AV343" s="16" t="s">
        <v>174</v>
      </c>
      <c r="AW343" s="16" t="s">
        <v>45</v>
      </c>
      <c r="AX343" s="16" t="s">
        <v>82</v>
      </c>
      <c r="AY343" s="292" t="s">
        <v>153</v>
      </c>
    </row>
    <row r="344" spans="1:51" s="15" customFormat="1" ht="12">
      <c r="A344" s="15"/>
      <c r="B344" s="266"/>
      <c r="C344" s="267"/>
      <c r="D344" s="228" t="s">
        <v>166</v>
      </c>
      <c r="E344" s="268" t="s">
        <v>36</v>
      </c>
      <c r="F344" s="269" t="s">
        <v>183</v>
      </c>
      <c r="G344" s="267"/>
      <c r="H344" s="270">
        <v>191.04</v>
      </c>
      <c r="I344" s="271"/>
      <c r="J344" s="267"/>
      <c r="K344" s="267"/>
      <c r="L344" s="272"/>
      <c r="M344" s="273"/>
      <c r="N344" s="274"/>
      <c r="O344" s="274"/>
      <c r="P344" s="274"/>
      <c r="Q344" s="274"/>
      <c r="R344" s="274"/>
      <c r="S344" s="274"/>
      <c r="T344" s="27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76" t="s">
        <v>166</v>
      </c>
      <c r="AU344" s="276" t="s">
        <v>90</v>
      </c>
      <c r="AV344" s="15" t="s">
        <v>160</v>
      </c>
      <c r="AW344" s="15" t="s">
        <v>45</v>
      </c>
      <c r="AX344" s="15" t="s">
        <v>23</v>
      </c>
      <c r="AY344" s="276" t="s">
        <v>153</v>
      </c>
    </row>
    <row r="345" spans="1:65" s="2" customFormat="1" ht="16.5" customHeight="1">
      <c r="A345" s="41"/>
      <c r="B345" s="42"/>
      <c r="C345" s="256" t="s">
        <v>657</v>
      </c>
      <c r="D345" s="256" t="s">
        <v>175</v>
      </c>
      <c r="E345" s="257" t="s">
        <v>282</v>
      </c>
      <c r="F345" s="258" t="s">
        <v>283</v>
      </c>
      <c r="G345" s="259" t="s">
        <v>247</v>
      </c>
      <c r="H345" s="260">
        <v>191.04</v>
      </c>
      <c r="I345" s="261"/>
      <c r="J345" s="262">
        <f>ROUND(I345*H345,2)</f>
        <v>0</v>
      </c>
      <c r="K345" s="258" t="s">
        <v>159</v>
      </c>
      <c r="L345" s="263"/>
      <c r="M345" s="264" t="s">
        <v>36</v>
      </c>
      <c r="N345" s="265" t="s">
        <v>53</v>
      </c>
      <c r="O345" s="87"/>
      <c r="P345" s="224">
        <f>O345*H345</f>
        <v>0</v>
      </c>
      <c r="Q345" s="224">
        <v>1</v>
      </c>
      <c r="R345" s="224">
        <f>Q345*H345</f>
        <v>191.04</v>
      </c>
      <c r="S345" s="224">
        <v>0</v>
      </c>
      <c r="T345" s="225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26" t="s">
        <v>179</v>
      </c>
      <c r="AT345" s="226" t="s">
        <v>175</v>
      </c>
      <c r="AU345" s="226" t="s">
        <v>90</v>
      </c>
      <c r="AY345" s="19" t="s">
        <v>153</v>
      </c>
      <c r="BE345" s="227">
        <f>IF(N345="základní",J345,0)</f>
        <v>0</v>
      </c>
      <c r="BF345" s="227">
        <f>IF(N345="snížená",J345,0)</f>
        <v>0</v>
      </c>
      <c r="BG345" s="227">
        <f>IF(N345="zákl. přenesená",J345,0)</f>
        <v>0</v>
      </c>
      <c r="BH345" s="227">
        <f>IF(N345="sníž. přenesená",J345,0)</f>
        <v>0</v>
      </c>
      <c r="BI345" s="227">
        <f>IF(N345="nulová",J345,0)</f>
        <v>0</v>
      </c>
      <c r="BJ345" s="19" t="s">
        <v>23</v>
      </c>
      <c r="BK345" s="227">
        <f>ROUND(I345*H345,2)</f>
        <v>0</v>
      </c>
      <c r="BL345" s="19" t="s">
        <v>160</v>
      </c>
      <c r="BM345" s="226" t="s">
        <v>1190</v>
      </c>
    </row>
    <row r="346" spans="1:47" s="2" customFormat="1" ht="12">
      <c r="A346" s="41"/>
      <c r="B346" s="42"/>
      <c r="C346" s="43"/>
      <c r="D346" s="228" t="s">
        <v>162</v>
      </c>
      <c r="E346" s="43"/>
      <c r="F346" s="229" t="s">
        <v>283</v>
      </c>
      <c r="G346" s="43"/>
      <c r="H346" s="43"/>
      <c r="I346" s="230"/>
      <c r="J346" s="43"/>
      <c r="K346" s="43"/>
      <c r="L346" s="47"/>
      <c r="M346" s="231"/>
      <c r="N346" s="232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19" t="s">
        <v>162</v>
      </c>
      <c r="AU346" s="19" t="s">
        <v>90</v>
      </c>
    </row>
    <row r="347" spans="1:51" s="14" customFormat="1" ht="12">
      <c r="A347" s="14"/>
      <c r="B347" s="245"/>
      <c r="C347" s="246"/>
      <c r="D347" s="228" t="s">
        <v>166</v>
      </c>
      <c r="E347" s="247" t="s">
        <v>36</v>
      </c>
      <c r="F347" s="248" t="s">
        <v>1191</v>
      </c>
      <c r="G347" s="246"/>
      <c r="H347" s="249">
        <v>191.04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5" t="s">
        <v>166</v>
      </c>
      <c r="AU347" s="255" t="s">
        <v>90</v>
      </c>
      <c r="AV347" s="14" t="s">
        <v>90</v>
      </c>
      <c r="AW347" s="14" t="s">
        <v>45</v>
      </c>
      <c r="AX347" s="14" t="s">
        <v>23</v>
      </c>
      <c r="AY347" s="255" t="s">
        <v>153</v>
      </c>
    </row>
    <row r="348" spans="1:65" s="2" customFormat="1" ht="16.5" customHeight="1">
      <c r="A348" s="41"/>
      <c r="B348" s="42"/>
      <c r="C348" s="215" t="s">
        <v>661</v>
      </c>
      <c r="D348" s="215" t="s">
        <v>155</v>
      </c>
      <c r="E348" s="216" t="s">
        <v>287</v>
      </c>
      <c r="F348" s="217" t="s">
        <v>288</v>
      </c>
      <c r="G348" s="218" t="s">
        <v>247</v>
      </c>
      <c r="H348" s="219">
        <v>191.04</v>
      </c>
      <c r="I348" s="220"/>
      <c r="J348" s="221">
        <f>ROUND(I348*H348,2)</f>
        <v>0</v>
      </c>
      <c r="K348" s="217" t="s">
        <v>159</v>
      </c>
      <c r="L348" s="47"/>
      <c r="M348" s="222" t="s">
        <v>36</v>
      </c>
      <c r="N348" s="223" t="s">
        <v>53</v>
      </c>
      <c r="O348" s="87"/>
      <c r="P348" s="224">
        <f>O348*H348</f>
        <v>0</v>
      </c>
      <c r="Q348" s="224">
        <v>0</v>
      </c>
      <c r="R348" s="224">
        <f>Q348*H348</f>
        <v>0</v>
      </c>
      <c r="S348" s="224">
        <v>0</v>
      </c>
      <c r="T348" s="225">
        <f>S348*H348</f>
        <v>0</v>
      </c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R348" s="226" t="s">
        <v>160</v>
      </c>
      <c r="AT348" s="226" t="s">
        <v>155</v>
      </c>
      <c r="AU348" s="226" t="s">
        <v>90</v>
      </c>
      <c r="AY348" s="19" t="s">
        <v>153</v>
      </c>
      <c r="BE348" s="227">
        <f>IF(N348="základní",J348,0)</f>
        <v>0</v>
      </c>
      <c r="BF348" s="227">
        <f>IF(N348="snížená",J348,0)</f>
        <v>0</v>
      </c>
      <c r="BG348" s="227">
        <f>IF(N348="zákl. přenesená",J348,0)</f>
        <v>0</v>
      </c>
      <c r="BH348" s="227">
        <f>IF(N348="sníž. přenesená",J348,0)</f>
        <v>0</v>
      </c>
      <c r="BI348" s="227">
        <f>IF(N348="nulová",J348,0)</f>
        <v>0</v>
      </c>
      <c r="BJ348" s="19" t="s">
        <v>23</v>
      </c>
      <c r="BK348" s="227">
        <f>ROUND(I348*H348,2)</f>
        <v>0</v>
      </c>
      <c r="BL348" s="19" t="s">
        <v>160</v>
      </c>
      <c r="BM348" s="226" t="s">
        <v>1192</v>
      </c>
    </row>
    <row r="349" spans="1:47" s="2" customFormat="1" ht="12">
      <c r="A349" s="41"/>
      <c r="B349" s="42"/>
      <c r="C349" s="43"/>
      <c r="D349" s="228" t="s">
        <v>162</v>
      </c>
      <c r="E349" s="43"/>
      <c r="F349" s="229" t="s">
        <v>290</v>
      </c>
      <c r="G349" s="43"/>
      <c r="H349" s="43"/>
      <c r="I349" s="230"/>
      <c r="J349" s="43"/>
      <c r="K349" s="43"/>
      <c r="L349" s="47"/>
      <c r="M349" s="231"/>
      <c r="N349" s="232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T349" s="19" t="s">
        <v>162</v>
      </c>
      <c r="AU349" s="19" t="s">
        <v>90</v>
      </c>
    </row>
    <row r="350" spans="1:47" s="2" customFormat="1" ht="12">
      <c r="A350" s="41"/>
      <c r="B350" s="42"/>
      <c r="C350" s="43"/>
      <c r="D350" s="233" t="s">
        <v>164</v>
      </c>
      <c r="E350" s="43"/>
      <c r="F350" s="234" t="s">
        <v>291</v>
      </c>
      <c r="G350" s="43"/>
      <c r="H350" s="43"/>
      <c r="I350" s="230"/>
      <c r="J350" s="43"/>
      <c r="K350" s="43"/>
      <c r="L350" s="47"/>
      <c r="M350" s="231"/>
      <c r="N350" s="232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19" t="s">
        <v>164</v>
      </c>
      <c r="AU350" s="19" t="s">
        <v>90</v>
      </c>
    </row>
    <row r="351" spans="1:51" s="13" customFormat="1" ht="12">
      <c r="A351" s="13"/>
      <c r="B351" s="235"/>
      <c r="C351" s="236"/>
      <c r="D351" s="228" t="s">
        <v>166</v>
      </c>
      <c r="E351" s="237" t="s">
        <v>36</v>
      </c>
      <c r="F351" s="238" t="s">
        <v>292</v>
      </c>
      <c r="G351" s="236"/>
      <c r="H351" s="237" t="s">
        <v>36</v>
      </c>
      <c r="I351" s="239"/>
      <c r="J351" s="236"/>
      <c r="K351" s="236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166</v>
      </c>
      <c r="AU351" s="244" t="s">
        <v>90</v>
      </c>
      <c r="AV351" s="13" t="s">
        <v>23</v>
      </c>
      <c r="AW351" s="13" t="s">
        <v>45</v>
      </c>
      <c r="AX351" s="13" t="s">
        <v>82</v>
      </c>
      <c r="AY351" s="244" t="s">
        <v>153</v>
      </c>
    </row>
    <row r="352" spans="1:51" s="14" customFormat="1" ht="12">
      <c r="A352" s="14"/>
      <c r="B352" s="245"/>
      <c r="C352" s="246"/>
      <c r="D352" s="228" t="s">
        <v>166</v>
      </c>
      <c r="E352" s="247" t="s">
        <v>36</v>
      </c>
      <c r="F352" s="248" t="s">
        <v>1191</v>
      </c>
      <c r="G352" s="246"/>
      <c r="H352" s="249">
        <v>191.04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5" t="s">
        <v>166</v>
      </c>
      <c r="AU352" s="255" t="s">
        <v>90</v>
      </c>
      <c r="AV352" s="14" t="s">
        <v>90</v>
      </c>
      <c r="AW352" s="14" t="s">
        <v>45</v>
      </c>
      <c r="AX352" s="14" t="s">
        <v>23</v>
      </c>
      <c r="AY352" s="255" t="s">
        <v>153</v>
      </c>
    </row>
    <row r="353" spans="1:65" s="2" customFormat="1" ht="16.5" customHeight="1">
      <c r="A353" s="41"/>
      <c r="B353" s="42"/>
      <c r="C353" s="215" t="s">
        <v>664</v>
      </c>
      <c r="D353" s="215" t="s">
        <v>155</v>
      </c>
      <c r="E353" s="216" t="s">
        <v>294</v>
      </c>
      <c r="F353" s="217" t="s">
        <v>295</v>
      </c>
      <c r="G353" s="218" t="s">
        <v>247</v>
      </c>
      <c r="H353" s="219">
        <v>955.2</v>
      </c>
      <c r="I353" s="220"/>
      <c r="J353" s="221">
        <f>ROUND(I353*H353,2)</f>
        <v>0</v>
      </c>
      <c r="K353" s="217" t="s">
        <v>159</v>
      </c>
      <c r="L353" s="47"/>
      <c r="M353" s="222" t="s">
        <v>36</v>
      </c>
      <c r="N353" s="223" t="s">
        <v>53</v>
      </c>
      <c r="O353" s="87"/>
      <c r="P353" s="224">
        <f>O353*H353</f>
        <v>0</v>
      </c>
      <c r="Q353" s="224">
        <v>0</v>
      </c>
      <c r="R353" s="224">
        <f>Q353*H353</f>
        <v>0</v>
      </c>
      <c r="S353" s="224">
        <v>0</v>
      </c>
      <c r="T353" s="225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26" t="s">
        <v>160</v>
      </c>
      <c r="AT353" s="226" t="s">
        <v>155</v>
      </c>
      <c r="AU353" s="226" t="s">
        <v>90</v>
      </c>
      <c r="AY353" s="19" t="s">
        <v>153</v>
      </c>
      <c r="BE353" s="227">
        <f>IF(N353="základní",J353,0)</f>
        <v>0</v>
      </c>
      <c r="BF353" s="227">
        <f>IF(N353="snížená",J353,0)</f>
        <v>0</v>
      </c>
      <c r="BG353" s="227">
        <f>IF(N353="zákl. přenesená",J353,0)</f>
        <v>0</v>
      </c>
      <c r="BH353" s="227">
        <f>IF(N353="sníž. přenesená",J353,0)</f>
        <v>0</v>
      </c>
      <c r="BI353" s="227">
        <f>IF(N353="nulová",J353,0)</f>
        <v>0</v>
      </c>
      <c r="BJ353" s="19" t="s">
        <v>23</v>
      </c>
      <c r="BK353" s="227">
        <f>ROUND(I353*H353,2)</f>
        <v>0</v>
      </c>
      <c r="BL353" s="19" t="s">
        <v>160</v>
      </c>
      <c r="BM353" s="226" t="s">
        <v>1193</v>
      </c>
    </row>
    <row r="354" spans="1:47" s="2" customFormat="1" ht="12">
      <c r="A354" s="41"/>
      <c r="B354" s="42"/>
      <c r="C354" s="43"/>
      <c r="D354" s="228" t="s">
        <v>162</v>
      </c>
      <c r="E354" s="43"/>
      <c r="F354" s="229" t="s">
        <v>297</v>
      </c>
      <c r="G354" s="43"/>
      <c r="H354" s="43"/>
      <c r="I354" s="230"/>
      <c r="J354" s="43"/>
      <c r="K354" s="43"/>
      <c r="L354" s="47"/>
      <c r="M354" s="231"/>
      <c r="N354" s="232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19" t="s">
        <v>162</v>
      </c>
      <c r="AU354" s="19" t="s">
        <v>90</v>
      </c>
    </row>
    <row r="355" spans="1:47" s="2" customFormat="1" ht="12">
      <c r="A355" s="41"/>
      <c r="B355" s="42"/>
      <c r="C355" s="43"/>
      <c r="D355" s="233" t="s">
        <v>164</v>
      </c>
      <c r="E355" s="43"/>
      <c r="F355" s="234" t="s">
        <v>298</v>
      </c>
      <c r="G355" s="43"/>
      <c r="H355" s="43"/>
      <c r="I355" s="230"/>
      <c r="J355" s="43"/>
      <c r="K355" s="43"/>
      <c r="L355" s="47"/>
      <c r="M355" s="231"/>
      <c r="N355" s="232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T355" s="19" t="s">
        <v>164</v>
      </c>
      <c r="AU355" s="19" t="s">
        <v>90</v>
      </c>
    </row>
    <row r="356" spans="1:51" s="13" customFormat="1" ht="12">
      <c r="A356" s="13"/>
      <c r="B356" s="235"/>
      <c r="C356" s="236"/>
      <c r="D356" s="228" t="s">
        <v>166</v>
      </c>
      <c r="E356" s="237" t="s">
        <v>36</v>
      </c>
      <c r="F356" s="238" t="s">
        <v>299</v>
      </c>
      <c r="G356" s="236"/>
      <c r="H356" s="237" t="s">
        <v>36</v>
      </c>
      <c r="I356" s="239"/>
      <c r="J356" s="236"/>
      <c r="K356" s="236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166</v>
      </c>
      <c r="AU356" s="244" t="s">
        <v>90</v>
      </c>
      <c r="AV356" s="13" t="s">
        <v>23</v>
      </c>
      <c r="AW356" s="13" t="s">
        <v>45</v>
      </c>
      <c r="AX356" s="13" t="s">
        <v>82</v>
      </c>
      <c r="AY356" s="244" t="s">
        <v>153</v>
      </c>
    </row>
    <row r="357" spans="1:51" s="14" customFormat="1" ht="12">
      <c r="A357" s="14"/>
      <c r="B357" s="245"/>
      <c r="C357" s="246"/>
      <c r="D357" s="228" t="s">
        <v>166</v>
      </c>
      <c r="E357" s="247" t="s">
        <v>36</v>
      </c>
      <c r="F357" s="248" t="s">
        <v>1194</v>
      </c>
      <c r="G357" s="246"/>
      <c r="H357" s="249">
        <v>955.2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5" t="s">
        <v>166</v>
      </c>
      <c r="AU357" s="255" t="s">
        <v>90</v>
      </c>
      <c r="AV357" s="14" t="s">
        <v>90</v>
      </c>
      <c r="AW357" s="14" t="s">
        <v>45</v>
      </c>
      <c r="AX357" s="14" t="s">
        <v>23</v>
      </c>
      <c r="AY357" s="255" t="s">
        <v>153</v>
      </c>
    </row>
    <row r="358" spans="1:63" s="12" customFormat="1" ht="22.8" customHeight="1">
      <c r="A358" s="12"/>
      <c r="B358" s="199"/>
      <c r="C358" s="200"/>
      <c r="D358" s="201" t="s">
        <v>81</v>
      </c>
      <c r="E358" s="213" t="s">
        <v>422</v>
      </c>
      <c r="F358" s="213" t="s">
        <v>423</v>
      </c>
      <c r="G358" s="200"/>
      <c r="H358" s="200"/>
      <c r="I358" s="203"/>
      <c r="J358" s="214">
        <f>BK358</f>
        <v>0</v>
      </c>
      <c r="K358" s="200"/>
      <c r="L358" s="205"/>
      <c r="M358" s="206"/>
      <c r="N358" s="207"/>
      <c r="O358" s="207"/>
      <c r="P358" s="208">
        <f>SUM(P359:P381)</f>
        <v>0</v>
      </c>
      <c r="Q358" s="207"/>
      <c r="R358" s="208">
        <f>SUM(R359:R381)</f>
        <v>0.004907699999999999</v>
      </c>
      <c r="S358" s="207"/>
      <c r="T358" s="209">
        <f>SUM(T359:T381)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10" t="s">
        <v>23</v>
      </c>
      <c r="AT358" s="211" t="s">
        <v>81</v>
      </c>
      <c r="AU358" s="211" t="s">
        <v>23</v>
      </c>
      <c r="AY358" s="210" t="s">
        <v>153</v>
      </c>
      <c r="BK358" s="212">
        <f>SUM(BK359:BK381)</f>
        <v>0</v>
      </c>
    </row>
    <row r="359" spans="1:65" s="2" customFormat="1" ht="16.5" customHeight="1">
      <c r="A359" s="41"/>
      <c r="B359" s="42"/>
      <c r="C359" s="215" t="s">
        <v>667</v>
      </c>
      <c r="D359" s="215" t="s">
        <v>155</v>
      </c>
      <c r="E359" s="216" t="s">
        <v>324</v>
      </c>
      <c r="F359" s="217" t="s">
        <v>325</v>
      </c>
      <c r="G359" s="218" t="s">
        <v>272</v>
      </c>
      <c r="H359" s="219">
        <v>87.3</v>
      </c>
      <c r="I359" s="220"/>
      <c r="J359" s="221">
        <f>ROUND(I359*H359,2)</f>
        <v>0</v>
      </c>
      <c r="K359" s="217" t="s">
        <v>159</v>
      </c>
      <c r="L359" s="47"/>
      <c r="M359" s="222" t="s">
        <v>36</v>
      </c>
      <c r="N359" s="223" t="s">
        <v>53</v>
      </c>
      <c r="O359" s="87"/>
      <c r="P359" s="224">
        <f>O359*H359</f>
        <v>0</v>
      </c>
      <c r="Q359" s="224">
        <v>0</v>
      </c>
      <c r="R359" s="224">
        <f>Q359*H359</f>
        <v>0</v>
      </c>
      <c r="S359" s="224">
        <v>0</v>
      </c>
      <c r="T359" s="225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26" t="s">
        <v>160</v>
      </c>
      <c r="AT359" s="226" t="s">
        <v>155</v>
      </c>
      <c r="AU359" s="226" t="s">
        <v>90</v>
      </c>
      <c r="AY359" s="19" t="s">
        <v>153</v>
      </c>
      <c r="BE359" s="227">
        <f>IF(N359="základní",J359,0)</f>
        <v>0</v>
      </c>
      <c r="BF359" s="227">
        <f>IF(N359="snížená",J359,0)</f>
        <v>0</v>
      </c>
      <c r="BG359" s="227">
        <f>IF(N359="zákl. přenesená",J359,0)</f>
        <v>0</v>
      </c>
      <c r="BH359" s="227">
        <f>IF(N359="sníž. přenesená",J359,0)</f>
        <v>0</v>
      </c>
      <c r="BI359" s="227">
        <f>IF(N359="nulová",J359,0)</f>
        <v>0</v>
      </c>
      <c r="BJ359" s="19" t="s">
        <v>23</v>
      </c>
      <c r="BK359" s="227">
        <f>ROUND(I359*H359,2)</f>
        <v>0</v>
      </c>
      <c r="BL359" s="19" t="s">
        <v>160</v>
      </c>
      <c r="BM359" s="226" t="s">
        <v>1195</v>
      </c>
    </row>
    <row r="360" spans="1:47" s="2" customFormat="1" ht="12">
      <c r="A360" s="41"/>
      <c r="B360" s="42"/>
      <c r="C360" s="43"/>
      <c r="D360" s="228" t="s">
        <v>162</v>
      </c>
      <c r="E360" s="43"/>
      <c r="F360" s="229" t="s">
        <v>327</v>
      </c>
      <c r="G360" s="43"/>
      <c r="H360" s="43"/>
      <c r="I360" s="230"/>
      <c r="J360" s="43"/>
      <c r="K360" s="43"/>
      <c r="L360" s="47"/>
      <c r="M360" s="231"/>
      <c r="N360" s="232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19" t="s">
        <v>162</v>
      </c>
      <c r="AU360" s="19" t="s">
        <v>90</v>
      </c>
    </row>
    <row r="361" spans="1:47" s="2" customFormat="1" ht="12">
      <c r="A361" s="41"/>
      <c r="B361" s="42"/>
      <c r="C361" s="43"/>
      <c r="D361" s="233" t="s">
        <v>164</v>
      </c>
      <c r="E361" s="43"/>
      <c r="F361" s="234" t="s">
        <v>328</v>
      </c>
      <c r="G361" s="43"/>
      <c r="H361" s="43"/>
      <c r="I361" s="230"/>
      <c r="J361" s="43"/>
      <c r="K361" s="43"/>
      <c r="L361" s="47"/>
      <c r="M361" s="231"/>
      <c r="N361" s="232"/>
      <c r="O361" s="87"/>
      <c r="P361" s="87"/>
      <c r="Q361" s="87"/>
      <c r="R361" s="87"/>
      <c r="S361" s="87"/>
      <c r="T361" s="88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T361" s="19" t="s">
        <v>164</v>
      </c>
      <c r="AU361" s="19" t="s">
        <v>90</v>
      </c>
    </row>
    <row r="362" spans="1:51" s="13" customFormat="1" ht="12">
      <c r="A362" s="13"/>
      <c r="B362" s="235"/>
      <c r="C362" s="236"/>
      <c r="D362" s="228" t="s">
        <v>166</v>
      </c>
      <c r="E362" s="237" t="s">
        <v>36</v>
      </c>
      <c r="F362" s="238" t="s">
        <v>1196</v>
      </c>
      <c r="G362" s="236"/>
      <c r="H362" s="237" t="s">
        <v>36</v>
      </c>
      <c r="I362" s="239"/>
      <c r="J362" s="236"/>
      <c r="K362" s="236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166</v>
      </c>
      <c r="AU362" s="244" t="s">
        <v>90</v>
      </c>
      <c r="AV362" s="13" t="s">
        <v>23</v>
      </c>
      <c r="AW362" s="13" t="s">
        <v>45</v>
      </c>
      <c r="AX362" s="13" t="s">
        <v>82</v>
      </c>
      <c r="AY362" s="244" t="s">
        <v>153</v>
      </c>
    </row>
    <row r="363" spans="1:51" s="13" customFormat="1" ht="12">
      <c r="A363" s="13"/>
      <c r="B363" s="235"/>
      <c r="C363" s="236"/>
      <c r="D363" s="228" t="s">
        <v>166</v>
      </c>
      <c r="E363" s="237" t="s">
        <v>36</v>
      </c>
      <c r="F363" s="238" t="s">
        <v>364</v>
      </c>
      <c r="G363" s="236"/>
      <c r="H363" s="237" t="s">
        <v>36</v>
      </c>
      <c r="I363" s="239"/>
      <c r="J363" s="236"/>
      <c r="K363" s="236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166</v>
      </c>
      <c r="AU363" s="244" t="s">
        <v>90</v>
      </c>
      <c r="AV363" s="13" t="s">
        <v>23</v>
      </c>
      <c r="AW363" s="13" t="s">
        <v>45</v>
      </c>
      <c r="AX363" s="13" t="s">
        <v>82</v>
      </c>
      <c r="AY363" s="244" t="s">
        <v>153</v>
      </c>
    </row>
    <row r="364" spans="1:51" s="14" customFormat="1" ht="12">
      <c r="A364" s="14"/>
      <c r="B364" s="245"/>
      <c r="C364" s="246"/>
      <c r="D364" s="228" t="s">
        <v>166</v>
      </c>
      <c r="E364" s="247" t="s">
        <v>36</v>
      </c>
      <c r="F364" s="248" t="s">
        <v>1197</v>
      </c>
      <c r="G364" s="246"/>
      <c r="H364" s="249">
        <v>87.3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5" t="s">
        <v>166</v>
      </c>
      <c r="AU364" s="255" t="s">
        <v>90</v>
      </c>
      <c r="AV364" s="14" t="s">
        <v>90</v>
      </c>
      <c r="AW364" s="14" t="s">
        <v>45</v>
      </c>
      <c r="AX364" s="14" t="s">
        <v>82</v>
      </c>
      <c r="AY364" s="255" t="s">
        <v>153</v>
      </c>
    </row>
    <row r="365" spans="1:51" s="15" customFormat="1" ht="12">
      <c r="A365" s="15"/>
      <c r="B365" s="266"/>
      <c r="C365" s="267"/>
      <c r="D365" s="228" t="s">
        <v>166</v>
      </c>
      <c r="E365" s="268" t="s">
        <v>36</v>
      </c>
      <c r="F365" s="269" t="s">
        <v>183</v>
      </c>
      <c r="G365" s="267"/>
      <c r="H365" s="270">
        <v>87.3</v>
      </c>
      <c r="I365" s="271"/>
      <c r="J365" s="267"/>
      <c r="K365" s="267"/>
      <c r="L365" s="272"/>
      <c r="M365" s="273"/>
      <c r="N365" s="274"/>
      <c r="O365" s="274"/>
      <c r="P365" s="274"/>
      <c r="Q365" s="274"/>
      <c r="R365" s="274"/>
      <c r="S365" s="274"/>
      <c r="T365" s="27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76" t="s">
        <v>166</v>
      </c>
      <c r="AU365" s="276" t="s">
        <v>90</v>
      </c>
      <c r="AV365" s="15" t="s">
        <v>160</v>
      </c>
      <c r="AW365" s="15" t="s">
        <v>45</v>
      </c>
      <c r="AX365" s="15" t="s">
        <v>23</v>
      </c>
      <c r="AY365" s="276" t="s">
        <v>153</v>
      </c>
    </row>
    <row r="366" spans="1:65" s="2" customFormat="1" ht="16.5" customHeight="1">
      <c r="A366" s="41"/>
      <c r="B366" s="42"/>
      <c r="C366" s="256" t="s">
        <v>670</v>
      </c>
      <c r="D366" s="256" t="s">
        <v>175</v>
      </c>
      <c r="E366" s="257" t="s">
        <v>427</v>
      </c>
      <c r="F366" s="258" t="s">
        <v>428</v>
      </c>
      <c r="G366" s="259" t="s">
        <v>272</v>
      </c>
      <c r="H366" s="260">
        <v>87.3</v>
      </c>
      <c r="I366" s="261"/>
      <c r="J366" s="262">
        <f>ROUND(I366*H366,2)</f>
        <v>0</v>
      </c>
      <c r="K366" s="258" t="s">
        <v>36</v>
      </c>
      <c r="L366" s="263"/>
      <c r="M366" s="264" t="s">
        <v>36</v>
      </c>
      <c r="N366" s="265" t="s">
        <v>53</v>
      </c>
      <c r="O366" s="87"/>
      <c r="P366" s="224">
        <f>O366*H366</f>
        <v>0</v>
      </c>
      <c r="Q366" s="224">
        <v>0</v>
      </c>
      <c r="R366" s="224">
        <f>Q366*H366</f>
        <v>0</v>
      </c>
      <c r="S366" s="224">
        <v>0</v>
      </c>
      <c r="T366" s="225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26" t="s">
        <v>334</v>
      </c>
      <c r="AT366" s="226" t="s">
        <v>175</v>
      </c>
      <c r="AU366" s="226" t="s">
        <v>90</v>
      </c>
      <c r="AY366" s="19" t="s">
        <v>153</v>
      </c>
      <c r="BE366" s="227">
        <f>IF(N366="základní",J366,0)</f>
        <v>0</v>
      </c>
      <c r="BF366" s="227">
        <f>IF(N366="snížená",J366,0)</f>
        <v>0</v>
      </c>
      <c r="BG366" s="227">
        <f>IF(N366="zákl. přenesená",J366,0)</f>
        <v>0</v>
      </c>
      <c r="BH366" s="227">
        <f>IF(N366="sníž. přenesená",J366,0)</f>
        <v>0</v>
      </c>
      <c r="BI366" s="227">
        <f>IF(N366="nulová",J366,0)</f>
        <v>0</v>
      </c>
      <c r="BJ366" s="19" t="s">
        <v>23</v>
      </c>
      <c r="BK366" s="227">
        <f>ROUND(I366*H366,2)</f>
        <v>0</v>
      </c>
      <c r="BL366" s="19" t="s">
        <v>251</v>
      </c>
      <c r="BM366" s="226" t="s">
        <v>1198</v>
      </c>
    </row>
    <row r="367" spans="1:47" s="2" customFormat="1" ht="12">
      <c r="A367" s="41"/>
      <c r="B367" s="42"/>
      <c r="C367" s="43"/>
      <c r="D367" s="228" t="s">
        <v>162</v>
      </c>
      <c r="E367" s="43"/>
      <c r="F367" s="229" t="s">
        <v>428</v>
      </c>
      <c r="G367" s="43"/>
      <c r="H367" s="43"/>
      <c r="I367" s="230"/>
      <c r="J367" s="43"/>
      <c r="K367" s="43"/>
      <c r="L367" s="47"/>
      <c r="M367" s="231"/>
      <c r="N367" s="232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19" t="s">
        <v>162</v>
      </c>
      <c r="AU367" s="19" t="s">
        <v>90</v>
      </c>
    </row>
    <row r="368" spans="1:51" s="13" customFormat="1" ht="12">
      <c r="A368" s="13"/>
      <c r="B368" s="235"/>
      <c r="C368" s="236"/>
      <c r="D368" s="228" t="s">
        <v>166</v>
      </c>
      <c r="E368" s="237" t="s">
        <v>36</v>
      </c>
      <c r="F368" s="238" t="s">
        <v>336</v>
      </c>
      <c r="G368" s="236"/>
      <c r="H368" s="237" t="s">
        <v>36</v>
      </c>
      <c r="I368" s="239"/>
      <c r="J368" s="236"/>
      <c r="K368" s="236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166</v>
      </c>
      <c r="AU368" s="244" t="s">
        <v>90</v>
      </c>
      <c r="AV368" s="13" t="s">
        <v>23</v>
      </c>
      <c r="AW368" s="13" t="s">
        <v>45</v>
      </c>
      <c r="AX368" s="13" t="s">
        <v>82</v>
      </c>
      <c r="AY368" s="244" t="s">
        <v>153</v>
      </c>
    </row>
    <row r="369" spans="1:51" s="13" customFormat="1" ht="12">
      <c r="A369" s="13"/>
      <c r="B369" s="235"/>
      <c r="C369" s="236"/>
      <c r="D369" s="228" t="s">
        <v>166</v>
      </c>
      <c r="E369" s="237" t="s">
        <v>36</v>
      </c>
      <c r="F369" s="238" t="s">
        <v>329</v>
      </c>
      <c r="G369" s="236"/>
      <c r="H369" s="237" t="s">
        <v>36</v>
      </c>
      <c r="I369" s="239"/>
      <c r="J369" s="236"/>
      <c r="K369" s="236"/>
      <c r="L369" s="240"/>
      <c r="M369" s="241"/>
      <c r="N369" s="242"/>
      <c r="O369" s="242"/>
      <c r="P369" s="242"/>
      <c r="Q369" s="242"/>
      <c r="R369" s="242"/>
      <c r="S369" s="242"/>
      <c r="T369" s="24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4" t="s">
        <v>166</v>
      </c>
      <c r="AU369" s="244" t="s">
        <v>90</v>
      </c>
      <c r="AV369" s="13" t="s">
        <v>23</v>
      </c>
      <c r="AW369" s="13" t="s">
        <v>45</v>
      </c>
      <c r="AX369" s="13" t="s">
        <v>82</v>
      </c>
      <c r="AY369" s="244" t="s">
        <v>153</v>
      </c>
    </row>
    <row r="370" spans="1:51" s="14" customFormat="1" ht="12">
      <c r="A370" s="14"/>
      <c r="B370" s="245"/>
      <c r="C370" s="246"/>
      <c r="D370" s="228" t="s">
        <v>166</v>
      </c>
      <c r="E370" s="247" t="s">
        <v>36</v>
      </c>
      <c r="F370" s="248" t="s">
        <v>1199</v>
      </c>
      <c r="G370" s="246"/>
      <c r="H370" s="249">
        <v>87.3</v>
      </c>
      <c r="I370" s="250"/>
      <c r="J370" s="246"/>
      <c r="K370" s="246"/>
      <c r="L370" s="251"/>
      <c r="M370" s="252"/>
      <c r="N370" s="253"/>
      <c r="O370" s="253"/>
      <c r="P370" s="253"/>
      <c r="Q370" s="253"/>
      <c r="R370" s="253"/>
      <c r="S370" s="253"/>
      <c r="T370" s="25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5" t="s">
        <v>166</v>
      </c>
      <c r="AU370" s="255" t="s">
        <v>90</v>
      </c>
      <c r="AV370" s="14" t="s">
        <v>90</v>
      </c>
      <c r="AW370" s="14" t="s">
        <v>45</v>
      </c>
      <c r="AX370" s="14" t="s">
        <v>82</v>
      </c>
      <c r="AY370" s="255" t="s">
        <v>153</v>
      </c>
    </row>
    <row r="371" spans="1:51" s="15" customFormat="1" ht="12">
      <c r="A371" s="15"/>
      <c r="B371" s="266"/>
      <c r="C371" s="267"/>
      <c r="D371" s="228" t="s">
        <v>166</v>
      </c>
      <c r="E371" s="268" t="s">
        <v>36</v>
      </c>
      <c r="F371" s="269" t="s">
        <v>183</v>
      </c>
      <c r="G371" s="267"/>
      <c r="H371" s="270">
        <v>87.3</v>
      </c>
      <c r="I371" s="271"/>
      <c r="J371" s="267"/>
      <c r="K371" s="267"/>
      <c r="L371" s="272"/>
      <c r="M371" s="273"/>
      <c r="N371" s="274"/>
      <c r="O371" s="274"/>
      <c r="P371" s="274"/>
      <c r="Q371" s="274"/>
      <c r="R371" s="274"/>
      <c r="S371" s="274"/>
      <c r="T371" s="27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76" t="s">
        <v>166</v>
      </c>
      <c r="AU371" s="276" t="s">
        <v>90</v>
      </c>
      <c r="AV371" s="15" t="s">
        <v>160</v>
      </c>
      <c r="AW371" s="15" t="s">
        <v>45</v>
      </c>
      <c r="AX371" s="15" t="s">
        <v>23</v>
      </c>
      <c r="AY371" s="276" t="s">
        <v>153</v>
      </c>
    </row>
    <row r="372" spans="1:65" s="2" customFormat="1" ht="16.5" customHeight="1">
      <c r="A372" s="41"/>
      <c r="B372" s="42"/>
      <c r="C372" s="215" t="s">
        <v>678</v>
      </c>
      <c r="D372" s="215" t="s">
        <v>155</v>
      </c>
      <c r="E372" s="216" t="s">
        <v>339</v>
      </c>
      <c r="F372" s="217" t="s">
        <v>340</v>
      </c>
      <c r="G372" s="218" t="s">
        <v>247</v>
      </c>
      <c r="H372" s="219">
        <v>0.21</v>
      </c>
      <c r="I372" s="220"/>
      <c r="J372" s="221">
        <f>ROUND(I372*H372,2)</f>
        <v>0</v>
      </c>
      <c r="K372" s="217" t="s">
        <v>159</v>
      </c>
      <c r="L372" s="47"/>
      <c r="M372" s="222" t="s">
        <v>36</v>
      </c>
      <c r="N372" s="223" t="s">
        <v>53</v>
      </c>
      <c r="O372" s="87"/>
      <c r="P372" s="224">
        <f>O372*H372</f>
        <v>0</v>
      </c>
      <c r="Q372" s="224">
        <v>0.02337</v>
      </c>
      <c r="R372" s="224">
        <f>Q372*H372</f>
        <v>0.004907699999999999</v>
      </c>
      <c r="S372" s="224">
        <v>0</v>
      </c>
      <c r="T372" s="225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26" t="s">
        <v>160</v>
      </c>
      <c r="AT372" s="226" t="s">
        <v>155</v>
      </c>
      <c r="AU372" s="226" t="s">
        <v>90</v>
      </c>
      <c r="AY372" s="19" t="s">
        <v>153</v>
      </c>
      <c r="BE372" s="227">
        <f>IF(N372="základní",J372,0)</f>
        <v>0</v>
      </c>
      <c r="BF372" s="227">
        <f>IF(N372="snížená",J372,0)</f>
        <v>0</v>
      </c>
      <c r="BG372" s="227">
        <f>IF(N372="zákl. přenesená",J372,0)</f>
        <v>0</v>
      </c>
      <c r="BH372" s="227">
        <f>IF(N372="sníž. přenesená",J372,0)</f>
        <v>0</v>
      </c>
      <c r="BI372" s="227">
        <f>IF(N372="nulová",J372,0)</f>
        <v>0</v>
      </c>
      <c r="BJ372" s="19" t="s">
        <v>23</v>
      </c>
      <c r="BK372" s="227">
        <f>ROUND(I372*H372,2)</f>
        <v>0</v>
      </c>
      <c r="BL372" s="19" t="s">
        <v>160</v>
      </c>
      <c r="BM372" s="226" t="s">
        <v>1200</v>
      </c>
    </row>
    <row r="373" spans="1:47" s="2" customFormat="1" ht="12">
      <c r="A373" s="41"/>
      <c r="B373" s="42"/>
      <c r="C373" s="43"/>
      <c r="D373" s="228" t="s">
        <v>162</v>
      </c>
      <c r="E373" s="43"/>
      <c r="F373" s="229" t="s">
        <v>342</v>
      </c>
      <c r="G373" s="43"/>
      <c r="H373" s="43"/>
      <c r="I373" s="230"/>
      <c r="J373" s="43"/>
      <c r="K373" s="43"/>
      <c r="L373" s="47"/>
      <c r="M373" s="231"/>
      <c r="N373" s="232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19" t="s">
        <v>162</v>
      </c>
      <c r="AU373" s="19" t="s">
        <v>90</v>
      </c>
    </row>
    <row r="374" spans="1:47" s="2" customFormat="1" ht="12">
      <c r="A374" s="41"/>
      <c r="B374" s="42"/>
      <c r="C374" s="43"/>
      <c r="D374" s="233" t="s">
        <v>164</v>
      </c>
      <c r="E374" s="43"/>
      <c r="F374" s="234" t="s">
        <v>343</v>
      </c>
      <c r="G374" s="43"/>
      <c r="H374" s="43"/>
      <c r="I374" s="230"/>
      <c r="J374" s="43"/>
      <c r="K374" s="43"/>
      <c r="L374" s="47"/>
      <c r="M374" s="231"/>
      <c r="N374" s="232"/>
      <c r="O374" s="87"/>
      <c r="P374" s="87"/>
      <c r="Q374" s="87"/>
      <c r="R374" s="87"/>
      <c r="S374" s="87"/>
      <c r="T374" s="88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T374" s="19" t="s">
        <v>164</v>
      </c>
      <c r="AU374" s="19" t="s">
        <v>90</v>
      </c>
    </row>
    <row r="375" spans="1:51" s="13" customFormat="1" ht="12">
      <c r="A375" s="13"/>
      <c r="B375" s="235"/>
      <c r="C375" s="236"/>
      <c r="D375" s="228" t="s">
        <v>166</v>
      </c>
      <c r="E375" s="237" t="s">
        <v>36</v>
      </c>
      <c r="F375" s="238" t="s">
        <v>432</v>
      </c>
      <c r="G375" s="236"/>
      <c r="H375" s="237" t="s">
        <v>36</v>
      </c>
      <c r="I375" s="239"/>
      <c r="J375" s="236"/>
      <c r="K375" s="236"/>
      <c r="L375" s="240"/>
      <c r="M375" s="241"/>
      <c r="N375" s="242"/>
      <c r="O375" s="242"/>
      <c r="P375" s="242"/>
      <c r="Q375" s="242"/>
      <c r="R375" s="242"/>
      <c r="S375" s="242"/>
      <c r="T375" s="24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4" t="s">
        <v>166</v>
      </c>
      <c r="AU375" s="244" t="s">
        <v>90</v>
      </c>
      <c r="AV375" s="13" t="s">
        <v>23</v>
      </c>
      <c r="AW375" s="13" t="s">
        <v>45</v>
      </c>
      <c r="AX375" s="13" t="s">
        <v>82</v>
      </c>
      <c r="AY375" s="244" t="s">
        <v>153</v>
      </c>
    </row>
    <row r="376" spans="1:51" s="13" customFormat="1" ht="12">
      <c r="A376" s="13"/>
      <c r="B376" s="235"/>
      <c r="C376" s="236"/>
      <c r="D376" s="228" t="s">
        <v>166</v>
      </c>
      <c r="E376" s="237" t="s">
        <v>36</v>
      </c>
      <c r="F376" s="238" t="s">
        <v>329</v>
      </c>
      <c r="G376" s="236"/>
      <c r="H376" s="237" t="s">
        <v>36</v>
      </c>
      <c r="I376" s="239"/>
      <c r="J376" s="236"/>
      <c r="K376" s="236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166</v>
      </c>
      <c r="AU376" s="244" t="s">
        <v>90</v>
      </c>
      <c r="AV376" s="13" t="s">
        <v>23</v>
      </c>
      <c r="AW376" s="13" t="s">
        <v>45</v>
      </c>
      <c r="AX376" s="13" t="s">
        <v>82</v>
      </c>
      <c r="AY376" s="244" t="s">
        <v>153</v>
      </c>
    </row>
    <row r="377" spans="1:51" s="14" customFormat="1" ht="12">
      <c r="A377" s="14"/>
      <c r="B377" s="245"/>
      <c r="C377" s="246"/>
      <c r="D377" s="228" t="s">
        <v>166</v>
      </c>
      <c r="E377" s="247" t="s">
        <v>36</v>
      </c>
      <c r="F377" s="248" t="s">
        <v>1201</v>
      </c>
      <c r="G377" s="246"/>
      <c r="H377" s="249">
        <v>0.20952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5" t="s">
        <v>166</v>
      </c>
      <c r="AU377" s="255" t="s">
        <v>90</v>
      </c>
      <c r="AV377" s="14" t="s">
        <v>90</v>
      </c>
      <c r="AW377" s="14" t="s">
        <v>45</v>
      </c>
      <c r="AX377" s="14" t="s">
        <v>82</v>
      </c>
      <c r="AY377" s="255" t="s">
        <v>153</v>
      </c>
    </row>
    <row r="378" spans="1:51" s="15" customFormat="1" ht="12">
      <c r="A378" s="15"/>
      <c r="B378" s="266"/>
      <c r="C378" s="267"/>
      <c r="D378" s="228" t="s">
        <v>166</v>
      </c>
      <c r="E378" s="268" t="s">
        <v>36</v>
      </c>
      <c r="F378" s="269" t="s">
        <v>183</v>
      </c>
      <c r="G378" s="267"/>
      <c r="H378" s="270">
        <v>0.20952</v>
      </c>
      <c r="I378" s="271"/>
      <c r="J378" s="267"/>
      <c r="K378" s="267"/>
      <c r="L378" s="272"/>
      <c r="M378" s="273"/>
      <c r="N378" s="274"/>
      <c r="O378" s="274"/>
      <c r="P378" s="274"/>
      <c r="Q378" s="274"/>
      <c r="R378" s="274"/>
      <c r="S378" s="274"/>
      <c r="T378" s="27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76" t="s">
        <v>166</v>
      </c>
      <c r="AU378" s="276" t="s">
        <v>90</v>
      </c>
      <c r="AV378" s="15" t="s">
        <v>160</v>
      </c>
      <c r="AW378" s="15" t="s">
        <v>45</v>
      </c>
      <c r="AX378" s="15" t="s">
        <v>23</v>
      </c>
      <c r="AY378" s="276" t="s">
        <v>153</v>
      </c>
    </row>
    <row r="379" spans="1:65" s="2" customFormat="1" ht="16.5" customHeight="1">
      <c r="A379" s="41"/>
      <c r="B379" s="42"/>
      <c r="C379" s="215" t="s">
        <v>681</v>
      </c>
      <c r="D379" s="215" t="s">
        <v>155</v>
      </c>
      <c r="E379" s="216" t="s">
        <v>346</v>
      </c>
      <c r="F379" s="217" t="s">
        <v>347</v>
      </c>
      <c r="G379" s="218" t="s">
        <v>348</v>
      </c>
      <c r="H379" s="277"/>
      <c r="I379" s="220"/>
      <c r="J379" s="221">
        <f>ROUND(I379*H379,2)</f>
        <v>0</v>
      </c>
      <c r="K379" s="217" t="s">
        <v>159</v>
      </c>
      <c r="L379" s="47"/>
      <c r="M379" s="222" t="s">
        <v>36</v>
      </c>
      <c r="N379" s="223" t="s">
        <v>53</v>
      </c>
      <c r="O379" s="87"/>
      <c r="P379" s="224">
        <f>O379*H379</f>
        <v>0</v>
      </c>
      <c r="Q379" s="224">
        <v>0</v>
      </c>
      <c r="R379" s="224">
        <f>Q379*H379</f>
        <v>0</v>
      </c>
      <c r="S379" s="224">
        <v>0</v>
      </c>
      <c r="T379" s="225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26" t="s">
        <v>160</v>
      </c>
      <c r="AT379" s="226" t="s">
        <v>155</v>
      </c>
      <c r="AU379" s="226" t="s">
        <v>90</v>
      </c>
      <c r="AY379" s="19" t="s">
        <v>153</v>
      </c>
      <c r="BE379" s="227">
        <f>IF(N379="základní",J379,0)</f>
        <v>0</v>
      </c>
      <c r="BF379" s="227">
        <f>IF(N379="snížená",J379,0)</f>
        <v>0</v>
      </c>
      <c r="BG379" s="227">
        <f>IF(N379="zákl. přenesená",J379,0)</f>
        <v>0</v>
      </c>
      <c r="BH379" s="227">
        <f>IF(N379="sníž. přenesená",J379,0)</f>
        <v>0</v>
      </c>
      <c r="BI379" s="227">
        <f>IF(N379="nulová",J379,0)</f>
        <v>0</v>
      </c>
      <c r="BJ379" s="19" t="s">
        <v>23</v>
      </c>
      <c r="BK379" s="227">
        <f>ROUND(I379*H379,2)</f>
        <v>0</v>
      </c>
      <c r="BL379" s="19" t="s">
        <v>160</v>
      </c>
      <c r="BM379" s="226" t="s">
        <v>1202</v>
      </c>
    </row>
    <row r="380" spans="1:47" s="2" customFormat="1" ht="12">
      <c r="A380" s="41"/>
      <c r="B380" s="42"/>
      <c r="C380" s="43"/>
      <c r="D380" s="228" t="s">
        <v>162</v>
      </c>
      <c r="E380" s="43"/>
      <c r="F380" s="229" t="s">
        <v>350</v>
      </c>
      <c r="G380" s="43"/>
      <c r="H380" s="43"/>
      <c r="I380" s="230"/>
      <c r="J380" s="43"/>
      <c r="K380" s="43"/>
      <c r="L380" s="47"/>
      <c r="M380" s="231"/>
      <c r="N380" s="232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19" t="s">
        <v>162</v>
      </c>
      <c r="AU380" s="19" t="s">
        <v>90</v>
      </c>
    </row>
    <row r="381" spans="1:47" s="2" customFormat="1" ht="12">
      <c r="A381" s="41"/>
      <c r="B381" s="42"/>
      <c r="C381" s="43"/>
      <c r="D381" s="233" t="s">
        <v>164</v>
      </c>
      <c r="E381" s="43"/>
      <c r="F381" s="234" t="s">
        <v>351</v>
      </c>
      <c r="G381" s="43"/>
      <c r="H381" s="43"/>
      <c r="I381" s="230"/>
      <c r="J381" s="43"/>
      <c r="K381" s="43"/>
      <c r="L381" s="47"/>
      <c r="M381" s="231"/>
      <c r="N381" s="232"/>
      <c r="O381" s="87"/>
      <c r="P381" s="87"/>
      <c r="Q381" s="87"/>
      <c r="R381" s="87"/>
      <c r="S381" s="87"/>
      <c r="T381" s="88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T381" s="19" t="s">
        <v>164</v>
      </c>
      <c r="AU381" s="19" t="s">
        <v>90</v>
      </c>
    </row>
    <row r="382" spans="1:63" s="12" customFormat="1" ht="22.8" customHeight="1">
      <c r="A382" s="12"/>
      <c r="B382" s="199"/>
      <c r="C382" s="200"/>
      <c r="D382" s="201" t="s">
        <v>81</v>
      </c>
      <c r="E382" s="213" t="s">
        <v>310</v>
      </c>
      <c r="F382" s="213" t="s">
        <v>311</v>
      </c>
      <c r="G382" s="200"/>
      <c r="H382" s="200"/>
      <c r="I382" s="203"/>
      <c r="J382" s="214">
        <f>BK382</f>
        <v>0</v>
      </c>
      <c r="K382" s="200"/>
      <c r="L382" s="205"/>
      <c r="M382" s="206"/>
      <c r="N382" s="207"/>
      <c r="O382" s="207"/>
      <c r="P382" s="208">
        <f>SUM(P383:P385)</f>
        <v>0</v>
      </c>
      <c r="Q382" s="207"/>
      <c r="R382" s="208">
        <f>SUM(R383:R385)</f>
        <v>0</v>
      </c>
      <c r="S382" s="207"/>
      <c r="T382" s="209">
        <f>SUM(T383:T385)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10" t="s">
        <v>23</v>
      </c>
      <c r="AT382" s="211" t="s">
        <v>81</v>
      </c>
      <c r="AU382" s="211" t="s">
        <v>23</v>
      </c>
      <c r="AY382" s="210" t="s">
        <v>153</v>
      </c>
      <c r="BK382" s="212">
        <f>SUM(BK383:BK385)</f>
        <v>0</v>
      </c>
    </row>
    <row r="383" spans="1:65" s="2" customFormat="1" ht="16.5" customHeight="1">
      <c r="A383" s="41"/>
      <c r="B383" s="42"/>
      <c r="C383" s="215" t="s">
        <v>683</v>
      </c>
      <c r="D383" s="215" t="s">
        <v>155</v>
      </c>
      <c r="E383" s="216" t="s">
        <v>313</v>
      </c>
      <c r="F383" s="217" t="s">
        <v>314</v>
      </c>
      <c r="G383" s="218" t="s">
        <v>315</v>
      </c>
      <c r="H383" s="219">
        <v>191.846</v>
      </c>
      <c r="I383" s="220"/>
      <c r="J383" s="221">
        <f>ROUND(I383*H383,2)</f>
        <v>0</v>
      </c>
      <c r="K383" s="217" t="s">
        <v>159</v>
      </c>
      <c r="L383" s="47"/>
      <c r="M383" s="222" t="s">
        <v>36</v>
      </c>
      <c r="N383" s="223" t="s">
        <v>53</v>
      </c>
      <c r="O383" s="87"/>
      <c r="P383" s="224">
        <f>O383*H383</f>
        <v>0</v>
      </c>
      <c r="Q383" s="224">
        <v>0</v>
      </c>
      <c r="R383" s="224">
        <f>Q383*H383</f>
        <v>0</v>
      </c>
      <c r="S383" s="224">
        <v>0</v>
      </c>
      <c r="T383" s="225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26" t="s">
        <v>160</v>
      </c>
      <c r="AT383" s="226" t="s">
        <v>155</v>
      </c>
      <c r="AU383" s="226" t="s">
        <v>90</v>
      </c>
      <c r="AY383" s="19" t="s">
        <v>153</v>
      </c>
      <c r="BE383" s="227">
        <f>IF(N383="základní",J383,0)</f>
        <v>0</v>
      </c>
      <c r="BF383" s="227">
        <f>IF(N383="snížená",J383,0)</f>
        <v>0</v>
      </c>
      <c r="BG383" s="227">
        <f>IF(N383="zákl. přenesená",J383,0)</f>
        <v>0</v>
      </c>
      <c r="BH383" s="227">
        <f>IF(N383="sníž. přenesená",J383,0)</f>
        <v>0</v>
      </c>
      <c r="BI383" s="227">
        <f>IF(N383="nulová",J383,0)</f>
        <v>0</v>
      </c>
      <c r="BJ383" s="19" t="s">
        <v>23</v>
      </c>
      <c r="BK383" s="227">
        <f>ROUND(I383*H383,2)</f>
        <v>0</v>
      </c>
      <c r="BL383" s="19" t="s">
        <v>160</v>
      </c>
      <c r="BM383" s="226" t="s">
        <v>1203</v>
      </c>
    </row>
    <row r="384" spans="1:47" s="2" customFormat="1" ht="12">
      <c r="A384" s="41"/>
      <c r="B384" s="42"/>
      <c r="C384" s="43"/>
      <c r="D384" s="228" t="s">
        <v>162</v>
      </c>
      <c r="E384" s="43"/>
      <c r="F384" s="229" t="s">
        <v>317</v>
      </c>
      <c r="G384" s="43"/>
      <c r="H384" s="43"/>
      <c r="I384" s="230"/>
      <c r="J384" s="43"/>
      <c r="K384" s="43"/>
      <c r="L384" s="47"/>
      <c r="M384" s="231"/>
      <c r="N384" s="232"/>
      <c r="O384" s="87"/>
      <c r="P384" s="87"/>
      <c r="Q384" s="87"/>
      <c r="R384" s="87"/>
      <c r="S384" s="87"/>
      <c r="T384" s="88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T384" s="19" t="s">
        <v>162</v>
      </c>
      <c r="AU384" s="19" t="s">
        <v>90</v>
      </c>
    </row>
    <row r="385" spans="1:47" s="2" customFormat="1" ht="12">
      <c r="A385" s="41"/>
      <c r="B385" s="42"/>
      <c r="C385" s="43"/>
      <c r="D385" s="233" t="s">
        <v>164</v>
      </c>
      <c r="E385" s="43"/>
      <c r="F385" s="234" t="s">
        <v>318</v>
      </c>
      <c r="G385" s="43"/>
      <c r="H385" s="43"/>
      <c r="I385" s="230"/>
      <c r="J385" s="43"/>
      <c r="K385" s="43"/>
      <c r="L385" s="47"/>
      <c r="M385" s="278"/>
      <c r="N385" s="279"/>
      <c r="O385" s="280"/>
      <c r="P385" s="280"/>
      <c r="Q385" s="280"/>
      <c r="R385" s="280"/>
      <c r="S385" s="280"/>
      <c r="T385" s="28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T385" s="19" t="s">
        <v>164</v>
      </c>
      <c r="AU385" s="19" t="s">
        <v>90</v>
      </c>
    </row>
    <row r="386" spans="1:31" s="2" customFormat="1" ht="6.95" customHeight="1">
      <c r="A386" s="41"/>
      <c r="B386" s="62"/>
      <c r="C386" s="63"/>
      <c r="D386" s="63"/>
      <c r="E386" s="63"/>
      <c r="F386" s="63"/>
      <c r="G386" s="63"/>
      <c r="H386" s="63"/>
      <c r="I386" s="63"/>
      <c r="J386" s="63"/>
      <c r="K386" s="63"/>
      <c r="L386" s="47"/>
      <c r="M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</row>
  </sheetData>
  <sheetProtection password="CC35" sheet="1" objects="1" scenarios="1" formatColumns="0" formatRows="0" autoFilter="0"/>
  <autoFilter ref="C88:K38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4" r:id="rId1" display="https://podminky.urs.cz/item/CS_URS_2022_01/111103202"/>
    <hyperlink ref="F102" r:id="rId2" display="https://podminky.urs.cz/item/CS_URS_2022_01/183101121"/>
    <hyperlink ref="F109" r:id="rId3" display="https://podminky.urs.cz/item/CS_URS_2022_01/183111114"/>
    <hyperlink ref="F116" r:id="rId4" display="https://podminky.urs.cz/item/CS_URS_2022_01/184102113"/>
    <hyperlink ref="F147" r:id="rId5" display="https://podminky.urs.cz/item/CS_URS_2022_01/184102211"/>
    <hyperlink ref="F238" r:id="rId6" display="https://podminky.urs.cz/item/CS_URS_2022_01/184215113"/>
    <hyperlink ref="F244" r:id="rId7" display="https://podminky.urs.cz/item/CS_URS_2022_01/184215133"/>
    <hyperlink ref="F259" r:id="rId8" display="https://podminky.urs.cz/item/CS_URS_2022_01/184801121"/>
    <hyperlink ref="F265" r:id="rId9" display="https://podminky.urs.cz/item/CS_URS_2022_01/184804116"/>
    <hyperlink ref="F271" r:id="rId10" display="https://podminky.urs.cz/item/CS_URS_2022_01/184813135"/>
    <hyperlink ref="F329" r:id="rId11" display="https://podminky.urs.cz/item/CS_URS_2022_01/185803105"/>
    <hyperlink ref="F334" r:id="rId12" display="https://podminky.urs.cz/item/CS_URS_2022_01/185804311"/>
    <hyperlink ref="F350" r:id="rId13" display="https://podminky.urs.cz/item/CS_URS_2022_01/185851121"/>
    <hyperlink ref="F355" r:id="rId14" display="https://podminky.urs.cz/item/CS_URS_2022_01/185851129"/>
    <hyperlink ref="F361" r:id="rId15" display="https://podminky.urs.cz/item/CS_URS_2022_01/762342441"/>
    <hyperlink ref="F374" r:id="rId16" display="https://podminky.urs.cz/item/CS_URS_2022_01/762395000"/>
    <hyperlink ref="F381" r:id="rId17" display="https://podminky.urs.cz/item/CS_URS_2022_01/998762201"/>
    <hyperlink ref="F385" r:id="rId18" display="https://podminky.urs.cz/item/CS_URS_2022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90</v>
      </c>
    </row>
    <row r="4" spans="2:46" s="1" customFormat="1" ht="24.95" customHeight="1">
      <c r="B4" s="22"/>
      <c r="D4" s="143" t="s">
        <v>124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opatření KoPÚ k.ú. Měrovice nad Hanou</v>
      </c>
      <c r="F7" s="145"/>
      <c r="G7" s="145"/>
      <c r="H7" s="145"/>
      <c r="L7" s="22"/>
    </row>
    <row r="8" spans="2:12" s="1" customFormat="1" ht="12" customHeight="1">
      <c r="B8" s="22"/>
      <c r="D8" s="145" t="s">
        <v>125</v>
      </c>
      <c r="L8" s="22"/>
    </row>
    <row r="9" spans="1:31" s="2" customFormat="1" ht="16.5" customHeight="1">
      <c r="A9" s="41"/>
      <c r="B9" s="47"/>
      <c r="C9" s="41"/>
      <c r="D9" s="41"/>
      <c r="E9" s="146" t="s">
        <v>1000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352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1204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19</v>
      </c>
      <c r="E13" s="41"/>
      <c r="F13" s="136" t="s">
        <v>36</v>
      </c>
      <c r="G13" s="41"/>
      <c r="H13" s="41"/>
      <c r="I13" s="145" t="s">
        <v>21</v>
      </c>
      <c r="J13" s="136" t="s">
        <v>36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24</v>
      </c>
      <c r="E14" s="41"/>
      <c r="F14" s="136" t="s">
        <v>25</v>
      </c>
      <c r="G14" s="41"/>
      <c r="H14" s="41"/>
      <c r="I14" s="145" t="s">
        <v>26</v>
      </c>
      <c r="J14" s="149" t="str">
        <f>'Rekapitulace stavby'!AN8</f>
        <v>17. 5. 2022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34</v>
      </c>
      <c r="E16" s="41"/>
      <c r="F16" s="41"/>
      <c r="G16" s="41"/>
      <c r="H16" s="41"/>
      <c r="I16" s="145" t="s">
        <v>35</v>
      </c>
      <c r="J16" s="136" t="s">
        <v>36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37</v>
      </c>
      <c r="F17" s="41"/>
      <c r="G17" s="41"/>
      <c r="H17" s="41"/>
      <c r="I17" s="145" t="s">
        <v>38</v>
      </c>
      <c r="J17" s="136" t="s">
        <v>36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39</v>
      </c>
      <c r="E19" s="41"/>
      <c r="F19" s="41"/>
      <c r="G19" s="41"/>
      <c r="H19" s="41"/>
      <c r="I19" s="145" t="s">
        <v>35</v>
      </c>
      <c r="J19" s="35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5" t="s">
        <v>38</v>
      </c>
      <c r="J20" s="35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41</v>
      </c>
      <c r="E22" s="41"/>
      <c r="F22" s="41"/>
      <c r="G22" s="41"/>
      <c r="H22" s="41"/>
      <c r="I22" s="145" t="s">
        <v>35</v>
      </c>
      <c r="J22" s="136" t="s">
        <v>36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42</v>
      </c>
      <c r="F23" s="41"/>
      <c r="G23" s="41"/>
      <c r="H23" s="41"/>
      <c r="I23" s="145" t="s">
        <v>38</v>
      </c>
      <c r="J23" s="136" t="s">
        <v>36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43</v>
      </c>
      <c r="E25" s="41"/>
      <c r="F25" s="41"/>
      <c r="G25" s="41"/>
      <c r="H25" s="41"/>
      <c r="I25" s="145" t="s">
        <v>35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38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46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36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48</v>
      </c>
      <c r="E32" s="41"/>
      <c r="F32" s="41"/>
      <c r="G32" s="41"/>
      <c r="H32" s="41"/>
      <c r="I32" s="41"/>
      <c r="J32" s="156">
        <f>ROUND(J89,2)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50</v>
      </c>
      <c r="G34" s="41"/>
      <c r="H34" s="41"/>
      <c r="I34" s="157" t="s">
        <v>49</v>
      </c>
      <c r="J34" s="157" t="s">
        <v>51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52</v>
      </c>
      <c r="E35" s="145" t="s">
        <v>53</v>
      </c>
      <c r="F35" s="159">
        <f>ROUND((SUM(BE89:BE385)),2)</f>
        <v>0</v>
      </c>
      <c r="G35" s="41"/>
      <c r="H35" s="41"/>
      <c r="I35" s="160">
        <v>0.21</v>
      </c>
      <c r="J35" s="159">
        <f>ROUND(((SUM(BE89:BE385))*I35),2)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54</v>
      </c>
      <c r="F36" s="159">
        <f>ROUND((SUM(BF89:BF385)),2)</f>
        <v>0</v>
      </c>
      <c r="G36" s="41"/>
      <c r="H36" s="41"/>
      <c r="I36" s="160">
        <v>0.15</v>
      </c>
      <c r="J36" s="159">
        <f>ROUND(((SUM(BF89:BF385))*I36),2)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55</v>
      </c>
      <c r="F37" s="159">
        <f>ROUND((SUM(BG89:BG385)),2)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56</v>
      </c>
      <c r="F38" s="159">
        <f>ROUND((SUM(BH89:BH385)),2)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57</v>
      </c>
      <c r="F39" s="159">
        <f>ROUND((SUM(BI89:BI385)),2)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58</v>
      </c>
      <c r="E41" s="163"/>
      <c r="F41" s="163"/>
      <c r="G41" s="164" t="s">
        <v>59</v>
      </c>
      <c r="H41" s="165" t="s">
        <v>60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5" t="s">
        <v>128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Realizace opatření KoPÚ k.ú. Měrovice nad Hanou</v>
      </c>
      <c r="F50" s="34"/>
      <c r="G50" s="34"/>
      <c r="H50" s="34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3"/>
      <c r="C51" s="34" t="s">
        <v>125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1"/>
      <c r="B52" s="42"/>
      <c r="C52" s="43"/>
      <c r="D52" s="43"/>
      <c r="E52" s="172" t="s">
        <v>1000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4" t="s">
        <v>352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10.2 - Následná péče - 2.rok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4" t="s">
        <v>24</v>
      </c>
      <c r="D56" s="43"/>
      <c r="E56" s="43"/>
      <c r="F56" s="29" t="str">
        <f>F14</f>
        <v>Měrovice nad Hanou</v>
      </c>
      <c r="G56" s="43"/>
      <c r="H56" s="43"/>
      <c r="I56" s="34" t="s">
        <v>26</v>
      </c>
      <c r="J56" s="75" t="str">
        <f>IF(J14="","",J14)</f>
        <v>17. 5. 2022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4" t="s">
        <v>34</v>
      </c>
      <c r="D58" s="43"/>
      <c r="E58" s="43"/>
      <c r="F58" s="29" t="str">
        <f>E17</f>
        <v>ČR-Státní pozemkový úřad,Krajský poz.úřad</v>
      </c>
      <c r="G58" s="43"/>
      <c r="H58" s="43"/>
      <c r="I58" s="34" t="s">
        <v>41</v>
      </c>
      <c r="J58" s="39" t="str">
        <f>E23</f>
        <v xml:space="preserve">AGPOL  s.r.o.,Jungmanova 153/12,Olomouc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4" t="s">
        <v>39</v>
      </c>
      <c r="D59" s="43"/>
      <c r="E59" s="43"/>
      <c r="F59" s="29" t="str">
        <f>IF(E20="","",E20)</f>
        <v>Vyplň údaj</v>
      </c>
      <c r="G59" s="43"/>
      <c r="H59" s="43"/>
      <c r="I59" s="34" t="s">
        <v>43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129</v>
      </c>
      <c r="D61" s="174"/>
      <c r="E61" s="174"/>
      <c r="F61" s="174"/>
      <c r="G61" s="174"/>
      <c r="H61" s="174"/>
      <c r="I61" s="174"/>
      <c r="J61" s="175" t="s">
        <v>130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80</v>
      </c>
      <c r="D63" s="43"/>
      <c r="E63" s="43"/>
      <c r="F63" s="43"/>
      <c r="G63" s="43"/>
      <c r="H63" s="43"/>
      <c r="I63" s="43"/>
      <c r="J63" s="105">
        <f>J89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131</v>
      </c>
    </row>
    <row r="64" spans="1:31" s="9" customFormat="1" ht="24.95" customHeight="1">
      <c r="A64" s="9"/>
      <c r="B64" s="177"/>
      <c r="C64" s="178"/>
      <c r="D64" s="179" t="s">
        <v>132</v>
      </c>
      <c r="E64" s="180"/>
      <c r="F64" s="180"/>
      <c r="G64" s="180"/>
      <c r="H64" s="180"/>
      <c r="I64" s="180"/>
      <c r="J64" s="181">
        <f>J90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354</v>
      </c>
      <c r="E65" s="185"/>
      <c r="F65" s="185"/>
      <c r="G65" s="185"/>
      <c r="H65" s="185"/>
      <c r="I65" s="185"/>
      <c r="J65" s="186">
        <f>J91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355</v>
      </c>
      <c r="E66" s="185"/>
      <c r="F66" s="185"/>
      <c r="G66" s="185"/>
      <c r="H66" s="185"/>
      <c r="I66" s="185"/>
      <c r="J66" s="186">
        <f>J358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135</v>
      </c>
      <c r="E67" s="185"/>
      <c r="F67" s="185"/>
      <c r="G67" s="185"/>
      <c r="H67" s="185"/>
      <c r="I67" s="185"/>
      <c r="J67" s="186">
        <f>J382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5" t="s">
        <v>138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16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72" t="str">
        <f>E7</f>
        <v>Realizace opatření KoPÚ k.ú. Měrovice nad Hanou</v>
      </c>
      <c r="F77" s="34"/>
      <c r="G77" s="34"/>
      <c r="H77" s="34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2:12" s="1" customFormat="1" ht="12" customHeight="1">
      <c r="B78" s="23"/>
      <c r="C78" s="34" t="s">
        <v>125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1"/>
      <c r="B79" s="42"/>
      <c r="C79" s="43"/>
      <c r="D79" s="43"/>
      <c r="E79" s="172" t="s">
        <v>1000</v>
      </c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352</v>
      </c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72" t="str">
        <f>E11</f>
        <v>SO 10.2 - Následná péče - 2.rok</v>
      </c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4" t="s">
        <v>24</v>
      </c>
      <c r="D83" s="43"/>
      <c r="E83" s="43"/>
      <c r="F83" s="29" t="str">
        <f>F14</f>
        <v>Měrovice nad Hanou</v>
      </c>
      <c r="G83" s="43"/>
      <c r="H83" s="43"/>
      <c r="I83" s="34" t="s">
        <v>26</v>
      </c>
      <c r="J83" s="75" t="str">
        <f>IF(J14="","",J14)</f>
        <v>17. 5. 2022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40.05" customHeight="1">
      <c r="A85" s="41"/>
      <c r="B85" s="42"/>
      <c r="C85" s="34" t="s">
        <v>34</v>
      </c>
      <c r="D85" s="43"/>
      <c r="E85" s="43"/>
      <c r="F85" s="29" t="str">
        <f>E17</f>
        <v>ČR-Státní pozemkový úřad,Krajský poz.úřad</v>
      </c>
      <c r="G85" s="43"/>
      <c r="H85" s="43"/>
      <c r="I85" s="34" t="s">
        <v>41</v>
      </c>
      <c r="J85" s="39" t="str">
        <f>E23</f>
        <v xml:space="preserve">AGPOL  s.r.o.,Jungmanova 153/12,Olomouc</v>
      </c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5.15" customHeight="1">
      <c r="A86" s="41"/>
      <c r="B86" s="42"/>
      <c r="C86" s="34" t="s">
        <v>39</v>
      </c>
      <c r="D86" s="43"/>
      <c r="E86" s="43"/>
      <c r="F86" s="29" t="str">
        <f>IF(E20="","",E20)</f>
        <v>Vyplň údaj</v>
      </c>
      <c r="G86" s="43"/>
      <c r="H86" s="43"/>
      <c r="I86" s="34" t="s">
        <v>43</v>
      </c>
      <c r="J86" s="39" t="str">
        <f>E26</f>
        <v xml:space="preserve"> </v>
      </c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0.3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11" customFormat="1" ht="29.25" customHeight="1">
      <c r="A88" s="188"/>
      <c r="B88" s="189"/>
      <c r="C88" s="190" t="s">
        <v>139</v>
      </c>
      <c r="D88" s="191" t="s">
        <v>67</v>
      </c>
      <c r="E88" s="191" t="s">
        <v>63</v>
      </c>
      <c r="F88" s="191" t="s">
        <v>64</v>
      </c>
      <c r="G88" s="191" t="s">
        <v>140</v>
      </c>
      <c r="H88" s="191" t="s">
        <v>141</v>
      </c>
      <c r="I88" s="191" t="s">
        <v>142</v>
      </c>
      <c r="J88" s="191" t="s">
        <v>130</v>
      </c>
      <c r="K88" s="192" t="s">
        <v>143</v>
      </c>
      <c r="L88" s="193"/>
      <c r="M88" s="95" t="s">
        <v>36</v>
      </c>
      <c r="N88" s="96" t="s">
        <v>52</v>
      </c>
      <c r="O88" s="96" t="s">
        <v>144</v>
      </c>
      <c r="P88" s="96" t="s">
        <v>145</v>
      </c>
      <c r="Q88" s="96" t="s">
        <v>146</v>
      </c>
      <c r="R88" s="96" t="s">
        <v>147</v>
      </c>
      <c r="S88" s="96" t="s">
        <v>148</v>
      </c>
      <c r="T88" s="97" t="s">
        <v>149</v>
      </c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</row>
    <row r="89" spans="1:63" s="2" customFormat="1" ht="22.8" customHeight="1">
      <c r="A89" s="41"/>
      <c r="B89" s="42"/>
      <c r="C89" s="102" t="s">
        <v>150</v>
      </c>
      <c r="D89" s="43"/>
      <c r="E89" s="43"/>
      <c r="F89" s="43"/>
      <c r="G89" s="43"/>
      <c r="H89" s="43"/>
      <c r="I89" s="43"/>
      <c r="J89" s="194">
        <f>BK89</f>
        <v>0</v>
      </c>
      <c r="K89" s="43"/>
      <c r="L89" s="47"/>
      <c r="M89" s="98"/>
      <c r="N89" s="195"/>
      <c r="O89" s="99"/>
      <c r="P89" s="196">
        <f>P90</f>
        <v>0</v>
      </c>
      <c r="Q89" s="99"/>
      <c r="R89" s="196">
        <f>R90</f>
        <v>144.0862397</v>
      </c>
      <c r="S89" s="99"/>
      <c r="T89" s="197">
        <f>T90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81</v>
      </c>
      <c r="AU89" s="19" t="s">
        <v>131</v>
      </c>
      <c r="BK89" s="198">
        <f>BK90</f>
        <v>0</v>
      </c>
    </row>
    <row r="90" spans="1:63" s="12" customFormat="1" ht="25.9" customHeight="1">
      <c r="A90" s="12"/>
      <c r="B90" s="199"/>
      <c r="C90" s="200"/>
      <c r="D90" s="201" t="s">
        <v>81</v>
      </c>
      <c r="E90" s="202" t="s">
        <v>151</v>
      </c>
      <c r="F90" s="202" t="s">
        <v>152</v>
      </c>
      <c r="G90" s="200"/>
      <c r="H90" s="200"/>
      <c r="I90" s="203"/>
      <c r="J90" s="204">
        <f>BK90</f>
        <v>0</v>
      </c>
      <c r="K90" s="200"/>
      <c r="L90" s="205"/>
      <c r="M90" s="206"/>
      <c r="N90" s="207"/>
      <c r="O90" s="207"/>
      <c r="P90" s="208">
        <f>P91+P358+P382</f>
        <v>0</v>
      </c>
      <c r="Q90" s="207"/>
      <c r="R90" s="208">
        <f>R91+R358+R382</f>
        <v>144.0862397</v>
      </c>
      <c r="S90" s="207"/>
      <c r="T90" s="209">
        <f>T91+T358+T382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23</v>
      </c>
      <c r="AT90" s="211" t="s">
        <v>81</v>
      </c>
      <c r="AU90" s="211" t="s">
        <v>82</v>
      </c>
      <c r="AY90" s="210" t="s">
        <v>153</v>
      </c>
      <c r="BK90" s="212">
        <f>BK91+BK358+BK382</f>
        <v>0</v>
      </c>
    </row>
    <row r="91" spans="1:63" s="12" customFormat="1" ht="22.8" customHeight="1">
      <c r="A91" s="12"/>
      <c r="B91" s="199"/>
      <c r="C91" s="200"/>
      <c r="D91" s="201" t="s">
        <v>81</v>
      </c>
      <c r="E91" s="213" t="s">
        <v>356</v>
      </c>
      <c r="F91" s="213" t="s">
        <v>357</v>
      </c>
      <c r="G91" s="200"/>
      <c r="H91" s="200"/>
      <c r="I91" s="203"/>
      <c r="J91" s="214">
        <f>BK91</f>
        <v>0</v>
      </c>
      <c r="K91" s="200"/>
      <c r="L91" s="205"/>
      <c r="M91" s="206"/>
      <c r="N91" s="207"/>
      <c r="O91" s="207"/>
      <c r="P91" s="208">
        <f>SUM(P92:P357)</f>
        <v>0</v>
      </c>
      <c r="Q91" s="207"/>
      <c r="R91" s="208">
        <f>SUM(R92:R357)</f>
        <v>144.081332</v>
      </c>
      <c r="S91" s="207"/>
      <c r="T91" s="209">
        <f>SUM(T92:T357)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23</v>
      </c>
      <c r="AT91" s="211" t="s">
        <v>81</v>
      </c>
      <c r="AU91" s="211" t="s">
        <v>23</v>
      </c>
      <c r="AY91" s="210" t="s">
        <v>153</v>
      </c>
      <c r="BK91" s="212">
        <f>SUM(BK92:BK357)</f>
        <v>0</v>
      </c>
    </row>
    <row r="92" spans="1:65" s="2" customFormat="1" ht="16.5" customHeight="1">
      <c r="A92" s="41"/>
      <c r="B92" s="42"/>
      <c r="C92" s="215" t="s">
        <v>23</v>
      </c>
      <c r="D92" s="215" t="s">
        <v>155</v>
      </c>
      <c r="E92" s="216" t="s">
        <v>358</v>
      </c>
      <c r="F92" s="217" t="s">
        <v>359</v>
      </c>
      <c r="G92" s="218" t="s">
        <v>360</v>
      </c>
      <c r="H92" s="219">
        <v>0.527</v>
      </c>
      <c r="I92" s="220"/>
      <c r="J92" s="221">
        <f>ROUND(I92*H92,2)</f>
        <v>0</v>
      </c>
      <c r="K92" s="217" t="s">
        <v>159</v>
      </c>
      <c r="L92" s="47"/>
      <c r="M92" s="222" t="s">
        <v>36</v>
      </c>
      <c r="N92" s="223" t="s">
        <v>53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160</v>
      </c>
      <c r="AT92" s="226" t="s">
        <v>155</v>
      </c>
      <c r="AU92" s="226" t="s">
        <v>90</v>
      </c>
      <c r="AY92" s="19" t="s">
        <v>153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23</v>
      </c>
      <c r="BK92" s="227">
        <f>ROUND(I92*H92,2)</f>
        <v>0</v>
      </c>
      <c r="BL92" s="19" t="s">
        <v>160</v>
      </c>
      <c r="BM92" s="226" t="s">
        <v>1205</v>
      </c>
    </row>
    <row r="93" spans="1:47" s="2" customFormat="1" ht="12">
      <c r="A93" s="41"/>
      <c r="B93" s="42"/>
      <c r="C93" s="43"/>
      <c r="D93" s="228" t="s">
        <v>162</v>
      </c>
      <c r="E93" s="43"/>
      <c r="F93" s="229" t="s">
        <v>362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162</v>
      </c>
      <c r="AU93" s="19" t="s">
        <v>90</v>
      </c>
    </row>
    <row r="94" spans="1:47" s="2" customFormat="1" ht="12">
      <c r="A94" s="41"/>
      <c r="B94" s="42"/>
      <c r="C94" s="43"/>
      <c r="D94" s="233" t="s">
        <v>164</v>
      </c>
      <c r="E94" s="43"/>
      <c r="F94" s="234" t="s">
        <v>363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164</v>
      </c>
      <c r="AU94" s="19" t="s">
        <v>90</v>
      </c>
    </row>
    <row r="95" spans="1:51" s="13" customFormat="1" ht="12">
      <c r="A95" s="13"/>
      <c r="B95" s="235"/>
      <c r="C95" s="236"/>
      <c r="D95" s="228" t="s">
        <v>166</v>
      </c>
      <c r="E95" s="237" t="s">
        <v>36</v>
      </c>
      <c r="F95" s="238" t="s">
        <v>1079</v>
      </c>
      <c r="G95" s="236"/>
      <c r="H95" s="237" t="s">
        <v>36</v>
      </c>
      <c r="I95" s="239"/>
      <c r="J95" s="236"/>
      <c r="K95" s="236"/>
      <c r="L95" s="240"/>
      <c r="M95" s="241"/>
      <c r="N95" s="242"/>
      <c r="O95" s="242"/>
      <c r="P95" s="242"/>
      <c r="Q95" s="242"/>
      <c r="R95" s="242"/>
      <c r="S95" s="242"/>
      <c r="T95" s="24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4" t="s">
        <v>166</v>
      </c>
      <c r="AU95" s="244" t="s">
        <v>90</v>
      </c>
      <c r="AV95" s="13" t="s">
        <v>23</v>
      </c>
      <c r="AW95" s="13" t="s">
        <v>45</v>
      </c>
      <c r="AX95" s="13" t="s">
        <v>82</v>
      </c>
      <c r="AY95" s="244" t="s">
        <v>153</v>
      </c>
    </row>
    <row r="96" spans="1:51" s="13" customFormat="1" ht="12">
      <c r="A96" s="13"/>
      <c r="B96" s="235"/>
      <c r="C96" s="236"/>
      <c r="D96" s="228" t="s">
        <v>166</v>
      </c>
      <c r="E96" s="237" t="s">
        <v>36</v>
      </c>
      <c r="F96" s="238" t="s">
        <v>438</v>
      </c>
      <c r="G96" s="236"/>
      <c r="H96" s="237" t="s">
        <v>36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166</v>
      </c>
      <c r="AU96" s="244" t="s">
        <v>90</v>
      </c>
      <c r="AV96" s="13" t="s">
        <v>23</v>
      </c>
      <c r="AW96" s="13" t="s">
        <v>45</v>
      </c>
      <c r="AX96" s="13" t="s">
        <v>82</v>
      </c>
      <c r="AY96" s="244" t="s">
        <v>153</v>
      </c>
    </row>
    <row r="97" spans="1:51" s="14" customFormat="1" ht="12">
      <c r="A97" s="14"/>
      <c r="B97" s="245"/>
      <c r="C97" s="246"/>
      <c r="D97" s="228" t="s">
        <v>166</v>
      </c>
      <c r="E97" s="247" t="s">
        <v>36</v>
      </c>
      <c r="F97" s="248" t="s">
        <v>1206</v>
      </c>
      <c r="G97" s="246"/>
      <c r="H97" s="249">
        <v>0.5268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5" t="s">
        <v>166</v>
      </c>
      <c r="AU97" s="255" t="s">
        <v>90</v>
      </c>
      <c r="AV97" s="14" t="s">
        <v>90</v>
      </c>
      <c r="AW97" s="14" t="s">
        <v>45</v>
      </c>
      <c r="AX97" s="14" t="s">
        <v>82</v>
      </c>
      <c r="AY97" s="255" t="s">
        <v>153</v>
      </c>
    </row>
    <row r="98" spans="1:51" s="16" customFormat="1" ht="12">
      <c r="A98" s="16"/>
      <c r="B98" s="282"/>
      <c r="C98" s="283"/>
      <c r="D98" s="228" t="s">
        <v>166</v>
      </c>
      <c r="E98" s="284" t="s">
        <v>36</v>
      </c>
      <c r="F98" s="285" t="s">
        <v>400</v>
      </c>
      <c r="G98" s="283"/>
      <c r="H98" s="286">
        <v>0.5268</v>
      </c>
      <c r="I98" s="287"/>
      <c r="J98" s="283"/>
      <c r="K98" s="283"/>
      <c r="L98" s="288"/>
      <c r="M98" s="289"/>
      <c r="N98" s="290"/>
      <c r="O98" s="290"/>
      <c r="P98" s="290"/>
      <c r="Q98" s="290"/>
      <c r="R98" s="290"/>
      <c r="S98" s="290"/>
      <c r="T98" s="291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T98" s="292" t="s">
        <v>166</v>
      </c>
      <c r="AU98" s="292" t="s">
        <v>90</v>
      </c>
      <c r="AV98" s="16" t="s">
        <v>174</v>
      </c>
      <c r="AW98" s="16" t="s">
        <v>45</v>
      </c>
      <c r="AX98" s="16" t="s">
        <v>82</v>
      </c>
      <c r="AY98" s="292" t="s">
        <v>153</v>
      </c>
    </row>
    <row r="99" spans="1:51" s="15" customFormat="1" ht="12">
      <c r="A99" s="15"/>
      <c r="B99" s="266"/>
      <c r="C99" s="267"/>
      <c r="D99" s="228" t="s">
        <v>166</v>
      </c>
      <c r="E99" s="268" t="s">
        <v>36</v>
      </c>
      <c r="F99" s="269" t="s">
        <v>183</v>
      </c>
      <c r="G99" s="267"/>
      <c r="H99" s="270">
        <v>0.5268</v>
      </c>
      <c r="I99" s="271"/>
      <c r="J99" s="267"/>
      <c r="K99" s="267"/>
      <c r="L99" s="272"/>
      <c r="M99" s="273"/>
      <c r="N99" s="274"/>
      <c r="O99" s="274"/>
      <c r="P99" s="274"/>
      <c r="Q99" s="274"/>
      <c r="R99" s="274"/>
      <c r="S99" s="274"/>
      <c r="T99" s="27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76" t="s">
        <v>166</v>
      </c>
      <c r="AU99" s="276" t="s">
        <v>90</v>
      </c>
      <c r="AV99" s="15" t="s">
        <v>160</v>
      </c>
      <c r="AW99" s="15" t="s">
        <v>45</v>
      </c>
      <c r="AX99" s="15" t="s">
        <v>23</v>
      </c>
      <c r="AY99" s="276" t="s">
        <v>153</v>
      </c>
    </row>
    <row r="100" spans="1:65" s="2" customFormat="1" ht="21.75" customHeight="1">
      <c r="A100" s="41"/>
      <c r="B100" s="42"/>
      <c r="C100" s="215" t="s">
        <v>90</v>
      </c>
      <c r="D100" s="215" t="s">
        <v>155</v>
      </c>
      <c r="E100" s="216" t="s">
        <v>184</v>
      </c>
      <c r="F100" s="217" t="s">
        <v>185</v>
      </c>
      <c r="G100" s="218" t="s">
        <v>186</v>
      </c>
      <c r="H100" s="219">
        <v>19.4</v>
      </c>
      <c r="I100" s="220"/>
      <c r="J100" s="221">
        <f>ROUND(I100*H100,2)</f>
        <v>0</v>
      </c>
      <c r="K100" s="217" t="s">
        <v>159</v>
      </c>
      <c r="L100" s="47"/>
      <c r="M100" s="222" t="s">
        <v>36</v>
      </c>
      <c r="N100" s="223" t="s">
        <v>53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160</v>
      </c>
      <c r="AT100" s="226" t="s">
        <v>155</v>
      </c>
      <c r="AU100" s="226" t="s">
        <v>90</v>
      </c>
      <c r="AY100" s="19" t="s">
        <v>153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23</v>
      </c>
      <c r="BK100" s="227">
        <f>ROUND(I100*H100,2)</f>
        <v>0</v>
      </c>
      <c r="BL100" s="19" t="s">
        <v>160</v>
      </c>
      <c r="BM100" s="226" t="s">
        <v>1207</v>
      </c>
    </row>
    <row r="101" spans="1:47" s="2" customFormat="1" ht="12">
      <c r="A101" s="41"/>
      <c r="B101" s="42"/>
      <c r="C101" s="43"/>
      <c r="D101" s="228" t="s">
        <v>162</v>
      </c>
      <c r="E101" s="43"/>
      <c r="F101" s="229" t="s">
        <v>188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162</v>
      </c>
      <c r="AU101" s="19" t="s">
        <v>90</v>
      </c>
    </row>
    <row r="102" spans="1:47" s="2" customFormat="1" ht="12">
      <c r="A102" s="41"/>
      <c r="B102" s="42"/>
      <c r="C102" s="43"/>
      <c r="D102" s="233" t="s">
        <v>164</v>
      </c>
      <c r="E102" s="43"/>
      <c r="F102" s="234" t="s">
        <v>189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164</v>
      </c>
      <c r="AU102" s="19" t="s">
        <v>90</v>
      </c>
    </row>
    <row r="103" spans="1:51" s="13" customFormat="1" ht="12">
      <c r="A103" s="13"/>
      <c r="B103" s="235"/>
      <c r="C103" s="236"/>
      <c r="D103" s="228" t="s">
        <v>166</v>
      </c>
      <c r="E103" s="237" t="s">
        <v>36</v>
      </c>
      <c r="F103" s="238" t="s">
        <v>1015</v>
      </c>
      <c r="G103" s="236"/>
      <c r="H103" s="237" t="s">
        <v>36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166</v>
      </c>
      <c r="AU103" s="244" t="s">
        <v>90</v>
      </c>
      <c r="AV103" s="13" t="s">
        <v>23</v>
      </c>
      <c r="AW103" s="13" t="s">
        <v>45</v>
      </c>
      <c r="AX103" s="13" t="s">
        <v>82</v>
      </c>
      <c r="AY103" s="244" t="s">
        <v>153</v>
      </c>
    </row>
    <row r="104" spans="1:51" s="13" customFormat="1" ht="12">
      <c r="A104" s="13"/>
      <c r="B104" s="235"/>
      <c r="C104" s="236"/>
      <c r="D104" s="228" t="s">
        <v>166</v>
      </c>
      <c r="E104" s="237" t="s">
        <v>36</v>
      </c>
      <c r="F104" s="238" t="s">
        <v>438</v>
      </c>
      <c r="G104" s="236"/>
      <c r="H104" s="237" t="s">
        <v>36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166</v>
      </c>
      <c r="AU104" s="244" t="s">
        <v>90</v>
      </c>
      <c r="AV104" s="13" t="s">
        <v>23</v>
      </c>
      <c r="AW104" s="13" t="s">
        <v>45</v>
      </c>
      <c r="AX104" s="13" t="s">
        <v>82</v>
      </c>
      <c r="AY104" s="244" t="s">
        <v>153</v>
      </c>
    </row>
    <row r="105" spans="1:51" s="14" customFormat="1" ht="12">
      <c r="A105" s="14"/>
      <c r="B105" s="245"/>
      <c r="C105" s="246"/>
      <c r="D105" s="228" t="s">
        <v>166</v>
      </c>
      <c r="E105" s="247" t="s">
        <v>36</v>
      </c>
      <c r="F105" s="248" t="s">
        <v>1125</v>
      </c>
      <c r="G105" s="246"/>
      <c r="H105" s="249">
        <v>19.4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166</v>
      </c>
      <c r="AU105" s="255" t="s">
        <v>90</v>
      </c>
      <c r="AV105" s="14" t="s">
        <v>90</v>
      </c>
      <c r="AW105" s="14" t="s">
        <v>45</v>
      </c>
      <c r="AX105" s="14" t="s">
        <v>82</v>
      </c>
      <c r="AY105" s="255" t="s">
        <v>153</v>
      </c>
    </row>
    <row r="106" spans="1:51" s="15" customFormat="1" ht="12">
      <c r="A106" s="15"/>
      <c r="B106" s="266"/>
      <c r="C106" s="267"/>
      <c r="D106" s="228" t="s">
        <v>166</v>
      </c>
      <c r="E106" s="268" t="s">
        <v>36</v>
      </c>
      <c r="F106" s="269" t="s">
        <v>183</v>
      </c>
      <c r="G106" s="267"/>
      <c r="H106" s="270">
        <v>19.4</v>
      </c>
      <c r="I106" s="271"/>
      <c r="J106" s="267"/>
      <c r="K106" s="267"/>
      <c r="L106" s="272"/>
      <c r="M106" s="273"/>
      <c r="N106" s="274"/>
      <c r="O106" s="274"/>
      <c r="P106" s="274"/>
      <c r="Q106" s="274"/>
      <c r="R106" s="274"/>
      <c r="S106" s="274"/>
      <c r="T106" s="27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76" t="s">
        <v>166</v>
      </c>
      <c r="AU106" s="276" t="s">
        <v>90</v>
      </c>
      <c r="AV106" s="15" t="s">
        <v>160</v>
      </c>
      <c r="AW106" s="15" t="s">
        <v>45</v>
      </c>
      <c r="AX106" s="15" t="s">
        <v>23</v>
      </c>
      <c r="AY106" s="276" t="s">
        <v>153</v>
      </c>
    </row>
    <row r="107" spans="1:65" s="2" customFormat="1" ht="21.75" customHeight="1">
      <c r="A107" s="41"/>
      <c r="B107" s="42"/>
      <c r="C107" s="215" t="s">
        <v>174</v>
      </c>
      <c r="D107" s="215" t="s">
        <v>155</v>
      </c>
      <c r="E107" s="216" t="s">
        <v>534</v>
      </c>
      <c r="F107" s="217" t="s">
        <v>535</v>
      </c>
      <c r="G107" s="218" t="s">
        <v>186</v>
      </c>
      <c r="H107" s="219">
        <v>61.2</v>
      </c>
      <c r="I107" s="220"/>
      <c r="J107" s="221">
        <f>ROUND(I107*H107,2)</f>
        <v>0</v>
      </c>
      <c r="K107" s="217" t="s">
        <v>159</v>
      </c>
      <c r="L107" s="47"/>
      <c r="M107" s="222" t="s">
        <v>36</v>
      </c>
      <c r="N107" s="223" t="s">
        <v>53</v>
      </c>
      <c r="O107" s="87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6" t="s">
        <v>160</v>
      </c>
      <c r="AT107" s="226" t="s">
        <v>155</v>
      </c>
      <c r="AU107" s="226" t="s">
        <v>90</v>
      </c>
      <c r="AY107" s="19" t="s">
        <v>153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23</v>
      </c>
      <c r="BK107" s="227">
        <f>ROUND(I107*H107,2)</f>
        <v>0</v>
      </c>
      <c r="BL107" s="19" t="s">
        <v>160</v>
      </c>
      <c r="BM107" s="226" t="s">
        <v>1208</v>
      </c>
    </row>
    <row r="108" spans="1:47" s="2" customFormat="1" ht="12">
      <c r="A108" s="41"/>
      <c r="B108" s="42"/>
      <c r="C108" s="43"/>
      <c r="D108" s="228" t="s">
        <v>162</v>
      </c>
      <c r="E108" s="43"/>
      <c r="F108" s="229" t="s">
        <v>537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162</v>
      </c>
      <c r="AU108" s="19" t="s">
        <v>90</v>
      </c>
    </row>
    <row r="109" spans="1:47" s="2" customFormat="1" ht="12">
      <c r="A109" s="41"/>
      <c r="B109" s="42"/>
      <c r="C109" s="43"/>
      <c r="D109" s="233" t="s">
        <v>164</v>
      </c>
      <c r="E109" s="43"/>
      <c r="F109" s="234" t="s">
        <v>538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164</v>
      </c>
      <c r="AU109" s="19" t="s">
        <v>90</v>
      </c>
    </row>
    <row r="110" spans="1:51" s="13" customFormat="1" ht="12">
      <c r="A110" s="13"/>
      <c r="B110" s="235"/>
      <c r="C110" s="236"/>
      <c r="D110" s="228" t="s">
        <v>166</v>
      </c>
      <c r="E110" s="237" t="s">
        <v>36</v>
      </c>
      <c r="F110" s="238" t="s">
        <v>1012</v>
      </c>
      <c r="G110" s="236"/>
      <c r="H110" s="237" t="s">
        <v>36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166</v>
      </c>
      <c r="AU110" s="244" t="s">
        <v>90</v>
      </c>
      <c r="AV110" s="13" t="s">
        <v>23</v>
      </c>
      <c r="AW110" s="13" t="s">
        <v>45</v>
      </c>
      <c r="AX110" s="13" t="s">
        <v>82</v>
      </c>
      <c r="AY110" s="244" t="s">
        <v>153</v>
      </c>
    </row>
    <row r="111" spans="1:51" s="13" customFormat="1" ht="12">
      <c r="A111" s="13"/>
      <c r="B111" s="235"/>
      <c r="C111" s="236"/>
      <c r="D111" s="228" t="s">
        <v>166</v>
      </c>
      <c r="E111" s="237" t="s">
        <v>36</v>
      </c>
      <c r="F111" s="238" t="s">
        <v>438</v>
      </c>
      <c r="G111" s="236"/>
      <c r="H111" s="237" t="s">
        <v>36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166</v>
      </c>
      <c r="AU111" s="244" t="s">
        <v>90</v>
      </c>
      <c r="AV111" s="13" t="s">
        <v>23</v>
      </c>
      <c r="AW111" s="13" t="s">
        <v>45</v>
      </c>
      <c r="AX111" s="13" t="s">
        <v>82</v>
      </c>
      <c r="AY111" s="244" t="s">
        <v>153</v>
      </c>
    </row>
    <row r="112" spans="1:51" s="14" customFormat="1" ht="12">
      <c r="A112" s="14"/>
      <c r="B112" s="245"/>
      <c r="C112" s="246"/>
      <c r="D112" s="228" t="s">
        <v>166</v>
      </c>
      <c r="E112" s="247" t="s">
        <v>36</v>
      </c>
      <c r="F112" s="248" t="s">
        <v>1127</v>
      </c>
      <c r="G112" s="246"/>
      <c r="H112" s="249">
        <v>61.2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166</v>
      </c>
      <c r="AU112" s="255" t="s">
        <v>90</v>
      </c>
      <c r="AV112" s="14" t="s">
        <v>90</v>
      </c>
      <c r="AW112" s="14" t="s">
        <v>45</v>
      </c>
      <c r="AX112" s="14" t="s">
        <v>82</v>
      </c>
      <c r="AY112" s="255" t="s">
        <v>153</v>
      </c>
    </row>
    <row r="113" spans="1:51" s="15" customFormat="1" ht="12">
      <c r="A113" s="15"/>
      <c r="B113" s="266"/>
      <c r="C113" s="267"/>
      <c r="D113" s="228" t="s">
        <v>166</v>
      </c>
      <c r="E113" s="268" t="s">
        <v>36</v>
      </c>
      <c r="F113" s="269" t="s">
        <v>183</v>
      </c>
      <c r="G113" s="267"/>
      <c r="H113" s="270">
        <v>61.2</v>
      </c>
      <c r="I113" s="271"/>
      <c r="J113" s="267"/>
      <c r="K113" s="267"/>
      <c r="L113" s="272"/>
      <c r="M113" s="273"/>
      <c r="N113" s="274"/>
      <c r="O113" s="274"/>
      <c r="P113" s="274"/>
      <c r="Q113" s="274"/>
      <c r="R113" s="274"/>
      <c r="S113" s="274"/>
      <c r="T113" s="27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76" t="s">
        <v>166</v>
      </c>
      <c r="AU113" s="276" t="s">
        <v>90</v>
      </c>
      <c r="AV113" s="15" t="s">
        <v>160</v>
      </c>
      <c r="AW113" s="15" t="s">
        <v>45</v>
      </c>
      <c r="AX113" s="15" t="s">
        <v>23</v>
      </c>
      <c r="AY113" s="276" t="s">
        <v>153</v>
      </c>
    </row>
    <row r="114" spans="1:65" s="2" customFormat="1" ht="16.5" customHeight="1">
      <c r="A114" s="41"/>
      <c r="B114" s="42"/>
      <c r="C114" s="215" t="s">
        <v>160</v>
      </c>
      <c r="D114" s="215" t="s">
        <v>155</v>
      </c>
      <c r="E114" s="216" t="s">
        <v>193</v>
      </c>
      <c r="F114" s="217" t="s">
        <v>194</v>
      </c>
      <c r="G114" s="218" t="s">
        <v>186</v>
      </c>
      <c r="H114" s="219">
        <v>19.4</v>
      </c>
      <c r="I114" s="220"/>
      <c r="J114" s="221">
        <f>ROUND(I114*H114,2)</f>
        <v>0</v>
      </c>
      <c r="K114" s="217" t="s">
        <v>159</v>
      </c>
      <c r="L114" s="47"/>
      <c r="M114" s="222" t="s">
        <v>36</v>
      </c>
      <c r="N114" s="223" t="s">
        <v>53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160</v>
      </c>
      <c r="AT114" s="226" t="s">
        <v>155</v>
      </c>
      <c r="AU114" s="226" t="s">
        <v>90</v>
      </c>
      <c r="AY114" s="19" t="s">
        <v>153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23</v>
      </c>
      <c r="BK114" s="227">
        <f>ROUND(I114*H114,2)</f>
        <v>0</v>
      </c>
      <c r="BL114" s="19" t="s">
        <v>160</v>
      </c>
      <c r="BM114" s="226" t="s">
        <v>1209</v>
      </c>
    </row>
    <row r="115" spans="1:47" s="2" customFormat="1" ht="12">
      <c r="A115" s="41"/>
      <c r="B115" s="42"/>
      <c r="C115" s="43"/>
      <c r="D115" s="228" t="s">
        <v>162</v>
      </c>
      <c r="E115" s="43"/>
      <c r="F115" s="229" t="s">
        <v>196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162</v>
      </c>
      <c r="AU115" s="19" t="s">
        <v>90</v>
      </c>
    </row>
    <row r="116" spans="1:47" s="2" customFormat="1" ht="12">
      <c r="A116" s="41"/>
      <c r="B116" s="42"/>
      <c r="C116" s="43"/>
      <c r="D116" s="233" t="s">
        <v>164</v>
      </c>
      <c r="E116" s="43"/>
      <c r="F116" s="234" t="s">
        <v>197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164</v>
      </c>
      <c r="AU116" s="19" t="s">
        <v>90</v>
      </c>
    </row>
    <row r="117" spans="1:51" s="13" customFormat="1" ht="12">
      <c r="A117" s="13"/>
      <c r="B117" s="235"/>
      <c r="C117" s="236"/>
      <c r="D117" s="228" t="s">
        <v>166</v>
      </c>
      <c r="E117" s="237" t="s">
        <v>36</v>
      </c>
      <c r="F117" s="238" t="s">
        <v>1015</v>
      </c>
      <c r="G117" s="236"/>
      <c r="H117" s="237" t="s">
        <v>36</v>
      </c>
      <c r="I117" s="239"/>
      <c r="J117" s="236"/>
      <c r="K117" s="236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166</v>
      </c>
      <c r="AU117" s="244" t="s">
        <v>90</v>
      </c>
      <c r="AV117" s="13" t="s">
        <v>23</v>
      </c>
      <c r="AW117" s="13" t="s">
        <v>45</v>
      </c>
      <c r="AX117" s="13" t="s">
        <v>82</v>
      </c>
      <c r="AY117" s="244" t="s">
        <v>153</v>
      </c>
    </row>
    <row r="118" spans="1:51" s="13" customFormat="1" ht="12">
      <c r="A118" s="13"/>
      <c r="B118" s="235"/>
      <c r="C118" s="236"/>
      <c r="D118" s="228" t="s">
        <v>166</v>
      </c>
      <c r="E118" s="237" t="s">
        <v>36</v>
      </c>
      <c r="F118" s="238" t="s">
        <v>438</v>
      </c>
      <c r="G118" s="236"/>
      <c r="H118" s="237" t="s">
        <v>36</v>
      </c>
      <c r="I118" s="239"/>
      <c r="J118" s="236"/>
      <c r="K118" s="236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166</v>
      </c>
      <c r="AU118" s="244" t="s">
        <v>90</v>
      </c>
      <c r="AV118" s="13" t="s">
        <v>23</v>
      </c>
      <c r="AW118" s="13" t="s">
        <v>45</v>
      </c>
      <c r="AX118" s="13" t="s">
        <v>82</v>
      </c>
      <c r="AY118" s="244" t="s">
        <v>153</v>
      </c>
    </row>
    <row r="119" spans="1:51" s="14" customFormat="1" ht="12">
      <c r="A119" s="14"/>
      <c r="B119" s="245"/>
      <c r="C119" s="246"/>
      <c r="D119" s="228" t="s">
        <v>166</v>
      </c>
      <c r="E119" s="247" t="s">
        <v>36</v>
      </c>
      <c r="F119" s="248" t="s">
        <v>1125</v>
      </c>
      <c r="G119" s="246"/>
      <c r="H119" s="249">
        <v>19.4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166</v>
      </c>
      <c r="AU119" s="255" t="s">
        <v>90</v>
      </c>
      <c r="AV119" s="14" t="s">
        <v>90</v>
      </c>
      <c r="AW119" s="14" t="s">
        <v>45</v>
      </c>
      <c r="AX119" s="14" t="s">
        <v>82</v>
      </c>
      <c r="AY119" s="255" t="s">
        <v>153</v>
      </c>
    </row>
    <row r="120" spans="1:51" s="15" customFormat="1" ht="12">
      <c r="A120" s="15"/>
      <c r="B120" s="266"/>
      <c r="C120" s="267"/>
      <c r="D120" s="228" t="s">
        <v>166</v>
      </c>
      <c r="E120" s="268" t="s">
        <v>36</v>
      </c>
      <c r="F120" s="269" t="s">
        <v>183</v>
      </c>
      <c r="G120" s="267"/>
      <c r="H120" s="270">
        <v>19.4</v>
      </c>
      <c r="I120" s="271"/>
      <c r="J120" s="267"/>
      <c r="K120" s="267"/>
      <c r="L120" s="272"/>
      <c r="M120" s="273"/>
      <c r="N120" s="274"/>
      <c r="O120" s="274"/>
      <c r="P120" s="274"/>
      <c r="Q120" s="274"/>
      <c r="R120" s="274"/>
      <c r="S120" s="274"/>
      <c r="T120" s="27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76" t="s">
        <v>166</v>
      </c>
      <c r="AU120" s="276" t="s">
        <v>90</v>
      </c>
      <c r="AV120" s="15" t="s">
        <v>160</v>
      </c>
      <c r="AW120" s="15" t="s">
        <v>45</v>
      </c>
      <c r="AX120" s="15" t="s">
        <v>23</v>
      </c>
      <c r="AY120" s="276" t="s">
        <v>153</v>
      </c>
    </row>
    <row r="121" spans="1:65" s="2" customFormat="1" ht="16.5" customHeight="1">
      <c r="A121" s="41"/>
      <c r="B121" s="42"/>
      <c r="C121" s="256" t="s">
        <v>192</v>
      </c>
      <c r="D121" s="256" t="s">
        <v>175</v>
      </c>
      <c r="E121" s="257" t="s">
        <v>1023</v>
      </c>
      <c r="F121" s="258" t="s">
        <v>1024</v>
      </c>
      <c r="G121" s="259" t="s">
        <v>201</v>
      </c>
      <c r="H121" s="260">
        <v>7.65</v>
      </c>
      <c r="I121" s="261"/>
      <c r="J121" s="262">
        <f>ROUND(I121*H121,2)</f>
        <v>0</v>
      </c>
      <c r="K121" s="258" t="s">
        <v>36</v>
      </c>
      <c r="L121" s="263"/>
      <c r="M121" s="264" t="s">
        <v>36</v>
      </c>
      <c r="N121" s="265" t="s">
        <v>53</v>
      </c>
      <c r="O121" s="87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6" t="s">
        <v>179</v>
      </c>
      <c r="AT121" s="226" t="s">
        <v>175</v>
      </c>
      <c r="AU121" s="226" t="s">
        <v>90</v>
      </c>
      <c r="AY121" s="19" t="s">
        <v>153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23</v>
      </c>
      <c r="BK121" s="227">
        <f>ROUND(I121*H121,2)</f>
        <v>0</v>
      </c>
      <c r="BL121" s="19" t="s">
        <v>160</v>
      </c>
      <c r="BM121" s="226" t="s">
        <v>1210</v>
      </c>
    </row>
    <row r="122" spans="1:47" s="2" customFormat="1" ht="12">
      <c r="A122" s="41"/>
      <c r="B122" s="42"/>
      <c r="C122" s="43"/>
      <c r="D122" s="228" t="s">
        <v>162</v>
      </c>
      <c r="E122" s="43"/>
      <c r="F122" s="229" t="s">
        <v>1024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19" t="s">
        <v>162</v>
      </c>
      <c r="AU122" s="19" t="s">
        <v>90</v>
      </c>
    </row>
    <row r="123" spans="1:51" s="13" customFormat="1" ht="12">
      <c r="A123" s="13"/>
      <c r="B123" s="235"/>
      <c r="C123" s="236"/>
      <c r="D123" s="228" t="s">
        <v>166</v>
      </c>
      <c r="E123" s="237" t="s">
        <v>36</v>
      </c>
      <c r="F123" s="238" t="s">
        <v>1015</v>
      </c>
      <c r="G123" s="236"/>
      <c r="H123" s="237" t="s">
        <v>36</v>
      </c>
      <c r="I123" s="239"/>
      <c r="J123" s="236"/>
      <c r="K123" s="236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166</v>
      </c>
      <c r="AU123" s="244" t="s">
        <v>90</v>
      </c>
      <c r="AV123" s="13" t="s">
        <v>23</v>
      </c>
      <c r="AW123" s="13" t="s">
        <v>45</v>
      </c>
      <c r="AX123" s="13" t="s">
        <v>82</v>
      </c>
      <c r="AY123" s="244" t="s">
        <v>153</v>
      </c>
    </row>
    <row r="124" spans="1:51" s="13" customFormat="1" ht="12">
      <c r="A124" s="13"/>
      <c r="B124" s="235"/>
      <c r="C124" s="236"/>
      <c r="D124" s="228" t="s">
        <v>166</v>
      </c>
      <c r="E124" s="237" t="s">
        <v>36</v>
      </c>
      <c r="F124" s="238" t="s">
        <v>438</v>
      </c>
      <c r="G124" s="236"/>
      <c r="H124" s="237" t="s">
        <v>36</v>
      </c>
      <c r="I124" s="239"/>
      <c r="J124" s="236"/>
      <c r="K124" s="236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166</v>
      </c>
      <c r="AU124" s="244" t="s">
        <v>90</v>
      </c>
      <c r="AV124" s="13" t="s">
        <v>23</v>
      </c>
      <c r="AW124" s="13" t="s">
        <v>45</v>
      </c>
      <c r="AX124" s="13" t="s">
        <v>82</v>
      </c>
      <c r="AY124" s="244" t="s">
        <v>153</v>
      </c>
    </row>
    <row r="125" spans="1:51" s="14" customFormat="1" ht="12">
      <c r="A125" s="14"/>
      <c r="B125" s="245"/>
      <c r="C125" s="246"/>
      <c r="D125" s="228" t="s">
        <v>166</v>
      </c>
      <c r="E125" s="247" t="s">
        <v>36</v>
      </c>
      <c r="F125" s="248" t="s">
        <v>1130</v>
      </c>
      <c r="G125" s="246"/>
      <c r="H125" s="249">
        <v>7.65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166</v>
      </c>
      <c r="AU125" s="255" t="s">
        <v>90</v>
      </c>
      <c r="AV125" s="14" t="s">
        <v>90</v>
      </c>
      <c r="AW125" s="14" t="s">
        <v>45</v>
      </c>
      <c r="AX125" s="14" t="s">
        <v>82</v>
      </c>
      <c r="AY125" s="255" t="s">
        <v>153</v>
      </c>
    </row>
    <row r="126" spans="1:51" s="15" customFormat="1" ht="12">
      <c r="A126" s="15"/>
      <c r="B126" s="266"/>
      <c r="C126" s="267"/>
      <c r="D126" s="228" t="s">
        <v>166</v>
      </c>
      <c r="E126" s="268" t="s">
        <v>36</v>
      </c>
      <c r="F126" s="269" t="s">
        <v>183</v>
      </c>
      <c r="G126" s="267"/>
      <c r="H126" s="270">
        <v>7.65</v>
      </c>
      <c r="I126" s="271"/>
      <c r="J126" s="267"/>
      <c r="K126" s="267"/>
      <c r="L126" s="272"/>
      <c r="M126" s="273"/>
      <c r="N126" s="274"/>
      <c r="O126" s="274"/>
      <c r="P126" s="274"/>
      <c r="Q126" s="274"/>
      <c r="R126" s="274"/>
      <c r="S126" s="274"/>
      <c r="T126" s="27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6" t="s">
        <v>166</v>
      </c>
      <c r="AU126" s="276" t="s">
        <v>90</v>
      </c>
      <c r="AV126" s="15" t="s">
        <v>160</v>
      </c>
      <c r="AW126" s="15" t="s">
        <v>45</v>
      </c>
      <c r="AX126" s="15" t="s">
        <v>23</v>
      </c>
      <c r="AY126" s="276" t="s">
        <v>153</v>
      </c>
    </row>
    <row r="127" spans="1:65" s="2" customFormat="1" ht="16.5" customHeight="1">
      <c r="A127" s="41"/>
      <c r="B127" s="42"/>
      <c r="C127" s="256" t="s">
        <v>198</v>
      </c>
      <c r="D127" s="256" t="s">
        <v>175</v>
      </c>
      <c r="E127" s="257" t="s">
        <v>1026</v>
      </c>
      <c r="F127" s="258" t="s">
        <v>1027</v>
      </c>
      <c r="G127" s="259" t="s">
        <v>201</v>
      </c>
      <c r="H127" s="260">
        <v>7.65</v>
      </c>
      <c r="I127" s="261"/>
      <c r="J127" s="262">
        <f>ROUND(I127*H127,2)</f>
        <v>0</v>
      </c>
      <c r="K127" s="258" t="s">
        <v>36</v>
      </c>
      <c r="L127" s="263"/>
      <c r="M127" s="264" t="s">
        <v>36</v>
      </c>
      <c r="N127" s="265" t="s">
        <v>53</v>
      </c>
      <c r="O127" s="87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6" t="s">
        <v>179</v>
      </c>
      <c r="AT127" s="226" t="s">
        <v>175</v>
      </c>
      <c r="AU127" s="226" t="s">
        <v>90</v>
      </c>
      <c r="AY127" s="19" t="s">
        <v>153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23</v>
      </c>
      <c r="BK127" s="227">
        <f>ROUND(I127*H127,2)</f>
        <v>0</v>
      </c>
      <c r="BL127" s="19" t="s">
        <v>160</v>
      </c>
      <c r="BM127" s="226" t="s">
        <v>1211</v>
      </c>
    </row>
    <row r="128" spans="1:47" s="2" customFormat="1" ht="12">
      <c r="A128" s="41"/>
      <c r="B128" s="42"/>
      <c r="C128" s="43"/>
      <c r="D128" s="228" t="s">
        <v>162</v>
      </c>
      <c r="E128" s="43"/>
      <c r="F128" s="229" t="s">
        <v>1027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9" t="s">
        <v>162</v>
      </c>
      <c r="AU128" s="19" t="s">
        <v>90</v>
      </c>
    </row>
    <row r="129" spans="1:51" s="13" customFormat="1" ht="12">
      <c r="A129" s="13"/>
      <c r="B129" s="235"/>
      <c r="C129" s="236"/>
      <c r="D129" s="228" t="s">
        <v>166</v>
      </c>
      <c r="E129" s="237" t="s">
        <v>36</v>
      </c>
      <c r="F129" s="238" t="s">
        <v>1015</v>
      </c>
      <c r="G129" s="236"/>
      <c r="H129" s="237" t="s">
        <v>36</v>
      </c>
      <c r="I129" s="239"/>
      <c r="J129" s="236"/>
      <c r="K129" s="236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166</v>
      </c>
      <c r="AU129" s="244" t="s">
        <v>90</v>
      </c>
      <c r="AV129" s="13" t="s">
        <v>23</v>
      </c>
      <c r="AW129" s="13" t="s">
        <v>45</v>
      </c>
      <c r="AX129" s="13" t="s">
        <v>82</v>
      </c>
      <c r="AY129" s="244" t="s">
        <v>153</v>
      </c>
    </row>
    <row r="130" spans="1:51" s="13" customFormat="1" ht="12">
      <c r="A130" s="13"/>
      <c r="B130" s="235"/>
      <c r="C130" s="236"/>
      <c r="D130" s="228" t="s">
        <v>166</v>
      </c>
      <c r="E130" s="237" t="s">
        <v>36</v>
      </c>
      <c r="F130" s="238" t="s">
        <v>438</v>
      </c>
      <c r="G130" s="236"/>
      <c r="H130" s="237" t="s">
        <v>36</v>
      </c>
      <c r="I130" s="239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166</v>
      </c>
      <c r="AU130" s="244" t="s">
        <v>90</v>
      </c>
      <c r="AV130" s="13" t="s">
        <v>23</v>
      </c>
      <c r="AW130" s="13" t="s">
        <v>45</v>
      </c>
      <c r="AX130" s="13" t="s">
        <v>82</v>
      </c>
      <c r="AY130" s="244" t="s">
        <v>153</v>
      </c>
    </row>
    <row r="131" spans="1:51" s="14" customFormat="1" ht="12">
      <c r="A131" s="14"/>
      <c r="B131" s="245"/>
      <c r="C131" s="246"/>
      <c r="D131" s="228" t="s">
        <v>166</v>
      </c>
      <c r="E131" s="247" t="s">
        <v>36</v>
      </c>
      <c r="F131" s="248" t="s">
        <v>1130</v>
      </c>
      <c r="G131" s="246"/>
      <c r="H131" s="249">
        <v>7.65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166</v>
      </c>
      <c r="AU131" s="255" t="s">
        <v>90</v>
      </c>
      <c r="AV131" s="14" t="s">
        <v>90</v>
      </c>
      <c r="AW131" s="14" t="s">
        <v>45</v>
      </c>
      <c r="AX131" s="14" t="s">
        <v>82</v>
      </c>
      <c r="AY131" s="255" t="s">
        <v>153</v>
      </c>
    </row>
    <row r="132" spans="1:51" s="15" customFormat="1" ht="12">
      <c r="A132" s="15"/>
      <c r="B132" s="266"/>
      <c r="C132" s="267"/>
      <c r="D132" s="228" t="s">
        <v>166</v>
      </c>
      <c r="E132" s="268" t="s">
        <v>36</v>
      </c>
      <c r="F132" s="269" t="s">
        <v>183</v>
      </c>
      <c r="G132" s="267"/>
      <c r="H132" s="270">
        <v>7.65</v>
      </c>
      <c r="I132" s="271"/>
      <c r="J132" s="267"/>
      <c r="K132" s="267"/>
      <c r="L132" s="272"/>
      <c r="M132" s="273"/>
      <c r="N132" s="274"/>
      <c r="O132" s="274"/>
      <c r="P132" s="274"/>
      <c r="Q132" s="274"/>
      <c r="R132" s="274"/>
      <c r="S132" s="274"/>
      <c r="T132" s="27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76" t="s">
        <v>166</v>
      </c>
      <c r="AU132" s="276" t="s">
        <v>90</v>
      </c>
      <c r="AV132" s="15" t="s">
        <v>160</v>
      </c>
      <c r="AW132" s="15" t="s">
        <v>45</v>
      </c>
      <c r="AX132" s="15" t="s">
        <v>23</v>
      </c>
      <c r="AY132" s="276" t="s">
        <v>153</v>
      </c>
    </row>
    <row r="133" spans="1:65" s="2" customFormat="1" ht="16.5" customHeight="1">
      <c r="A133" s="41"/>
      <c r="B133" s="42"/>
      <c r="C133" s="256" t="s">
        <v>204</v>
      </c>
      <c r="D133" s="256" t="s">
        <v>175</v>
      </c>
      <c r="E133" s="257" t="s">
        <v>199</v>
      </c>
      <c r="F133" s="258" t="s">
        <v>1029</v>
      </c>
      <c r="G133" s="259" t="s">
        <v>201</v>
      </c>
      <c r="H133" s="260">
        <v>2.55</v>
      </c>
      <c r="I133" s="261"/>
      <c r="J133" s="262">
        <f>ROUND(I133*H133,2)</f>
        <v>0</v>
      </c>
      <c r="K133" s="258" t="s">
        <v>36</v>
      </c>
      <c r="L133" s="263"/>
      <c r="M133" s="264" t="s">
        <v>36</v>
      </c>
      <c r="N133" s="265" t="s">
        <v>53</v>
      </c>
      <c r="O133" s="87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6" t="s">
        <v>179</v>
      </c>
      <c r="AT133" s="226" t="s">
        <v>175</v>
      </c>
      <c r="AU133" s="226" t="s">
        <v>90</v>
      </c>
      <c r="AY133" s="19" t="s">
        <v>153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23</v>
      </c>
      <c r="BK133" s="227">
        <f>ROUND(I133*H133,2)</f>
        <v>0</v>
      </c>
      <c r="BL133" s="19" t="s">
        <v>160</v>
      </c>
      <c r="BM133" s="226" t="s">
        <v>1212</v>
      </c>
    </row>
    <row r="134" spans="1:47" s="2" customFormat="1" ht="12">
      <c r="A134" s="41"/>
      <c r="B134" s="42"/>
      <c r="C134" s="43"/>
      <c r="D134" s="228" t="s">
        <v>162</v>
      </c>
      <c r="E134" s="43"/>
      <c r="F134" s="229" t="s">
        <v>1029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9" t="s">
        <v>162</v>
      </c>
      <c r="AU134" s="19" t="s">
        <v>90</v>
      </c>
    </row>
    <row r="135" spans="1:51" s="13" customFormat="1" ht="12">
      <c r="A135" s="13"/>
      <c r="B135" s="235"/>
      <c r="C135" s="236"/>
      <c r="D135" s="228" t="s">
        <v>166</v>
      </c>
      <c r="E135" s="237" t="s">
        <v>36</v>
      </c>
      <c r="F135" s="238" t="s">
        <v>1015</v>
      </c>
      <c r="G135" s="236"/>
      <c r="H135" s="237" t="s">
        <v>36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166</v>
      </c>
      <c r="AU135" s="244" t="s">
        <v>90</v>
      </c>
      <c r="AV135" s="13" t="s">
        <v>23</v>
      </c>
      <c r="AW135" s="13" t="s">
        <v>45</v>
      </c>
      <c r="AX135" s="13" t="s">
        <v>82</v>
      </c>
      <c r="AY135" s="244" t="s">
        <v>153</v>
      </c>
    </row>
    <row r="136" spans="1:51" s="13" customFormat="1" ht="12">
      <c r="A136" s="13"/>
      <c r="B136" s="235"/>
      <c r="C136" s="236"/>
      <c r="D136" s="228" t="s">
        <v>166</v>
      </c>
      <c r="E136" s="237" t="s">
        <v>36</v>
      </c>
      <c r="F136" s="238" t="s">
        <v>438</v>
      </c>
      <c r="G136" s="236"/>
      <c r="H136" s="237" t="s">
        <v>36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166</v>
      </c>
      <c r="AU136" s="244" t="s">
        <v>90</v>
      </c>
      <c r="AV136" s="13" t="s">
        <v>23</v>
      </c>
      <c r="AW136" s="13" t="s">
        <v>45</v>
      </c>
      <c r="AX136" s="13" t="s">
        <v>82</v>
      </c>
      <c r="AY136" s="244" t="s">
        <v>153</v>
      </c>
    </row>
    <row r="137" spans="1:51" s="14" customFormat="1" ht="12">
      <c r="A137" s="14"/>
      <c r="B137" s="245"/>
      <c r="C137" s="246"/>
      <c r="D137" s="228" t="s">
        <v>166</v>
      </c>
      <c r="E137" s="247" t="s">
        <v>36</v>
      </c>
      <c r="F137" s="248" t="s">
        <v>1133</v>
      </c>
      <c r="G137" s="246"/>
      <c r="H137" s="249">
        <v>2.55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166</v>
      </c>
      <c r="AU137" s="255" t="s">
        <v>90</v>
      </c>
      <c r="AV137" s="14" t="s">
        <v>90</v>
      </c>
      <c r="AW137" s="14" t="s">
        <v>45</v>
      </c>
      <c r="AX137" s="14" t="s">
        <v>82</v>
      </c>
      <c r="AY137" s="255" t="s">
        <v>153</v>
      </c>
    </row>
    <row r="138" spans="1:51" s="15" customFormat="1" ht="12">
      <c r="A138" s="15"/>
      <c r="B138" s="266"/>
      <c r="C138" s="267"/>
      <c r="D138" s="228" t="s">
        <v>166</v>
      </c>
      <c r="E138" s="268" t="s">
        <v>36</v>
      </c>
      <c r="F138" s="269" t="s">
        <v>183</v>
      </c>
      <c r="G138" s="267"/>
      <c r="H138" s="270">
        <v>2.55</v>
      </c>
      <c r="I138" s="271"/>
      <c r="J138" s="267"/>
      <c r="K138" s="267"/>
      <c r="L138" s="272"/>
      <c r="M138" s="273"/>
      <c r="N138" s="274"/>
      <c r="O138" s="274"/>
      <c r="P138" s="274"/>
      <c r="Q138" s="274"/>
      <c r="R138" s="274"/>
      <c r="S138" s="274"/>
      <c r="T138" s="27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6" t="s">
        <v>166</v>
      </c>
      <c r="AU138" s="276" t="s">
        <v>90</v>
      </c>
      <c r="AV138" s="15" t="s">
        <v>160</v>
      </c>
      <c r="AW138" s="15" t="s">
        <v>45</v>
      </c>
      <c r="AX138" s="15" t="s">
        <v>23</v>
      </c>
      <c r="AY138" s="276" t="s">
        <v>153</v>
      </c>
    </row>
    <row r="139" spans="1:65" s="2" customFormat="1" ht="16.5" customHeight="1">
      <c r="A139" s="41"/>
      <c r="B139" s="42"/>
      <c r="C139" s="256" t="s">
        <v>179</v>
      </c>
      <c r="D139" s="256" t="s">
        <v>175</v>
      </c>
      <c r="E139" s="257" t="s">
        <v>1031</v>
      </c>
      <c r="F139" s="258" t="s">
        <v>1032</v>
      </c>
      <c r="G139" s="259" t="s">
        <v>201</v>
      </c>
      <c r="H139" s="260">
        <v>1.55</v>
      </c>
      <c r="I139" s="261"/>
      <c r="J139" s="262">
        <f>ROUND(I139*H139,2)</f>
        <v>0</v>
      </c>
      <c r="K139" s="258" t="s">
        <v>36</v>
      </c>
      <c r="L139" s="263"/>
      <c r="M139" s="264" t="s">
        <v>36</v>
      </c>
      <c r="N139" s="265" t="s">
        <v>53</v>
      </c>
      <c r="O139" s="87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6" t="s">
        <v>179</v>
      </c>
      <c r="AT139" s="226" t="s">
        <v>175</v>
      </c>
      <c r="AU139" s="226" t="s">
        <v>90</v>
      </c>
      <c r="AY139" s="19" t="s">
        <v>153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23</v>
      </c>
      <c r="BK139" s="227">
        <f>ROUND(I139*H139,2)</f>
        <v>0</v>
      </c>
      <c r="BL139" s="19" t="s">
        <v>160</v>
      </c>
      <c r="BM139" s="226" t="s">
        <v>1213</v>
      </c>
    </row>
    <row r="140" spans="1:47" s="2" customFormat="1" ht="12">
      <c r="A140" s="41"/>
      <c r="B140" s="42"/>
      <c r="C140" s="43"/>
      <c r="D140" s="228" t="s">
        <v>162</v>
      </c>
      <c r="E140" s="43"/>
      <c r="F140" s="229" t="s">
        <v>1032</v>
      </c>
      <c r="G140" s="43"/>
      <c r="H140" s="43"/>
      <c r="I140" s="230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9" t="s">
        <v>162</v>
      </c>
      <c r="AU140" s="19" t="s">
        <v>90</v>
      </c>
    </row>
    <row r="141" spans="1:51" s="13" customFormat="1" ht="12">
      <c r="A141" s="13"/>
      <c r="B141" s="235"/>
      <c r="C141" s="236"/>
      <c r="D141" s="228" t="s">
        <v>166</v>
      </c>
      <c r="E141" s="237" t="s">
        <v>36</v>
      </c>
      <c r="F141" s="238" t="s">
        <v>1015</v>
      </c>
      <c r="G141" s="236"/>
      <c r="H141" s="237" t="s">
        <v>36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166</v>
      </c>
      <c r="AU141" s="244" t="s">
        <v>90</v>
      </c>
      <c r="AV141" s="13" t="s">
        <v>23</v>
      </c>
      <c r="AW141" s="13" t="s">
        <v>45</v>
      </c>
      <c r="AX141" s="13" t="s">
        <v>82</v>
      </c>
      <c r="AY141" s="244" t="s">
        <v>153</v>
      </c>
    </row>
    <row r="142" spans="1:51" s="13" customFormat="1" ht="12">
      <c r="A142" s="13"/>
      <c r="B142" s="235"/>
      <c r="C142" s="236"/>
      <c r="D142" s="228" t="s">
        <v>166</v>
      </c>
      <c r="E142" s="237" t="s">
        <v>36</v>
      </c>
      <c r="F142" s="238" t="s">
        <v>438</v>
      </c>
      <c r="G142" s="236"/>
      <c r="H142" s="237" t="s">
        <v>36</v>
      </c>
      <c r="I142" s="239"/>
      <c r="J142" s="236"/>
      <c r="K142" s="236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166</v>
      </c>
      <c r="AU142" s="244" t="s">
        <v>90</v>
      </c>
      <c r="AV142" s="13" t="s">
        <v>23</v>
      </c>
      <c r="AW142" s="13" t="s">
        <v>45</v>
      </c>
      <c r="AX142" s="13" t="s">
        <v>82</v>
      </c>
      <c r="AY142" s="244" t="s">
        <v>153</v>
      </c>
    </row>
    <row r="143" spans="1:51" s="14" customFormat="1" ht="12">
      <c r="A143" s="14"/>
      <c r="B143" s="245"/>
      <c r="C143" s="246"/>
      <c r="D143" s="228" t="s">
        <v>166</v>
      </c>
      <c r="E143" s="247" t="s">
        <v>36</v>
      </c>
      <c r="F143" s="248" t="s">
        <v>1135</v>
      </c>
      <c r="G143" s="246"/>
      <c r="H143" s="249">
        <v>1.55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166</v>
      </c>
      <c r="AU143" s="255" t="s">
        <v>90</v>
      </c>
      <c r="AV143" s="14" t="s">
        <v>90</v>
      </c>
      <c r="AW143" s="14" t="s">
        <v>45</v>
      </c>
      <c r="AX143" s="14" t="s">
        <v>82</v>
      </c>
      <c r="AY143" s="255" t="s">
        <v>153</v>
      </c>
    </row>
    <row r="144" spans="1:51" s="15" customFormat="1" ht="12">
      <c r="A144" s="15"/>
      <c r="B144" s="266"/>
      <c r="C144" s="267"/>
      <c r="D144" s="228" t="s">
        <v>166</v>
      </c>
      <c r="E144" s="268" t="s">
        <v>36</v>
      </c>
      <c r="F144" s="269" t="s">
        <v>183</v>
      </c>
      <c r="G144" s="267"/>
      <c r="H144" s="270">
        <v>1.55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6" t="s">
        <v>166</v>
      </c>
      <c r="AU144" s="276" t="s">
        <v>90</v>
      </c>
      <c r="AV144" s="15" t="s">
        <v>160</v>
      </c>
      <c r="AW144" s="15" t="s">
        <v>45</v>
      </c>
      <c r="AX144" s="15" t="s">
        <v>23</v>
      </c>
      <c r="AY144" s="276" t="s">
        <v>153</v>
      </c>
    </row>
    <row r="145" spans="1:65" s="2" customFormat="1" ht="16.5" customHeight="1">
      <c r="A145" s="41"/>
      <c r="B145" s="42"/>
      <c r="C145" s="215" t="s">
        <v>212</v>
      </c>
      <c r="D145" s="215" t="s">
        <v>155</v>
      </c>
      <c r="E145" s="216" t="s">
        <v>600</v>
      </c>
      <c r="F145" s="217" t="s">
        <v>601</v>
      </c>
      <c r="G145" s="218" t="s">
        <v>186</v>
      </c>
      <c r="H145" s="219">
        <v>61.2</v>
      </c>
      <c r="I145" s="220"/>
      <c r="J145" s="221">
        <f>ROUND(I145*H145,2)</f>
        <v>0</v>
      </c>
      <c r="K145" s="217" t="s">
        <v>159</v>
      </c>
      <c r="L145" s="47"/>
      <c r="M145" s="222" t="s">
        <v>36</v>
      </c>
      <c r="N145" s="223" t="s">
        <v>53</v>
      </c>
      <c r="O145" s="87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6" t="s">
        <v>160</v>
      </c>
      <c r="AT145" s="226" t="s">
        <v>155</v>
      </c>
      <c r="AU145" s="226" t="s">
        <v>90</v>
      </c>
      <c r="AY145" s="19" t="s">
        <v>153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23</v>
      </c>
      <c r="BK145" s="227">
        <f>ROUND(I145*H145,2)</f>
        <v>0</v>
      </c>
      <c r="BL145" s="19" t="s">
        <v>160</v>
      </c>
      <c r="BM145" s="226" t="s">
        <v>1214</v>
      </c>
    </row>
    <row r="146" spans="1:47" s="2" customFormat="1" ht="12">
      <c r="A146" s="41"/>
      <c r="B146" s="42"/>
      <c r="C146" s="43"/>
      <c r="D146" s="228" t="s">
        <v>162</v>
      </c>
      <c r="E146" s="43"/>
      <c r="F146" s="229" t="s">
        <v>603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9" t="s">
        <v>162</v>
      </c>
      <c r="AU146" s="19" t="s">
        <v>90</v>
      </c>
    </row>
    <row r="147" spans="1:47" s="2" customFormat="1" ht="12">
      <c r="A147" s="41"/>
      <c r="B147" s="42"/>
      <c r="C147" s="43"/>
      <c r="D147" s="233" t="s">
        <v>164</v>
      </c>
      <c r="E147" s="43"/>
      <c r="F147" s="234" t="s">
        <v>604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9" t="s">
        <v>164</v>
      </c>
      <c r="AU147" s="19" t="s">
        <v>90</v>
      </c>
    </row>
    <row r="148" spans="1:51" s="13" customFormat="1" ht="12">
      <c r="A148" s="13"/>
      <c r="B148" s="235"/>
      <c r="C148" s="236"/>
      <c r="D148" s="228" t="s">
        <v>166</v>
      </c>
      <c r="E148" s="237" t="s">
        <v>36</v>
      </c>
      <c r="F148" s="238" t="s">
        <v>1137</v>
      </c>
      <c r="G148" s="236"/>
      <c r="H148" s="237" t="s">
        <v>36</v>
      </c>
      <c r="I148" s="239"/>
      <c r="J148" s="236"/>
      <c r="K148" s="236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166</v>
      </c>
      <c r="AU148" s="244" t="s">
        <v>90</v>
      </c>
      <c r="AV148" s="13" t="s">
        <v>23</v>
      </c>
      <c r="AW148" s="13" t="s">
        <v>45</v>
      </c>
      <c r="AX148" s="13" t="s">
        <v>82</v>
      </c>
      <c r="AY148" s="244" t="s">
        <v>153</v>
      </c>
    </row>
    <row r="149" spans="1:51" s="13" customFormat="1" ht="12">
      <c r="A149" s="13"/>
      <c r="B149" s="235"/>
      <c r="C149" s="236"/>
      <c r="D149" s="228" t="s">
        <v>166</v>
      </c>
      <c r="E149" s="237" t="s">
        <v>36</v>
      </c>
      <c r="F149" s="238" t="s">
        <v>438</v>
      </c>
      <c r="G149" s="236"/>
      <c r="H149" s="237" t="s">
        <v>36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166</v>
      </c>
      <c r="AU149" s="244" t="s">
        <v>90</v>
      </c>
      <c r="AV149" s="13" t="s">
        <v>23</v>
      </c>
      <c r="AW149" s="13" t="s">
        <v>45</v>
      </c>
      <c r="AX149" s="13" t="s">
        <v>82</v>
      </c>
      <c r="AY149" s="244" t="s">
        <v>153</v>
      </c>
    </row>
    <row r="150" spans="1:51" s="14" customFormat="1" ht="12">
      <c r="A150" s="14"/>
      <c r="B150" s="245"/>
      <c r="C150" s="246"/>
      <c r="D150" s="228" t="s">
        <v>166</v>
      </c>
      <c r="E150" s="247" t="s">
        <v>36</v>
      </c>
      <c r="F150" s="248" t="s">
        <v>1127</v>
      </c>
      <c r="G150" s="246"/>
      <c r="H150" s="249">
        <v>61.2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166</v>
      </c>
      <c r="AU150" s="255" t="s">
        <v>90</v>
      </c>
      <c r="AV150" s="14" t="s">
        <v>90</v>
      </c>
      <c r="AW150" s="14" t="s">
        <v>45</v>
      </c>
      <c r="AX150" s="14" t="s">
        <v>82</v>
      </c>
      <c r="AY150" s="255" t="s">
        <v>153</v>
      </c>
    </row>
    <row r="151" spans="1:51" s="15" customFormat="1" ht="12">
      <c r="A151" s="15"/>
      <c r="B151" s="266"/>
      <c r="C151" s="267"/>
      <c r="D151" s="228" t="s">
        <v>166</v>
      </c>
      <c r="E151" s="268" t="s">
        <v>36</v>
      </c>
      <c r="F151" s="269" t="s">
        <v>183</v>
      </c>
      <c r="G151" s="267"/>
      <c r="H151" s="270">
        <v>61.2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6" t="s">
        <v>166</v>
      </c>
      <c r="AU151" s="276" t="s">
        <v>90</v>
      </c>
      <c r="AV151" s="15" t="s">
        <v>160</v>
      </c>
      <c r="AW151" s="15" t="s">
        <v>45</v>
      </c>
      <c r="AX151" s="15" t="s">
        <v>23</v>
      </c>
      <c r="AY151" s="276" t="s">
        <v>153</v>
      </c>
    </row>
    <row r="152" spans="1:65" s="2" customFormat="1" ht="16.5" customHeight="1">
      <c r="A152" s="41"/>
      <c r="B152" s="42"/>
      <c r="C152" s="256" t="s">
        <v>28</v>
      </c>
      <c r="D152" s="256" t="s">
        <v>175</v>
      </c>
      <c r="E152" s="257" t="s">
        <v>605</v>
      </c>
      <c r="F152" s="258" t="s">
        <v>1035</v>
      </c>
      <c r="G152" s="259" t="s">
        <v>201</v>
      </c>
      <c r="H152" s="260">
        <v>4.2</v>
      </c>
      <c r="I152" s="261"/>
      <c r="J152" s="262">
        <f>ROUND(I152*H152,2)</f>
        <v>0</v>
      </c>
      <c r="K152" s="258" t="s">
        <v>36</v>
      </c>
      <c r="L152" s="263"/>
      <c r="M152" s="264" t="s">
        <v>36</v>
      </c>
      <c r="N152" s="265" t="s">
        <v>53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179</v>
      </c>
      <c r="AT152" s="226" t="s">
        <v>175</v>
      </c>
      <c r="AU152" s="226" t="s">
        <v>90</v>
      </c>
      <c r="AY152" s="19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23</v>
      </c>
      <c r="BK152" s="227">
        <f>ROUND(I152*H152,2)</f>
        <v>0</v>
      </c>
      <c r="BL152" s="19" t="s">
        <v>160</v>
      </c>
      <c r="BM152" s="226" t="s">
        <v>1215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1035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162</v>
      </c>
      <c r="AU153" s="19" t="s">
        <v>90</v>
      </c>
    </row>
    <row r="154" spans="1:51" s="13" customFormat="1" ht="12">
      <c r="A154" s="13"/>
      <c r="B154" s="235"/>
      <c r="C154" s="236"/>
      <c r="D154" s="228" t="s">
        <v>166</v>
      </c>
      <c r="E154" s="237" t="s">
        <v>36</v>
      </c>
      <c r="F154" s="238" t="s">
        <v>1012</v>
      </c>
      <c r="G154" s="236"/>
      <c r="H154" s="237" t="s">
        <v>36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166</v>
      </c>
      <c r="AU154" s="244" t="s">
        <v>90</v>
      </c>
      <c r="AV154" s="13" t="s">
        <v>23</v>
      </c>
      <c r="AW154" s="13" t="s">
        <v>45</v>
      </c>
      <c r="AX154" s="13" t="s">
        <v>82</v>
      </c>
      <c r="AY154" s="244" t="s">
        <v>153</v>
      </c>
    </row>
    <row r="155" spans="1:51" s="13" customFormat="1" ht="12">
      <c r="A155" s="13"/>
      <c r="B155" s="235"/>
      <c r="C155" s="236"/>
      <c r="D155" s="228" t="s">
        <v>166</v>
      </c>
      <c r="E155" s="237" t="s">
        <v>36</v>
      </c>
      <c r="F155" s="238" t="s">
        <v>438</v>
      </c>
      <c r="G155" s="236"/>
      <c r="H155" s="237" t="s">
        <v>36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166</v>
      </c>
      <c r="AU155" s="244" t="s">
        <v>90</v>
      </c>
      <c r="AV155" s="13" t="s">
        <v>23</v>
      </c>
      <c r="AW155" s="13" t="s">
        <v>45</v>
      </c>
      <c r="AX155" s="13" t="s">
        <v>82</v>
      </c>
      <c r="AY155" s="244" t="s">
        <v>153</v>
      </c>
    </row>
    <row r="156" spans="1:51" s="14" customFormat="1" ht="12">
      <c r="A156" s="14"/>
      <c r="B156" s="245"/>
      <c r="C156" s="246"/>
      <c r="D156" s="228" t="s">
        <v>166</v>
      </c>
      <c r="E156" s="247" t="s">
        <v>36</v>
      </c>
      <c r="F156" s="248" t="s">
        <v>1139</v>
      </c>
      <c r="G156" s="246"/>
      <c r="H156" s="249">
        <v>4.2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166</v>
      </c>
      <c r="AU156" s="255" t="s">
        <v>90</v>
      </c>
      <c r="AV156" s="14" t="s">
        <v>90</v>
      </c>
      <c r="AW156" s="14" t="s">
        <v>45</v>
      </c>
      <c r="AX156" s="14" t="s">
        <v>82</v>
      </c>
      <c r="AY156" s="255" t="s">
        <v>153</v>
      </c>
    </row>
    <row r="157" spans="1:51" s="15" customFormat="1" ht="12">
      <c r="A157" s="15"/>
      <c r="B157" s="266"/>
      <c r="C157" s="267"/>
      <c r="D157" s="228" t="s">
        <v>166</v>
      </c>
      <c r="E157" s="268" t="s">
        <v>36</v>
      </c>
      <c r="F157" s="269" t="s">
        <v>183</v>
      </c>
      <c r="G157" s="267"/>
      <c r="H157" s="270">
        <v>4.2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6" t="s">
        <v>166</v>
      </c>
      <c r="AU157" s="276" t="s">
        <v>90</v>
      </c>
      <c r="AV157" s="15" t="s">
        <v>160</v>
      </c>
      <c r="AW157" s="15" t="s">
        <v>45</v>
      </c>
      <c r="AX157" s="15" t="s">
        <v>23</v>
      </c>
      <c r="AY157" s="276" t="s">
        <v>153</v>
      </c>
    </row>
    <row r="158" spans="1:65" s="2" customFormat="1" ht="16.5" customHeight="1">
      <c r="A158" s="41"/>
      <c r="B158" s="42"/>
      <c r="C158" s="256" t="s">
        <v>222</v>
      </c>
      <c r="D158" s="256" t="s">
        <v>175</v>
      </c>
      <c r="E158" s="257" t="s">
        <v>609</v>
      </c>
      <c r="F158" s="258" t="s">
        <v>610</v>
      </c>
      <c r="G158" s="259" t="s">
        <v>201</v>
      </c>
      <c r="H158" s="260">
        <v>5.85</v>
      </c>
      <c r="I158" s="261"/>
      <c r="J158" s="262">
        <f>ROUND(I158*H158,2)</f>
        <v>0</v>
      </c>
      <c r="K158" s="258" t="s">
        <v>36</v>
      </c>
      <c r="L158" s="263"/>
      <c r="M158" s="264" t="s">
        <v>36</v>
      </c>
      <c r="N158" s="265" t="s">
        <v>53</v>
      </c>
      <c r="O158" s="87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6" t="s">
        <v>179</v>
      </c>
      <c r="AT158" s="226" t="s">
        <v>175</v>
      </c>
      <c r="AU158" s="226" t="s">
        <v>90</v>
      </c>
      <c r="AY158" s="19" t="s">
        <v>153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23</v>
      </c>
      <c r="BK158" s="227">
        <f>ROUND(I158*H158,2)</f>
        <v>0</v>
      </c>
      <c r="BL158" s="19" t="s">
        <v>160</v>
      </c>
      <c r="BM158" s="226" t="s">
        <v>1216</v>
      </c>
    </row>
    <row r="159" spans="1:47" s="2" customFormat="1" ht="12">
      <c r="A159" s="41"/>
      <c r="B159" s="42"/>
      <c r="C159" s="43"/>
      <c r="D159" s="228" t="s">
        <v>162</v>
      </c>
      <c r="E159" s="43"/>
      <c r="F159" s="229" t="s">
        <v>610</v>
      </c>
      <c r="G159" s="43"/>
      <c r="H159" s="43"/>
      <c r="I159" s="230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9" t="s">
        <v>162</v>
      </c>
      <c r="AU159" s="19" t="s">
        <v>90</v>
      </c>
    </row>
    <row r="160" spans="1:51" s="13" customFormat="1" ht="12">
      <c r="A160" s="13"/>
      <c r="B160" s="235"/>
      <c r="C160" s="236"/>
      <c r="D160" s="228" t="s">
        <v>166</v>
      </c>
      <c r="E160" s="237" t="s">
        <v>36</v>
      </c>
      <c r="F160" s="238" t="s">
        <v>1012</v>
      </c>
      <c r="G160" s="236"/>
      <c r="H160" s="237" t="s">
        <v>36</v>
      </c>
      <c r="I160" s="239"/>
      <c r="J160" s="236"/>
      <c r="K160" s="236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166</v>
      </c>
      <c r="AU160" s="244" t="s">
        <v>90</v>
      </c>
      <c r="AV160" s="13" t="s">
        <v>23</v>
      </c>
      <c r="AW160" s="13" t="s">
        <v>45</v>
      </c>
      <c r="AX160" s="13" t="s">
        <v>82</v>
      </c>
      <c r="AY160" s="244" t="s">
        <v>153</v>
      </c>
    </row>
    <row r="161" spans="1:51" s="13" customFormat="1" ht="12">
      <c r="A161" s="13"/>
      <c r="B161" s="235"/>
      <c r="C161" s="236"/>
      <c r="D161" s="228" t="s">
        <v>166</v>
      </c>
      <c r="E161" s="237" t="s">
        <v>36</v>
      </c>
      <c r="F161" s="238" t="s">
        <v>438</v>
      </c>
      <c r="G161" s="236"/>
      <c r="H161" s="237" t="s">
        <v>36</v>
      </c>
      <c r="I161" s="239"/>
      <c r="J161" s="236"/>
      <c r="K161" s="236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166</v>
      </c>
      <c r="AU161" s="244" t="s">
        <v>90</v>
      </c>
      <c r="AV161" s="13" t="s">
        <v>23</v>
      </c>
      <c r="AW161" s="13" t="s">
        <v>45</v>
      </c>
      <c r="AX161" s="13" t="s">
        <v>82</v>
      </c>
      <c r="AY161" s="244" t="s">
        <v>153</v>
      </c>
    </row>
    <row r="162" spans="1:51" s="14" customFormat="1" ht="12">
      <c r="A162" s="14"/>
      <c r="B162" s="245"/>
      <c r="C162" s="246"/>
      <c r="D162" s="228" t="s">
        <v>166</v>
      </c>
      <c r="E162" s="247" t="s">
        <v>36</v>
      </c>
      <c r="F162" s="248" t="s">
        <v>1141</v>
      </c>
      <c r="G162" s="246"/>
      <c r="H162" s="249">
        <v>5.85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166</v>
      </c>
      <c r="AU162" s="255" t="s">
        <v>90</v>
      </c>
      <c r="AV162" s="14" t="s">
        <v>90</v>
      </c>
      <c r="AW162" s="14" t="s">
        <v>45</v>
      </c>
      <c r="AX162" s="14" t="s">
        <v>82</v>
      </c>
      <c r="AY162" s="255" t="s">
        <v>153</v>
      </c>
    </row>
    <row r="163" spans="1:51" s="15" customFormat="1" ht="12">
      <c r="A163" s="15"/>
      <c r="B163" s="266"/>
      <c r="C163" s="267"/>
      <c r="D163" s="228" t="s">
        <v>166</v>
      </c>
      <c r="E163" s="268" t="s">
        <v>36</v>
      </c>
      <c r="F163" s="269" t="s">
        <v>183</v>
      </c>
      <c r="G163" s="267"/>
      <c r="H163" s="270">
        <v>5.85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6" t="s">
        <v>166</v>
      </c>
      <c r="AU163" s="276" t="s">
        <v>90</v>
      </c>
      <c r="AV163" s="15" t="s">
        <v>160</v>
      </c>
      <c r="AW163" s="15" t="s">
        <v>45</v>
      </c>
      <c r="AX163" s="15" t="s">
        <v>23</v>
      </c>
      <c r="AY163" s="276" t="s">
        <v>153</v>
      </c>
    </row>
    <row r="164" spans="1:65" s="2" customFormat="1" ht="16.5" customHeight="1">
      <c r="A164" s="41"/>
      <c r="B164" s="42"/>
      <c r="C164" s="256" t="s">
        <v>227</v>
      </c>
      <c r="D164" s="256" t="s">
        <v>175</v>
      </c>
      <c r="E164" s="257" t="s">
        <v>1040</v>
      </c>
      <c r="F164" s="258" t="s">
        <v>613</v>
      </c>
      <c r="G164" s="259" t="s">
        <v>201</v>
      </c>
      <c r="H164" s="260">
        <v>4.2</v>
      </c>
      <c r="I164" s="261"/>
      <c r="J164" s="262">
        <f>ROUND(I164*H164,2)</f>
        <v>0</v>
      </c>
      <c r="K164" s="258" t="s">
        <v>36</v>
      </c>
      <c r="L164" s="263"/>
      <c r="M164" s="264" t="s">
        <v>36</v>
      </c>
      <c r="N164" s="265" t="s">
        <v>53</v>
      </c>
      <c r="O164" s="87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179</v>
      </c>
      <c r="AT164" s="226" t="s">
        <v>175</v>
      </c>
      <c r="AU164" s="226" t="s">
        <v>90</v>
      </c>
      <c r="AY164" s="19" t="s">
        <v>153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23</v>
      </c>
      <c r="BK164" s="227">
        <f>ROUND(I164*H164,2)</f>
        <v>0</v>
      </c>
      <c r="BL164" s="19" t="s">
        <v>160</v>
      </c>
      <c r="BM164" s="226" t="s">
        <v>1217</v>
      </c>
    </row>
    <row r="165" spans="1:47" s="2" customFormat="1" ht="12">
      <c r="A165" s="41"/>
      <c r="B165" s="42"/>
      <c r="C165" s="43"/>
      <c r="D165" s="228" t="s">
        <v>162</v>
      </c>
      <c r="E165" s="43"/>
      <c r="F165" s="229" t="s">
        <v>613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162</v>
      </c>
      <c r="AU165" s="19" t="s">
        <v>90</v>
      </c>
    </row>
    <row r="166" spans="1:51" s="13" customFormat="1" ht="12">
      <c r="A166" s="13"/>
      <c r="B166" s="235"/>
      <c r="C166" s="236"/>
      <c r="D166" s="228" t="s">
        <v>166</v>
      </c>
      <c r="E166" s="237" t="s">
        <v>36</v>
      </c>
      <c r="F166" s="238" t="s">
        <v>1012</v>
      </c>
      <c r="G166" s="236"/>
      <c r="H166" s="237" t="s">
        <v>36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166</v>
      </c>
      <c r="AU166" s="244" t="s">
        <v>90</v>
      </c>
      <c r="AV166" s="13" t="s">
        <v>23</v>
      </c>
      <c r="AW166" s="13" t="s">
        <v>45</v>
      </c>
      <c r="AX166" s="13" t="s">
        <v>82</v>
      </c>
      <c r="AY166" s="244" t="s">
        <v>153</v>
      </c>
    </row>
    <row r="167" spans="1:51" s="13" customFormat="1" ht="12">
      <c r="A167" s="13"/>
      <c r="B167" s="235"/>
      <c r="C167" s="236"/>
      <c r="D167" s="228" t="s">
        <v>166</v>
      </c>
      <c r="E167" s="237" t="s">
        <v>36</v>
      </c>
      <c r="F167" s="238" t="s">
        <v>438</v>
      </c>
      <c r="G167" s="236"/>
      <c r="H167" s="237" t="s">
        <v>36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166</v>
      </c>
      <c r="AU167" s="244" t="s">
        <v>90</v>
      </c>
      <c r="AV167" s="13" t="s">
        <v>23</v>
      </c>
      <c r="AW167" s="13" t="s">
        <v>45</v>
      </c>
      <c r="AX167" s="13" t="s">
        <v>82</v>
      </c>
      <c r="AY167" s="244" t="s">
        <v>153</v>
      </c>
    </row>
    <row r="168" spans="1:51" s="14" customFormat="1" ht="12">
      <c r="A168" s="14"/>
      <c r="B168" s="245"/>
      <c r="C168" s="246"/>
      <c r="D168" s="228" t="s">
        <v>166</v>
      </c>
      <c r="E168" s="247" t="s">
        <v>36</v>
      </c>
      <c r="F168" s="248" t="s">
        <v>1139</v>
      </c>
      <c r="G168" s="246"/>
      <c r="H168" s="249">
        <v>4.2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166</v>
      </c>
      <c r="AU168" s="255" t="s">
        <v>90</v>
      </c>
      <c r="AV168" s="14" t="s">
        <v>90</v>
      </c>
      <c r="AW168" s="14" t="s">
        <v>45</v>
      </c>
      <c r="AX168" s="14" t="s">
        <v>82</v>
      </c>
      <c r="AY168" s="255" t="s">
        <v>153</v>
      </c>
    </row>
    <row r="169" spans="1:51" s="15" customFormat="1" ht="12">
      <c r="A169" s="15"/>
      <c r="B169" s="266"/>
      <c r="C169" s="267"/>
      <c r="D169" s="228" t="s">
        <v>166</v>
      </c>
      <c r="E169" s="268" t="s">
        <v>36</v>
      </c>
      <c r="F169" s="269" t="s">
        <v>183</v>
      </c>
      <c r="G169" s="267"/>
      <c r="H169" s="270">
        <v>4.2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6" t="s">
        <v>166</v>
      </c>
      <c r="AU169" s="276" t="s">
        <v>90</v>
      </c>
      <c r="AV169" s="15" t="s">
        <v>160</v>
      </c>
      <c r="AW169" s="15" t="s">
        <v>45</v>
      </c>
      <c r="AX169" s="15" t="s">
        <v>23</v>
      </c>
      <c r="AY169" s="276" t="s">
        <v>153</v>
      </c>
    </row>
    <row r="170" spans="1:65" s="2" customFormat="1" ht="16.5" customHeight="1">
      <c r="A170" s="41"/>
      <c r="B170" s="42"/>
      <c r="C170" s="256" t="s">
        <v>233</v>
      </c>
      <c r="D170" s="256" t="s">
        <v>175</v>
      </c>
      <c r="E170" s="257" t="s">
        <v>1042</v>
      </c>
      <c r="F170" s="258" t="s">
        <v>617</v>
      </c>
      <c r="G170" s="259" t="s">
        <v>201</v>
      </c>
      <c r="H170" s="260">
        <v>8.5</v>
      </c>
      <c r="I170" s="261"/>
      <c r="J170" s="262">
        <f>ROUND(I170*H170,2)</f>
        <v>0</v>
      </c>
      <c r="K170" s="258" t="s">
        <v>36</v>
      </c>
      <c r="L170" s="263"/>
      <c r="M170" s="264" t="s">
        <v>36</v>
      </c>
      <c r="N170" s="265" t="s">
        <v>53</v>
      </c>
      <c r="O170" s="87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6" t="s">
        <v>179</v>
      </c>
      <c r="AT170" s="226" t="s">
        <v>175</v>
      </c>
      <c r="AU170" s="226" t="s">
        <v>90</v>
      </c>
      <c r="AY170" s="19" t="s">
        <v>153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23</v>
      </c>
      <c r="BK170" s="227">
        <f>ROUND(I170*H170,2)</f>
        <v>0</v>
      </c>
      <c r="BL170" s="19" t="s">
        <v>160</v>
      </c>
      <c r="BM170" s="226" t="s">
        <v>1218</v>
      </c>
    </row>
    <row r="171" spans="1:47" s="2" customFormat="1" ht="12">
      <c r="A171" s="41"/>
      <c r="B171" s="42"/>
      <c r="C171" s="43"/>
      <c r="D171" s="228" t="s">
        <v>162</v>
      </c>
      <c r="E171" s="43"/>
      <c r="F171" s="229" t="s">
        <v>617</v>
      </c>
      <c r="G171" s="43"/>
      <c r="H171" s="43"/>
      <c r="I171" s="230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9" t="s">
        <v>162</v>
      </c>
      <c r="AU171" s="19" t="s">
        <v>90</v>
      </c>
    </row>
    <row r="172" spans="1:51" s="13" customFormat="1" ht="12">
      <c r="A172" s="13"/>
      <c r="B172" s="235"/>
      <c r="C172" s="236"/>
      <c r="D172" s="228" t="s">
        <v>166</v>
      </c>
      <c r="E172" s="237" t="s">
        <v>36</v>
      </c>
      <c r="F172" s="238" t="s">
        <v>1012</v>
      </c>
      <c r="G172" s="236"/>
      <c r="H172" s="237" t="s">
        <v>36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166</v>
      </c>
      <c r="AU172" s="244" t="s">
        <v>90</v>
      </c>
      <c r="AV172" s="13" t="s">
        <v>23</v>
      </c>
      <c r="AW172" s="13" t="s">
        <v>45</v>
      </c>
      <c r="AX172" s="13" t="s">
        <v>82</v>
      </c>
      <c r="AY172" s="244" t="s">
        <v>153</v>
      </c>
    </row>
    <row r="173" spans="1:51" s="13" customFormat="1" ht="12">
      <c r="A173" s="13"/>
      <c r="B173" s="235"/>
      <c r="C173" s="236"/>
      <c r="D173" s="228" t="s">
        <v>166</v>
      </c>
      <c r="E173" s="237" t="s">
        <v>36</v>
      </c>
      <c r="F173" s="238" t="s">
        <v>438</v>
      </c>
      <c r="G173" s="236"/>
      <c r="H173" s="237" t="s">
        <v>36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166</v>
      </c>
      <c r="AU173" s="244" t="s">
        <v>90</v>
      </c>
      <c r="AV173" s="13" t="s">
        <v>23</v>
      </c>
      <c r="AW173" s="13" t="s">
        <v>45</v>
      </c>
      <c r="AX173" s="13" t="s">
        <v>82</v>
      </c>
      <c r="AY173" s="244" t="s">
        <v>153</v>
      </c>
    </row>
    <row r="174" spans="1:51" s="14" customFormat="1" ht="12">
      <c r="A174" s="14"/>
      <c r="B174" s="245"/>
      <c r="C174" s="246"/>
      <c r="D174" s="228" t="s">
        <v>166</v>
      </c>
      <c r="E174" s="247" t="s">
        <v>36</v>
      </c>
      <c r="F174" s="248" t="s">
        <v>805</v>
      </c>
      <c r="G174" s="246"/>
      <c r="H174" s="249">
        <v>8.5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166</v>
      </c>
      <c r="AU174" s="255" t="s">
        <v>90</v>
      </c>
      <c r="AV174" s="14" t="s">
        <v>90</v>
      </c>
      <c r="AW174" s="14" t="s">
        <v>45</v>
      </c>
      <c r="AX174" s="14" t="s">
        <v>82</v>
      </c>
      <c r="AY174" s="255" t="s">
        <v>153</v>
      </c>
    </row>
    <row r="175" spans="1:51" s="15" customFormat="1" ht="12">
      <c r="A175" s="15"/>
      <c r="B175" s="266"/>
      <c r="C175" s="267"/>
      <c r="D175" s="228" t="s">
        <v>166</v>
      </c>
      <c r="E175" s="268" t="s">
        <v>36</v>
      </c>
      <c r="F175" s="269" t="s">
        <v>183</v>
      </c>
      <c r="G175" s="267"/>
      <c r="H175" s="270">
        <v>8.5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6" t="s">
        <v>166</v>
      </c>
      <c r="AU175" s="276" t="s">
        <v>90</v>
      </c>
      <c r="AV175" s="15" t="s">
        <v>160</v>
      </c>
      <c r="AW175" s="15" t="s">
        <v>45</v>
      </c>
      <c r="AX175" s="15" t="s">
        <v>23</v>
      </c>
      <c r="AY175" s="276" t="s">
        <v>153</v>
      </c>
    </row>
    <row r="176" spans="1:65" s="2" customFormat="1" ht="16.5" customHeight="1">
      <c r="A176" s="41"/>
      <c r="B176" s="42"/>
      <c r="C176" s="256" t="s">
        <v>238</v>
      </c>
      <c r="D176" s="256" t="s">
        <v>175</v>
      </c>
      <c r="E176" s="257" t="s">
        <v>1044</v>
      </c>
      <c r="F176" s="258" t="s">
        <v>621</v>
      </c>
      <c r="G176" s="259" t="s">
        <v>201</v>
      </c>
      <c r="H176" s="260">
        <v>4.2</v>
      </c>
      <c r="I176" s="261"/>
      <c r="J176" s="262">
        <f>ROUND(I176*H176,2)</f>
        <v>0</v>
      </c>
      <c r="K176" s="258" t="s">
        <v>36</v>
      </c>
      <c r="L176" s="263"/>
      <c r="M176" s="264" t="s">
        <v>36</v>
      </c>
      <c r="N176" s="265" t="s">
        <v>53</v>
      </c>
      <c r="O176" s="87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179</v>
      </c>
      <c r="AT176" s="226" t="s">
        <v>175</v>
      </c>
      <c r="AU176" s="226" t="s">
        <v>90</v>
      </c>
      <c r="AY176" s="19" t="s">
        <v>153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23</v>
      </c>
      <c r="BK176" s="227">
        <f>ROUND(I176*H176,2)</f>
        <v>0</v>
      </c>
      <c r="BL176" s="19" t="s">
        <v>160</v>
      </c>
      <c r="BM176" s="226" t="s">
        <v>1219</v>
      </c>
    </row>
    <row r="177" spans="1:47" s="2" customFormat="1" ht="12">
      <c r="A177" s="41"/>
      <c r="B177" s="42"/>
      <c r="C177" s="43"/>
      <c r="D177" s="228" t="s">
        <v>162</v>
      </c>
      <c r="E177" s="43"/>
      <c r="F177" s="229" t="s">
        <v>621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9" t="s">
        <v>162</v>
      </c>
      <c r="AU177" s="19" t="s">
        <v>90</v>
      </c>
    </row>
    <row r="178" spans="1:51" s="13" customFormat="1" ht="12">
      <c r="A178" s="13"/>
      <c r="B178" s="235"/>
      <c r="C178" s="236"/>
      <c r="D178" s="228" t="s">
        <v>166</v>
      </c>
      <c r="E178" s="237" t="s">
        <v>36</v>
      </c>
      <c r="F178" s="238" t="s">
        <v>1012</v>
      </c>
      <c r="G178" s="236"/>
      <c r="H178" s="237" t="s">
        <v>36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166</v>
      </c>
      <c r="AU178" s="244" t="s">
        <v>90</v>
      </c>
      <c r="AV178" s="13" t="s">
        <v>23</v>
      </c>
      <c r="AW178" s="13" t="s">
        <v>45</v>
      </c>
      <c r="AX178" s="13" t="s">
        <v>82</v>
      </c>
      <c r="AY178" s="244" t="s">
        <v>153</v>
      </c>
    </row>
    <row r="179" spans="1:51" s="13" customFormat="1" ht="12">
      <c r="A179" s="13"/>
      <c r="B179" s="235"/>
      <c r="C179" s="236"/>
      <c r="D179" s="228" t="s">
        <v>166</v>
      </c>
      <c r="E179" s="237" t="s">
        <v>36</v>
      </c>
      <c r="F179" s="238" t="s">
        <v>438</v>
      </c>
      <c r="G179" s="236"/>
      <c r="H179" s="237" t="s">
        <v>36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166</v>
      </c>
      <c r="AU179" s="244" t="s">
        <v>90</v>
      </c>
      <c r="AV179" s="13" t="s">
        <v>23</v>
      </c>
      <c r="AW179" s="13" t="s">
        <v>45</v>
      </c>
      <c r="AX179" s="13" t="s">
        <v>82</v>
      </c>
      <c r="AY179" s="244" t="s">
        <v>153</v>
      </c>
    </row>
    <row r="180" spans="1:51" s="14" customFormat="1" ht="12">
      <c r="A180" s="14"/>
      <c r="B180" s="245"/>
      <c r="C180" s="246"/>
      <c r="D180" s="228" t="s">
        <v>166</v>
      </c>
      <c r="E180" s="247" t="s">
        <v>36</v>
      </c>
      <c r="F180" s="248" t="s">
        <v>1139</v>
      </c>
      <c r="G180" s="246"/>
      <c r="H180" s="249">
        <v>4.2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166</v>
      </c>
      <c r="AU180" s="255" t="s">
        <v>90</v>
      </c>
      <c r="AV180" s="14" t="s">
        <v>90</v>
      </c>
      <c r="AW180" s="14" t="s">
        <v>45</v>
      </c>
      <c r="AX180" s="14" t="s">
        <v>82</v>
      </c>
      <c r="AY180" s="255" t="s">
        <v>153</v>
      </c>
    </row>
    <row r="181" spans="1:51" s="15" customFormat="1" ht="12">
      <c r="A181" s="15"/>
      <c r="B181" s="266"/>
      <c r="C181" s="267"/>
      <c r="D181" s="228" t="s">
        <v>166</v>
      </c>
      <c r="E181" s="268" t="s">
        <v>36</v>
      </c>
      <c r="F181" s="269" t="s">
        <v>183</v>
      </c>
      <c r="G181" s="267"/>
      <c r="H181" s="270">
        <v>4.2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6" t="s">
        <v>166</v>
      </c>
      <c r="AU181" s="276" t="s">
        <v>90</v>
      </c>
      <c r="AV181" s="15" t="s">
        <v>160</v>
      </c>
      <c r="AW181" s="15" t="s">
        <v>45</v>
      </c>
      <c r="AX181" s="15" t="s">
        <v>23</v>
      </c>
      <c r="AY181" s="276" t="s">
        <v>153</v>
      </c>
    </row>
    <row r="182" spans="1:65" s="2" customFormat="1" ht="16.5" customHeight="1">
      <c r="A182" s="41"/>
      <c r="B182" s="42"/>
      <c r="C182" s="256" t="s">
        <v>8</v>
      </c>
      <c r="D182" s="256" t="s">
        <v>175</v>
      </c>
      <c r="E182" s="257" t="s">
        <v>624</v>
      </c>
      <c r="F182" s="258" t="s">
        <v>625</v>
      </c>
      <c r="G182" s="259" t="s">
        <v>201</v>
      </c>
      <c r="H182" s="260">
        <v>4.2</v>
      </c>
      <c r="I182" s="261"/>
      <c r="J182" s="262">
        <f>ROUND(I182*H182,2)</f>
        <v>0</v>
      </c>
      <c r="K182" s="258" t="s">
        <v>36</v>
      </c>
      <c r="L182" s="263"/>
      <c r="M182" s="264" t="s">
        <v>36</v>
      </c>
      <c r="N182" s="265" t="s">
        <v>53</v>
      </c>
      <c r="O182" s="87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6" t="s">
        <v>179</v>
      </c>
      <c r="AT182" s="226" t="s">
        <v>175</v>
      </c>
      <c r="AU182" s="226" t="s">
        <v>90</v>
      </c>
      <c r="AY182" s="19" t="s">
        <v>153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23</v>
      </c>
      <c r="BK182" s="227">
        <f>ROUND(I182*H182,2)</f>
        <v>0</v>
      </c>
      <c r="BL182" s="19" t="s">
        <v>160</v>
      </c>
      <c r="BM182" s="226" t="s">
        <v>1220</v>
      </c>
    </row>
    <row r="183" spans="1:47" s="2" customFormat="1" ht="12">
      <c r="A183" s="41"/>
      <c r="B183" s="42"/>
      <c r="C183" s="43"/>
      <c r="D183" s="228" t="s">
        <v>162</v>
      </c>
      <c r="E183" s="43"/>
      <c r="F183" s="229" t="s">
        <v>625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9" t="s">
        <v>162</v>
      </c>
      <c r="AU183" s="19" t="s">
        <v>90</v>
      </c>
    </row>
    <row r="184" spans="1:51" s="13" customFormat="1" ht="12">
      <c r="A184" s="13"/>
      <c r="B184" s="235"/>
      <c r="C184" s="236"/>
      <c r="D184" s="228" t="s">
        <v>166</v>
      </c>
      <c r="E184" s="237" t="s">
        <v>36</v>
      </c>
      <c r="F184" s="238" t="s">
        <v>1012</v>
      </c>
      <c r="G184" s="236"/>
      <c r="H184" s="237" t="s">
        <v>36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166</v>
      </c>
      <c r="AU184" s="244" t="s">
        <v>90</v>
      </c>
      <c r="AV184" s="13" t="s">
        <v>23</v>
      </c>
      <c r="AW184" s="13" t="s">
        <v>45</v>
      </c>
      <c r="AX184" s="13" t="s">
        <v>82</v>
      </c>
      <c r="AY184" s="244" t="s">
        <v>153</v>
      </c>
    </row>
    <row r="185" spans="1:51" s="13" customFormat="1" ht="12">
      <c r="A185" s="13"/>
      <c r="B185" s="235"/>
      <c r="C185" s="236"/>
      <c r="D185" s="228" t="s">
        <v>166</v>
      </c>
      <c r="E185" s="237" t="s">
        <v>36</v>
      </c>
      <c r="F185" s="238" t="s">
        <v>438</v>
      </c>
      <c r="G185" s="236"/>
      <c r="H185" s="237" t="s">
        <v>36</v>
      </c>
      <c r="I185" s="239"/>
      <c r="J185" s="236"/>
      <c r="K185" s="236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166</v>
      </c>
      <c r="AU185" s="244" t="s">
        <v>90</v>
      </c>
      <c r="AV185" s="13" t="s">
        <v>23</v>
      </c>
      <c r="AW185" s="13" t="s">
        <v>45</v>
      </c>
      <c r="AX185" s="13" t="s">
        <v>82</v>
      </c>
      <c r="AY185" s="244" t="s">
        <v>153</v>
      </c>
    </row>
    <row r="186" spans="1:51" s="14" customFormat="1" ht="12">
      <c r="A186" s="14"/>
      <c r="B186" s="245"/>
      <c r="C186" s="246"/>
      <c r="D186" s="228" t="s">
        <v>166</v>
      </c>
      <c r="E186" s="247" t="s">
        <v>36</v>
      </c>
      <c r="F186" s="248" t="s">
        <v>1139</v>
      </c>
      <c r="G186" s="246"/>
      <c r="H186" s="249">
        <v>4.2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166</v>
      </c>
      <c r="AU186" s="255" t="s">
        <v>90</v>
      </c>
      <c r="AV186" s="14" t="s">
        <v>90</v>
      </c>
      <c r="AW186" s="14" t="s">
        <v>45</v>
      </c>
      <c r="AX186" s="14" t="s">
        <v>82</v>
      </c>
      <c r="AY186" s="255" t="s">
        <v>153</v>
      </c>
    </row>
    <row r="187" spans="1:51" s="15" customFormat="1" ht="12">
      <c r="A187" s="15"/>
      <c r="B187" s="266"/>
      <c r="C187" s="267"/>
      <c r="D187" s="228" t="s">
        <v>166</v>
      </c>
      <c r="E187" s="268" t="s">
        <v>36</v>
      </c>
      <c r="F187" s="269" t="s">
        <v>183</v>
      </c>
      <c r="G187" s="267"/>
      <c r="H187" s="270">
        <v>4.2</v>
      </c>
      <c r="I187" s="271"/>
      <c r="J187" s="267"/>
      <c r="K187" s="267"/>
      <c r="L187" s="272"/>
      <c r="M187" s="273"/>
      <c r="N187" s="274"/>
      <c r="O187" s="274"/>
      <c r="P187" s="274"/>
      <c r="Q187" s="274"/>
      <c r="R187" s="274"/>
      <c r="S187" s="274"/>
      <c r="T187" s="27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6" t="s">
        <v>166</v>
      </c>
      <c r="AU187" s="276" t="s">
        <v>90</v>
      </c>
      <c r="AV187" s="15" t="s">
        <v>160</v>
      </c>
      <c r="AW187" s="15" t="s">
        <v>45</v>
      </c>
      <c r="AX187" s="15" t="s">
        <v>23</v>
      </c>
      <c r="AY187" s="276" t="s">
        <v>153</v>
      </c>
    </row>
    <row r="188" spans="1:65" s="2" customFormat="1" ht="16.5" customHeight="1">
      <c r="A188" s="41"/>
      <c r="B188" s="42"/>
      <c r="C188" s="256" t="s">
        <v>251</v>
      </c>
      <c r="D188" s="256" t="s">
        <v>175</v>
      </c>
      <c r="E188" s="257" t="s">
        <v>1047</v>
      </c>
      <c r="F188" s="258" t="s">
        <v>1048</v>
      </c>
      <c r="G188" s="259" t="s">
        <v>201</v>
      </c>
      <c r="H188" s="260">
        <v>1.7</v>
      </c>
      <c r="I188" s="261"/>
      <c r="J188" s="262">
        <f>ROUND(I188*H188,2)</f>
        <v>0</v>
      </c>
      <c r="K188" s="258" t="s">
        <v>36</v>
      </c>
      <c r="L188" s="263"/>
      <c r="M188" s="264" t="s">
        <v>36</v>
      </c>
      <c r="N188" s="265" t="s">
        <v>53</v>
      </c>
      <c r="O188" s="87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179</v>
      </c>
      <c r="AT188" s="226" t="s">
        <v>175</v>
      </c>
      <c r="AU188" s="226" t="s">
        <v>90</v>
      </c>
      <c r="AY188" s="19" t="s">
        <v>153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23</v>
      </c>
      <c r="BK188" s="227">
        <f>ROUND(I188*H188,2)</f>
        <v>0</v>
      </c>
      <c r="BL188" s="19" t="s">
        <v>160</v>
      </c>
      <c r="BM188" s="226" t="s">
        <v>1221</v>
      </c>
    </row>
    <row r="189" spans="1:47" s="2" customFormat="1" ht="12">
      <c r="A189" s="41"/>
      <c r="B189" s="42"/>
      <c r="C189" s="43"/>
      <c r="D189" s="228" t="s">
        <v>162</v>
      </c>
      <c r="E189" s="43"/>
      <c r="F189" s="229" t="s">
        <v>1048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9" t="s">
        <v>162</v>
      </c>
      <c r="AU189" s="19" t="s">
        <v>90</v>
      </c>
    </row>
    <row r="190" spans="1:51" s="13" customFormat="1" ht="12">
      <c r="A190" s="13"/>
      <c r="B190" s="235"/>
      <c r="C190" s="236"/>
      <c r="D190" s="228" t="s">
        <v>166</v>
      </c>
      <c r="E190" s="237" t="s">
        <v>36</v>
      </c>
      <c r="F190" s="238" t="s">
        <v>1012</v>
      </c>
      <c r="G190" s="236"/>
      <c r="H190" s="237" t="s">
        <v>36</v>
      </c>
      <c r="I190" s="239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166</v>
      </c>
      <c r="AU190" s="244" t="s">
        <v>90</v>
      </c>
      <c r="AV190" s="13" t="s">
        <v>23</v>
      </c>
      <c r="AW190" s="13" t="s">
        <v>45</v>
      </c>
      <c r="AX190" s="13" t="s">
        <v>82</v>
      </c>
      <c r="AY190" s="244" t="s">
        <v>153</v>
      </c>
    </row>
    <row r="191" spans="1:51" s="13" customFormat="1" ht="12">
      <c r="A191" s="13"/>
      <c r="B191" s="235"/>
      <c r="C191" s="236"/>
      <c r="D191" s="228" t="s">
        <v>166</v>
      </c>
      <c r="E191" s="237" t="s">
        <v>36</v>
      </c>
      <c r="F191" s="238" t="s">
        <v>438</v>
      </c>
      <c r="G191" s="236"/>
      <c r="H191" s="237" t="s">
        <v>36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166</v>
      </c>
      <c r="AU191" s="244" t="s">
        <v>90</v>
      </c>
      <c r="AV191" s="13" t="s">
        <v>23</v>
      </c>
      <c r="AW191" s="13" t="s">
        <v>45</v>
      </c>
      <c r="AX191" s="13" t="s">
        <v>82</v>
      </c>
      <c r="AY191" s="244" t="s">
        <v>153</v>
      </c>
    </row>
    <row r="192" spans="1:51" s="14" customFormat="1" ht="12">
      <c r="A192" s="14"/>
      <c r="B192" s="245"/>
      <c r="C192" s="246"/>
      <c r="D192" s="228" t="s">
        <v>166</v>
      </c>
      <c r="E192" s="247" t="s">
        <v>36</v>
      </c>
      <c r="F192" s="248" t="s">
        <v>1147</v>
      </c>
      <c r="G192" s="246"/>
      <c r="H192" s="249">
        <v>1.7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166</v>
      </c>
      <c r="AU192" s="255" t="s">
        <v>90</v>
      </c>
      <c r="AV192" s="14" t="s">
        <v>90</v>
      </c>
      <c r="AW192" s="14" t="s">
        <v>45</v>
      </c>
      <c r="AX192" s="14" t="s">
        <v>82</v>
      </c>
      <c r="AY192" s="255" t="s">
        <v>153</v>
      </c>
    </row>
    <row r="193" spans="1:51" s="15" customFormat="1" ht="12">
      <c r="A193" s="15"/>
      <c r="B193" s="266"/>
      <c r="C193" s="267"/>
      <c r="D193" s="228" t="s">
        <v>166</v>
      </c>
      <c r="E193" s="268" t="s">
        <v>36</v>
      </c>
      <c r="F193" s="269" t="s">
        <v>183</v>
      </c>
      <c r="G193" s="267"/>
      <c r="H193" s="270">
        <v>1.7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6" t="s">
        <v>166</v>
      </c>
      <c r="AU193" s="276" t="s">
        <v>90</v>
      </c>
      <c r="AV193" s="15" t="s">
        <v>160</v>
      </c>
      <c r="AW193" s="15" t="s">
        <v>45</v>
      </c>
      <c r="AX193" s="15" t="s">
        <v>23</v>
      </c>
      <c r="AY193" s="276" t="s">
        <v>153</v>
      </c>
    </row>
    <row r="194" spans="1:65" s="2" customFormat="1" ht="16.5" customHeight="1">
      <c r="A194" s="41"/>
      <c r="B194" s="42"/>
      <c r="C194" s="256" t="s">
        <v>211</v>
      </c>
      <c r="D194" s="256" t="s">
        <v>175</v>
      </c>
      <c r="E194" s="257" t="s">
        <v>1050</v>
      </c>
      <c r="F194" s="258" t="s">
        <v>1051</v>
      </c>
      <c r="G194" s="259" t="s">
        <v>201</v>
      </c>
      <c r="H194" s="260">
        <v>3.4</v>
      </c>
      <c r="I194" s="261"/>
      <c r="J194" s="262">
        <f>ROUND(I194*H194,2)</f>
        <v>0</v>
      </c>
      <c r="K194" s="258" t="s">
        <v>36</v>
      </c>
      <c r="L194" s="263"/>
      <c r="M194" s="264" t="s">
        <v>36</v>
      </c>
      <c r="N194" s="265" t="s">
        <v>53</v>
      </c>
      <c r="O194" s="87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6" t="s">
        <v>179</v>
      </c>
      <c r="AT194" s="226" t="s">
        <v>175</v>
      </c>
      <c r="AU194" s="226" t="s">
        <v>90</v>
      </c>
      <c r="AY194" s="19" t="s">
        <v>153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23</v>
      </c>
      <c r="BK194" s="227">
        <f>ROUND(I194*H194,2)</f>
        <v>0</v>
      </c>
      <c r="BL194" s="19" t="s">
        <v>160</v>
      </c>
      <c r="BM194" s="226" t="s">
        <v>1222</v>
      </c>
    </row>
    <row r="195" spans="1:47" s="2" customFormat="1" ht="12">
      <c r="A195" s="41"/>
      <c r="B195" s="42"/>
      <c r="C195" s="43"/>
      <c r="D195" s="228" t="s">
        <v>162</v>
      </c>
      <c r="E195" s="43"/>
      <c r="F195" s="229" t="s">
        <v>1051</v>
      </c>
      <c r="G195" s="43"/>
      <c r="H195" s="43"/>
      <c r="I195" s="230"/>
      <c r="J195" s="43"/>
      <c r="K195" s="43"/>
      <c r="L195" s="47"/>
      <c r="M195" s="231"/>
      <c r="N195" s="23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9" t="s">
        <v>162</v>
      </c>
      <c r="AU195" s="19" t="s">
        <v>90</v>
      </c>
    </row>
    <row r="196" spans="1:51" s="13" customFormat="1" ht="12">
      <c r="A196" s="13"/>
      <c r="B196" s="235"/>
      <c r="C196" s="236"/>
      <c r="D196" s="228" t="s">
        <v>166</v>
      </c>
      <c r="E196" s="237" t="s">
        <v>36</v>
      </c>
      <c r="F196" s="238" t="s">
        <v>1012</v>
      </c>
      <c r="G196" s="236"/>
      <c r="H196" s="237" t="s">
        <v>36</v>
      </c>
      <c r="I196" s="239"/>
      <c r="J196" s="236"/>
      <c r="K196" s="236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166</v>
      </c>
      <c r="AU196" s="244" t="s">
        <v>90</v>
      </c>
      <c r="AV196" s="13" t="s">
        <v>23</v>
      </c>
      <c r="AW196" s="13" t="s">
        <v>45</v>
      </c>
      <c r="AX196" s="13" t="s">
        <v>82</v>
      </c>
      <c r="AY196" s="244" t="s">
        <v>153</v>
      </c>
    </row>
    <row r="197" spans="1:51" s="13" customFormat="1" ht="12">
      <c r="A197" s="13"/>
      <c r="B197" s="235"/>
      <c r="C197" s="236"/>
      <c r="D197" s="228" t="s">
        <v>166</v>
      </c>
      <c r="E197" s="237" t="s">
        <v>36</v>
      </c>
      <c r="F197" s="238" t="s">
        <v>438</v>
      </c>
      <c r="G197" s="236"/>
      <c r="H197" s="237" t="s">
        <v>36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166</v>
      </c>
      <c r="AU197" s="244" t="s">
        <v>90</v>
      </c>
      <c r="AV197" s="13" t="s">
        <v>23</v>
      </c>
      <c r="AW197" s="13" t="s">
        <v>45</v>
      </c>
      <c r="AX197" s="13" t="s">
        <v>82</v>
      </c>
      <c r="AY197" s="244" t="s">
        <v>153</v>
      </c>
    </row>
    <row r="198" spans="1:51" s="14" customFormat="1" ht="12">
      <c r="A198" s="14"/>
      <c r="B198" s="245"/>
      <c r="C198" s="246"/>
      <c r="D198" s="228" t="s">
        <v>166</v>
      </c>
      <c r="E198" s="247" t="s">
        <v>36</v>
      </c>
      <c r="F198" s="248" t="s">
        <v>1149</v>
      </c>
      <c r="G198" s="246"/>
      <c r="H198" s="249">
        <v>3.4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166</v>
      </c>
      <c r="AU198" s="255" t="s">
        <v>90</v>
      </c>
      <c r="AV198" s="14" t="s">
        <v>90</v>
      </c>
      <c r="AW198" s="14" t="s">
        <v>45</v>
      </c>
      <c r="AX198" s="14" t="s">
        <v>82</v>
      </c>
      <c r="AY198" s="255" t="s">
        <v>153</v>
      </c>
    </row>
    <row r="199" spans="1:51" s="15" customFormat="1" ht="12">
      <c r="A199" s="15"/>
      <c r="B199" s="266"/>
      <c r="C199" s="267"/>
      <c r="D199" s="228" t="s">
        <v>166</v>
      </c>
      <c r="E199" s="268" t="s">
        <v>36</v>
      </c>
      <c r="F199" s="269" t="s">
        <v>183</v>
      </c>
      <c r="G199" s="267"/>
      <c r="H199" s="270">
        <v>3.4</v>
      </c>
      <c r="I199" s="271"/>
      <c r="J199" s="267"/>
      <c r="K199" s="267"/>
      <c r="L199" s="272"/>
      <c r="M199" s="273"/>
      <c r="N199" s="274"/>
      <c r="O199" s="274"/>
      <c r="P199" s="274"/>
      <c r="Q199" s="274"/>
      <c r="R199" s="274"/>
      <c r="S199" s="274"/>
      <c r="T199" s="27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76" t="s">
        <v>166</v>
      </c>
      <c r="AU199" s="276" t="s">
        <v>90</v>
      </c>
      <c r="AV199" s="15" t="s">
        <v>160</v>
      </c>
      <c r="AW199" s="15" t="s">
        <v>45</v>
      </c>
      <c r="AX199" s="15" t="s">
        <v>23</v>
      </c>
      <c r="AY199" s="276" t="s">
        <v>153</v>
      </c>
    </row>
    <row r="200" spans="1:65" s="2" customFormat="1" ht="16.5" customHeight="1">
      <c r="A200" s="41"/>
      <c r="B200" s="42"/>
      <c r="C200" s="256" t="s">
        <v>203</v>
      </c>
      <c r="D200" s="256" t="s">
        <v>175</v>
      </c>
      <c r="E200" s="257" t="s">
        <v>1054</v>
      </c>
      <c r="F200" s="258" t="s">
        <v>1055</v>
      </c>
      <c r="G200" s="259" t="s">
        <v>201</v>
      </c>
      <c r="H200" s="260">
        <v>1.7</v>
      </c>
      <c r="I200" s="261"/>
      <c r="J200" s="262">
        <f>ROUND(I200*H200,2)</f>
        <v>0</v>
      </c>
      <c r="K200" s="258" t="s">
        <v>36</v>
      </c>
      <c r="L200" s="263"/>
      <c r="M200" s="264" t="s">
        <v>36</v>
      </c>
      <c r="N200" s="265" t="s">
        <v>53</v>
      </c>
      <c r="O200" s="87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6" t="s">
        <v>179</v>
      </c>
      <c r="AT200" s="226" t="s">
        <v>175</v>
      </c>
      <c r="AU200" s="226" t="s">
        <v>90</v>
      </c>
      <c r="AY200" s="19" t="s">
        <v>153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23</v>
      </c>
      <c r="BK200" s="227">
        <f>ROUND(I200*H200,2)</f>
        <v>0</v>
      </c>
      <c r="BL200" s="19" t="s">
        <v>160</v>
      </c>
      <c r="BM200" s="226" t="s">
        <v>1223</v>
      </c>
    </row>
    <row r="201" spans="1:47" s="2" customFormat="1" ht="12">
      <c r="A201" s="41"/>
      <c r="B201" s="42"/>
      <c r="C201" s="43"/>
      <c r="D201" s="228" t="s">
        <v>162</v>
      </c>
      <c r="E201" s="43"/>
      <c r="F201" s="229" t="s">
        <v>1055</v>
      </c>
      <c r="G201" s="43"/>
      <c r="H201" s="43"/>
      <c r="I201" s="230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19" t="s">
        <v>162</v>
      </c>
      <c r="AU201" s="19" t="s">
        <v>90</v>
      </c>
    </row>
    <row r="202" spans="1:51" s="13" customFormat="1" ht="12">
      <c r="A202" s="13"/>
      <c r="B202" s="235"/>
      <c r="C202" s="236"/>
      <c r="D202" s="228" t="s">
        <v>166</v>
      </c>
      <c r="E202" s="237" t="s">
        <v>36</v>
      </c>
      <c r="F202" s="238" t="s">
        <v>1012</v>
      </c>
      <c r="G202" s="236"/>
      <c r="H202" s="237" t="s">
        <v>36</v>
      </c>
      <c r="I202" s="239"/>
      <c r="J202" s="236"/>
      <c r="K202" s="236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166</v>
      </c>
      <c r="AU202" s="244" t="s">
        <v>90</v>
      </c>
      <c r="AV202" s="13" t="s">
        <v>23</v>
      </c>
      <c r="AW202" s="13" t="s">
        <v>45</v>
      </c>
      <c r="AX202" s="13" t="s">
        <v>82</v>
      </c>
      <c r="AY202" s="244" t="s">
        <v>153</v>
      </c>
    </row>
    <row r="203" spans="1:51" s="13" customFormat="1" ht="12">
      <c r="A203" s="13"/>
      <c r="B203" s="235"/>
      <c r="C203" s="236"/>
      <c r="D203" s="228" t="s">
        <v>166</v>
      </c>
      <c r="E203" s="237" t="s">
        <v>36</v>
      </c>
      <c r="F203" s="238" t="s">
        <v>438</v>
      </c>
      <c r="G203" s="236"/>
      <c r="H203" s="237" t="s">
        <v>36</v>
      </c>
      <c r="I203" s="239"/>
      <c r="J203" s="236"/>
      <c r="K203" s="236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166</v>
      </c>
      <c r="AU203" s="244" t="s">
        <v>90</v>
      </c>
      <c r="AV203" s="13" t="s">
        <v>23</v>
      </c>
      <c r="AW203" s="13" t="s">
        <v>45</v>
      </c>
      <c r="AX203" s="13" t="s">
        <v>82</v>
      </c>
      <c r="AY203" s="244" t="s">
        <v>153</v>
      </c>
    </row>
    <row r="204" spans="1:51" s="14" customFormat="1" ht="12">
      <c r="A204" s="14"/>
      <c r="B204" s="245"/>
      <c r="C204" s="246"/>
      <c r="D204" s="228" t="s">
        <v>166</v>
      </c>
      <c r="E204" s="247" t="s">
        <v>36</v>
      </c>
      <c r="F204" s="248" t="s">
        <v>1147</v>
      </c>
      <c r="G204" s="246"/>
      <c r="H204" s="249">
        <v>1.7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166</v>
      </c>
      <c r="AU204" s="255" t="s">
        <v>90</v>
      </c>
      <c r="AV204" s="14" t="s">
        <v>90</v>
      </c>
      <c r="AW204" s="14" t="s">
        <v>45</v>
      </c>
      <c r="AX204" s="14" t="s">
        <v>82</v>
      </c>
      <c r="AY204" s="255" t="s">
        <v>153</v>
      </c>
    </row>
    <row r="205" spans="1:51" s="15" customFormat="1" ht="12">
      <c r="A205" s="15"/>
      <c r="B205" s="266"/>
      <c r="C205" s="267"/>
      <c r="D205" s="228" t="s">
        <v>166</v>
      </c>
      <c r="E205" s="268" t="s">
        <v>36</v>
      </c>
      <c r="F205" s="269" t="s">
        <v>183</v>
      </c>
      <c r="G205" s="267"/>
      <c r="H205" s="270">
        <v>1.7</v>
      </c>
      <c r="I205" s="271"/>
      <c r="J205" s="267"/>
      <c r="K205" s="267"/>
      <c r="L205" s="272"/>
      <c r="M205" s="273"/>
      <c r="N205" s="274"/>
      <c r="O205" s="274"/>
      <c r="P205" s="274"/>
      <c r="Q205" s="274"/>
      <c r="R205" s="274"/>
      <c r="S205" s="274"/>
      <c r="T205" s="27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6" t="s">
        <v>166</v>
      </c>
      <c r="AU205" s="276" t="s">
        <v>90</v>
      </c>
      <c r="AV205" s="15" t="s">
        <v>160</v>
      </c>
      <c r="AW205" s="15" t="s">
        <v>45</v>
      </c>
      <c r="AX205" s="15" t="s">
        <v>23</v>
      </c>
      <c r="AY205" s="276" t="s">
        <v>153</v>
      </c>
    </row>
    <row r="206" spans="1:65" s="2" customFormat="1" ht="16.5" customHeight="1">
      <c r="A206" s="41"/>
      <c r="B206" s="42"/>
      <c r="C206" s="256" t="s">
        <v>265</v>
      </c>
      <c r="D206" s="256" t="s">
        <v>175</v>
      </c>
      <c r="E206" s="257" t="s">
        <v>1057</v>
      </c>
      <c r="F206" s="258" t="s">
        <v>1058</v>
      </c>
      <c r="G206" s="259" t="s">
        <v>201</v>
      </c>
      <c r="H206" s="260">
        <v>6.05</v>
      </c>
      <c r="I206" s="261"/>
      <c r="J206" s="262">
        <f>ROUND(I206*H206,2)</f>
        <v>0</v>
      </c>
      <c r="K206" s="258" t="s">
        <v>36</v>
      </c>
      <c r="L206" s="263"/>
      <c r="M206" s="264" t="s">
        <v>36</v>
      </c>
      <c r="N206" s="265" t="s">
        <v>53</v>
      </c>
      <c r="O206" s="87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6" t="s">
        <v>179</v>
      </c>
      <c r="AT206" s="226" t="s">
        <v>175</v>
      </c>
      <c r="AU206" s="226" t="s">
        <v>90</v>
      </c>
      <c r="AY206" s="19" t="s">
        <v>153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9" t="s">
        <v>23</v>
      </c>
      <c r="BK206" s="227">
        <f>ROUND(I206*H206,2)</f>
        <v>0</v>
      </c>
      <c r="BL206" s="19" t="s">
        <v>160</v>
      </c>
      <c r="BM206" s="226" t="s">
        <v>1224</v>
      </c>
    </row>
    <row r="207" spans="1:47" s="2" customFormat="1" ht="12">
      <c r="A207" s="41"/>
      <c r="B207" s="42"/>
      <c r="C207" s="43"/>
      <c r="D207" s="228" t="s">
        <v>162</v>
      </c>
      <c r="E207" s="43"/>
      <c r="F207" s="229" t="s">
        <v>1058</v>
      </c>
      <c r="G207" s="43"/>
      <c r="H207" s="43"/>
      <c r="I207" s="230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9" t="s">
        <v>162</v>
      </c>
      <c r="AU207" s="19" t="s">
        <v>90</v>
      </c>
    </row>
    <row r="208" spans="1:51" s="13" customFormat="1" ht="12">
      <c r="A208" s="13"/>
      <c r="B208" s="235"/>
      <c r="C208" s="236"/>
      <c r="D208" s="228" t="s">
        <v>166</v>
      </c>
      <c r="E208" s="237" t="s">
        <v>36</v>
      </c>
      <c r="F208" s="238" t="s">
        <v>1012</v>
      </c>
      <c r="G208" s="236"/>
      <c r="H208" s="237" t="s">
        <v>36</v>
      </c>
      <c r="I208" s="239"/>
      <c r="J208" s="236"/>
      <c r="K208" s="236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166</v>
      </c>
      <c r="AU208" s="244" t="s">
        <v>90</v>
      </c>
      <c r="AV208" s="13" t="s">
        <v>23</v>
      </c>
      <c r="AW208" s="13" t="s">
        <v>45</v>
      </c>
      <c r="AX208" s="13" t="s">
        <v>82</v>
      </c>
      <c r="AY208" s="244" t="s">
        <v>153</v>
      </c>
    </row>
    <row r="209" spans="1:51" s="13" customFormat="1" ht="12">
      <c r="A209" s="13"/>
      <c r="B209" s="235"/>
      <c r="C209" s="236"/>
      <c r="D209" s="228" t="s">
        <v>166</v>
      </c>
      <c r="E209" s="237" t="s">
        <v>36</v>
      </c>
      <c r="F209" s="238" t="s">
        <v>438</v>
      </c>
      <c r="G209" s="236"/>
      <c r="H209" s="237" t="s">
        <v>36</v>
      </c>
      <c r="I209" s="239"/>
      <c r="J209" s="236"/>
      <c r="K209" s="236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166</v>
      </c>
      <c r="AU209" s="244" t="s">
        <v>90</v>
      </c>
      <c r="AV209" s="13" t="s">
        <v>23</v>
      </c>
      <c r="AW209" s="13" t="s">
        <v>45</v>
      </c>
      <c r="AX209" s="13" t="s">
        <v>82</v>
      </c>
      <c r="AY209" s="244" t="s">
        <v>153</v>
      </c>
    </row>
    <row r="210" spans="1:51" s="14" customFormat="1" ht="12">
      <c r="A210" s="14"/>
      <c r="B210" s="245"/>
      <c r="C210" s="246"/>
      <c r="D210" s="228" t="s">
        <v>166</v>
      </c>
      <c r="E210" s="247" t="s">
        <v>36</v>
      </c>
      <c r="F210" s="248" t="s">
        <v>1152</v>
      </c>
      <c r="G210" s="246"/>
      <c r="H210" s="249">
        <v>6.05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166</v>
      </c>
      <c r="AU210" s="255" t="s">
        <v>90</v>
      </c>
      <c r="AV210" s="14" t="s">
        <v>90</v>
      </c>
      <c r="AW210" s="14" t="s">
        <v>45</v>
      </c>
      <c r="AX210" s="14" t="s">
        <v>82</v>
      </c>
      <c r="AY210" s="255" t="s">
        <v>153</v>
      </c>
    </row>
    <row r="211" spans="1:51" s="15" customFormat="1" ht="12">
      <c r="A211" s="15"/>
      <c r="B211" s="266"/>
      <c r="C211" s="267"/>
      <c r="D211" s="228" t="s">
        <v>166</v>
      </c>
      <c r="E211" s="268" t="s">
        <v>36</v>
      </c>
      <c r="F211" s="269" t="s">
        <v>183</v>
      </c>
      <c r="G211" s="267"/>
      <c r="H211" s="270">
        <v>6.05</v>
      </c>
      <c r="I211" s="271"/>
      <c r="J211" s="267"/>
      <c r="K211" s="267"/>
      <c r="L211" s="272"/>
      <c r="M211" s="273"/>
      <c r="N211" s="274"/>
      <c r="O211" s="274"/>
      <c r="P211" s="274"/>
      <c r="Q211" s="274"/>
      <c r="R211" s="274"/>
      <c r="S211" s="274"/>
      <c r="T211" s="27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6" t="s">
        <v>166</v>
      </c>
      <c r="AU211" s="276" t="s">
        <v>90</v>
      </c>
      <c r="AV211" s="15" t="s">
        <v>160</v>
      </c>
      <c r="AW211" s="15" t="s">
        <v>45</v>
      </c>
      <c r="AX211" s="15" t="s">
        <v>23</v>
      </c>
      <c r="AY211" s="276" t="s">
        <v>153</v>
      </c>
    </row>
    <row r="212" spans="1:65" s="2" customFormat="1" ht="16.5" customHeight="1">
      <c r="A212" s="41"/>
      <c r="B212" s="42"/>
      <c r="C212" s="256" t="s">
        <v>269</v>
      </c>
      <c r="D212" s="256" t="s">
        <v>175</v>
      </c>
      <c r="E212" s="257" t="s">
        <v>1061</v>
      </c>
      <c r="F212" s="258" t="s">
        <v>1062</v>
      </c>
      <c r="G212" s="259" t="s">
        <v>201</v>
      </c>
      <c r="H212" s="260">
        <v>4.3</v>
      </c>
      <c r="I212" s="261"/>
      <c r="J212" s="262">
        <f>ROUND(I212*H212,2)</f>
        <v>0</v>
      </c>
      <c r="K212" s="258" t="s">
        <v>36</v>
      </c>
      <c r="L212" s="263"/>
      <c r="M212" s="264" t="s">
        <v>36</v>
      </c>
      <c r="N212" s="265" t="s">
        <v>53</v>
      </c>
      <c r="O212" s="87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6" t="s">
        <v>179</v>
      </c>
      <c r="AT212" s="226" t="s">
        <v>175</v>
      </c>
      <c r="AU212" s="226" t="s">
        <v>90</v>
      </c>
      <c r="AY212" s="19" t="s">
        <v>153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9" t="s">
        <v>23</v>
      </c>
      <c r="BK212" s="227">
        <f>ROUND(I212*H212,2)</f>
        <v>0</v>
      </c>
      <c r="BL212" s="19" t="s">
        <v>160</v>
      </c>
      <c r="BM212" s="226" t="s">
        <v>1225</v>
      </c>
    </row>
    <row r="213" spans="1:47" s="2" customFormat="1" ht="12">
      <c r="A213" s="41"/>
      <c r="B213" s="42"/>
      <c r="C213" s="43"/>
      <c r="D213" s="228" t="s">
        <v>162</v>
      </c>
      <c r="E213" s="43"/>
      <c r="F213" s="229" t="s">
        <v>1062</v>
      </c>
      <c r="G213" s="43"/>
      <c r="H213" s="43"/>
      <c r="I213" s="230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9" t="s">
        <v>162</v>
      </c>
      <c r="AU213" s="19" t="s">
        <v>90</v>
      </c>
    </row>
    <row r="214" spans="1:51" s="13" customFormat="1" ht="12">
      <c r="A214" s="13"/>
      <c r="B214" s="235"/>
      <c r="C214" s="236"/>
      <c r="D214" s="228" t="s">
        <v>166</v>
      </c>
      <c r="E214" s="237" t="s">
        <v>36</v>
      </c>
      <c r="F214" s="238" t="s">
        <v>1012</v>
      </c>
      <c r="G214" s="236"/>
      <c r="H214" s="237" t="s">
        <v>36</v>
      </c>
      <c r="I214" s="239"/>
      <c r="J214" s="236"/>
      <c r="K214" s="236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166</v>
      </c>
      <c r="AU214" s="244" t="s">
        <v>90</v>
      </c>
      <c r="AV214" s="13" t="s">
        <v>23</v>
      </c>
      <c r="AW214" s="13" t="s">
        <v>45</v>
      </c>
      <c r="AX214" s="13" t="s">
        <v>82</v>
      </c>
      <c r="AY214" s="244" t="s">
        <v>153</v>
      </c>
    </row>
    <row r="215" spans="1:51" s="13" customFormat="1" ht="12">
      <c r="A215" s="13"/>
      <c r="B215" s="235"/>
      <c r="C215" s="236"/>
      <c r="D215" s="228" t="s">
        <v>166</v>
      </c>
      <c r="E215" s="237" t="s">
        <v>36</v>
      </c>
      <c r="F215" s="238" t="s">
        <v>438</v>
      </c>
      <c r="G215" s="236"/>
      <c r="H215" s="237" t="s">
        <v>36</v>
      </c>
      <c r="I215" s="239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166</v>
      </c>
      <c r="AU215" s="244" t="s">
        <v>90</v>
      </c>
      <c r="AV215" s="13" t="s">
        <v>23</v>
      </c>
      <c r="AW215" s="13" t="s">
        <v>45</v>
      </c>
      <c r="AX215" s="13" t="s">
        <v>82</v>
      </c>
      <c r="AY215" s="244" t="s">
        <v>153</v>
      </c>
    </row>
    <row r="216" spans="1:51" s="14" customFormat="1" ht="12">
      <c r="A216" s="14"/>
      <c r="B216" s="245"/>
      <c r="C216" s="246"/>
      <c r="D216" s="228" t="s">
        <v>166</v>
      </c>
      <c r="E216" s="247" t="s">
        <v>36</v>
      </c>
      <c r="F216" s="248" t="s">
        <v>1154</v>
      </c>
      <c r="G216" s="246"/>
      <c r="H216" s="249">
        <v>4.3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166</v>
      </c>
      <c r="AU216" s="255" t="s">
        <v>90</v>
      </c>
      <c r="AV216" s="14" t="s">
        <v>90</v>
      </c>
      <c r="AW216" s="14" t="s">
        <v>45</v>
      </c>
      <c r="AX216" s="14" t="s">
        <v>82</v>
      </c>
      <c r="AY216" s="255" t="s">
        <v>153</v>
      </c>
    </row>
    <row r="217" spans="1:51" s="15" customFormat="1" ht="12">
      <c r="A217" s="15"/>
      <c r="B217" s="266"/>
      <c r="C217" s="267"/>
      <c r="D217" s="228" t="s">
        <v>166</v>
      </c>
      <c r="E217" s="268" t="s">
        <v>36</v>
      </c>
      <c r="F217" s="269" t="s">
        <v>183</v>
      </c>
      <c r="G217" s="267"/>
      <c r="H217" s="270">
        <v>4.3</v>
      </c>
      <c r="I217" s="271"/>
      <c r="J217" s="267"/>
      <c r="K217" s="267"/>
      <c r="L217" s="272"/>
      <c r="M217" s="273"/>
      <c r="N217" s="274"/>
      <c r="O217" s="274"/>
      <c r="P217" s="274"/>
      <c r="Q217" s="274"/>
      <c r="R217" s="274"/>
      <c r="S217" s="274"/>
      <c r="T217" s="27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6" t="s">
        <v>166</v>
      </c>
      <c r="AU217" s="276" t="s">
        <v>90</v>
      </c>
      <c r="AV217" s="15" t="s">
        <v>160</v>
      </c>
      <c r="AW217" s="15" t="s">
        <v>45</v>
      </c>
      <c r="AX217" s="15" t="s">
        <v>23</v>
      </c>
      <c r="AY217" s="276" t="s">
        <v>153</v>
      </c>
    </row>
    <row r="218" spans="1:65" s="2" customFormat="1" ht="16.5" customHeight="1">
      <c r="A218" s="41"/>
      <c r="B218" s="42"/>
      <c r="C218" s="256" t="s">
        <v>7</v>
      </c>
      <c r="D218" s="256" t="s">
        <v>175</v>
      </c>
      <c r="E218" s="257" t="s">
        <v>1065</v>
      </c>
      <c r="F218" s="258" t="s">
        <v>1066</v>
      </c>
      <c r="G218" s="259" t="s">
        <v>201</v>
      </c>
      <c r="H218" s="260">
        <v>4.3</v>
      </c>
      <c r="I218" s="261"/>
      <c r="J218" s="262">
        <f>ROUND(I218*H218,2)</f>
        <v>0</v>
      </c>
      <c r="K218" s="258" t="s">
        <v>36</v>
      </c>
      <c r="L218" s="263"/>
      <c r="M218" s="264" t="s">
        <v>36</v>
      </c>
      <c r="N218" s="265" t="s">
        <v>53</v>
      </c>
      <c r="O218" s="87"/>
      <c r="P218" s="224">
        <f>O218*H218</f>
        <v>0</v>
      </c>
      <c r="Q218" s="224">
        <v>0</v>
      </c>
      <c r="R218" s="224">
        <f>Q218*H218</f>
        <v>0</v>
      </c>
      <c r="S218" s="224">
        <v>0</v>
      </c>
      <c r="T218" s="225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26" t="s">
        <v>179</v>
      </c>
      <c r="AT218" s="226" t="s">
        <v>175</v>
      </c>
      <c r="AU218" s="226" t="s">
        <v>90</v>
      </c>
      <c r="AY218" s="19" t="s">
        <v>153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9" t="s">
        <v>23</v>
      </c>
      <c r="BK218" s="227">
        <f>ROUND(I218*H218,2)</f>
        <v>0</v>
      </c>
      <c r="BL218" s="19" t="s">
        <v>160</v>
      </c>
      <c r="BM218" s="226" t="s">
        <v>1226</v>
      </c>
    </row>
    <row r="219" spans="1:47" s="2" customFormat="1" ht="12">
      <c r="A219" s="41"/>
      <c r="B219" s="42"/>
      <c r="C219" s="43"/>
      <c r="D219" s="228" t="s">
        <v>162</v>
      </c>
      <c r="E219" s="43"/>
      <c r="F219" s="229" t="s">
        <v>1066</v>
      </c>
      <c r="G219" s="43"/>
      <c r="H219" s="43"/>
      <c r="I219" s="230"/>
      <c r="J219" s="43"/>
      <c r="K219" s="43"/>
      <c r="L219" s="47"/>
      <c r="M219" s="231"/>
      <c r="N219" s="232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9" t="s">
        <v>162</v>
      </c>
      <c r="AU219" s="19" t="s">
        <v>90</v>
      </c>
    </row>
    <row r="220" spans="1:51" s="13" customFormat="1" ht="12">
      <c r="A220" s="13"/>
      <c r="B220" s="235"/>
      <c r="C220" s="236"/>
      <c r="D220" s="228" t="s">
        <v>166</v>
      </c>
      <c r="E220" s="237" t="s">
        <v>36</v>
      </c>
      <c r="F220" s="238" t="s">
        <v>1012</v>
      </c>
      <c r="G220" s="236"/>
      <c r="H220" s="237" t="s">
        <v>36</v>
      </c>
      <c r="I220" s="239"/>
      <c r="J220" s="236"/>
      <c r="K220" s="236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166</v>
      </c>
      <c r="AU220" s="244" t="s">
        <v>90</v>
      </c>
      <c r="AV220" s="13" t="s">
        <v>23</v>
      </c>
      <c r="AW220" s="13" t="s">
        <v>45</v>
      </c>
      <c r="AX220" s="13" t="s">
        <v>82</v>
      </c>
      <c r="AY220" s="244" t="s">
        <v>153</v>
      </c>
    </row>
    <row r="221" spans="1:51" s="13" customFormat="1" ht="12">
      <c r="A221" s="13"/>
      <c r="B221" s="235"/>
      <c r="C221" s="236"/>
      <c r="D221" s="228" t="s">
        <v>166</v>
      </c>
      <c r="E221" s="237" t="s">
        <v>36</v>
      </c>
      <c r="F221" s="238" t="s">
        <v>438</v>
      </c>
      <c r="G221" s="236"/>
      <c r="H221" s="237" t="s">
        <v>36</v>
      </c>
      <c r="I221" s="239"/>
      <c r="J221" s="236"/>
      <c r="K221" s="236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166</v>
      </c>
      <c r="AU221" s="244" t="s">
        <v>90</v>
      </c>
      <c r="AV221" s="13" t="s">
        <v>23</v>
      </c>
      <c r="AW221" s="13" t="s">
        <v>45</v>
      </c>
      <c r="AX221" s="13" t="s">
        <v>82</v>
      </c>
      <c r="AY221" s="244" t="s">
        <v>153</v>
      </c>
    </row>
    <row r="222" spans="1:51" s="14" customFormat="1" ht="12">
      <c r="A222" s="14"/>
      <c r="B222" s="245"/>
      <c r="C222" s="246"/>
      <c r="D222" s="228" t="s">
        <v>166</v>
      </c>
      <c r="E222" s="247" t="s">
        <v>36</v>
      </c>
      <c r="F222" s="248" t="s">
        <v>1154</v>
      </c>
      <c r="G222" s="246"/>
      <c r="H222" s="249">
        <v>4.3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166</v>
      </c>
      <c r="AU222" s="255" t="s">
        <v>90</v>
      </c>
      <c r="AV222" s="14" t="s">
        <v>90</v>
      </c>
      <c r="AW222" s="14" t="s">
        <v>45</v>
      </c>
      <c r="AX222" s="14" t="s">
        <v>82</v>
      </c>
      <c r="AY222" s="255" t="s">
        <v>153</v>
      </c>
    </row>
    <row r="223" spans="1:51" s="15" customFormat="1" ht="12">
      <c r="A223" s="15"/>
      <c r="B223" s="266"/>
      <c r="C223" s="267"/>
      <c r="D223" s="228" t="s">
        <v>166</v>
      </c>
      <c r="E223" s="268" t="s">
        <v>36</v>
      </c>
      <c r="F223" s="269" t="s">
        <v>183</v>
      </c>
      <c r="G223" s="267"/>
      <c r="H223" s="270">
        <v>4.3</v>
      </c>
      <c r="I223" s="271"/>
      <c r="J223" s="267"/>
      <c r="K223" s="267"/>
      <c r="L223" s="272"/>
      <c r="M223" s="273"/>
      <c r="N223" s="274"/>
      <c r="O223" s="274"/>
      <c r="P223" s="274"/>
      <c r="Q223" s="274"/>
      <c r="R223" s="274"/>
      <c r="S223" s="274"/>
      <c r="T223" s="27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6" t="s">
        <v>166</v>
      </c>
      <c r="AU223" s="276" t="s">
        <v>90</v>
      </c>
      <c r="AV223" s="15" t="s">
        <v>160</v>
      </c>
      <c r="AW223" s="15" t="s">
        <v>45</v>
      </c>
      <c r="AX223" s="15" t="s">
        <v>23</v>
      </c>
      <c r="AY223" s="276" t="s">
        <v>153</v>
      </c>
    </row>
    <row r="224" spans="1:65" s="2" customFormat="1" ht="16.5" customHeight="1">
      <c r="A224" s="41"/>
      <c r="B224" s="42"/>
      <c r="C224" s="256" t="s">
        <v>281</v>
      </c>
      <c r="D224" s="256" t="s">
        <v>175</v>
      </c>
      <c r="E224" s="257" t="s">
        <v>1068</v>
      </c>
      <c r="F224" s="258" t="s">
        <v>1069</v>
      </c>
      <c r="G224" s="259" t="s">
        <v>201</v>
      </c>
      <c r="H224" s="260">
        <v>4.3</v>
      </c>
      <c r="I224" s="261"/>
      <c r="J224" s="262">
        <f>ROUND(I224*H224,2)</f>
        <v>0</v>
      </c>
      <c r="K224" s="258" t="s">
        <v>36</v>
      </c>
      <c r="L224" s="263"/>
      <c r="M224" s="264" t="s">
        <v>36</v>
      </c>
      <c r="N224" s="265" t="s">
        <v>53</v>
      </c>
      <c r="O224" s="87"/>
      <c r="P224" s="224">
        <f>O224*H224</f>
        <v>0</v>
      </c>
      <c r="Q224" s="224">
        <v>0</v>
      </c>
      <c r="R224" s="224">
        <f>Q224*H224</f>
        <v>0</v>
      </c>
      <c r="S224" s="224">
        <v>0</v>
      </c>
      <c r="T224" s="225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6" t="s">
        <v>179</v>
      </c>
      <c r="AT224" s="226" t="s">
        <v>175</v>
      </c>
      <c r="AU224" s="226" t="s">
        <v>90</v>
      </c>
      <c r="AY224" s="19" t="s">
        <v>153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23</v>
      </c>
      <c r="BK224" s="227">
        <f>ROUND(I224*H224,2)</f>
        <v>0</v>
      </c>
      <c r="BL224" s="19" t="s">
        <v>160</v>
      </c>
      <c r="BM224" s="226" t="s">
        <v>1227</v>
      </c>
    </row>
    <row r="225" spans="1:47" s="2" customFormat="1" ht="12">
      <c r="A225" s="41"/>
      <c r="B225" s="42"/>
      <c r="C225" s="43"/>
      <c r="D225" s="228" t="s">
        <v>162</v>
      </c>
      <c r="E225" s="43"/>
      <c r="F225" s="229" t="s">
        <v>1069</v>
      </c>
      <c r="G225" s="43"/>
      <c r="H225" s="43"/>
      <c r="I225" s="230"/>
      <c r="J225" s="43"/>
      <c r="K225" s="43"/>
      <c r="L225" s="47"/>
      <c r="M225" s="231"/>
      <c r="N225" s="232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9" t="s">
        <v>162</v>
      </c>
      <c r="AU225" s="19" t="s">
        <v>90</v>
      </c>
    </row>
    <row r="226" spans="1:51" s="13" customFormat="1" ht="12">
      <c r="A226" s="13"/>
      <c r="B226" s="235"/>
      <c r="C226" s="236"/>
      <c r="D226" s="228" t="s">
        <v>166</v>
      </c>
      <c r="E226" s="237" t="s">
        <v>36</v>
      </c>
      <c r="F226" s="238" t="s">
        <v>1012</v>
      </c>
      <c r="G226" s="236"/>
      <c r="H226" s="237" t="s">
        <v>36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166</v>
      </c>
      <c r="AU226" s="244" t="s">
        <v>90</v>
      </c>
      <c r="AV226" s="13" t="s">
        <v>23</v>
      </c>
      <c r="AW226" s="13" t="s">
        <v>45</v>
      </c>
      <c r="AX226" s="13" t="s">
        <v>82</v>
      </c>
      <c r="AY226" s="244" t="s">
        <v>153</v>
      </c>
    </row>
    <row r="227" spans="1:51" s="13" customFormat="1" ht="12">
      <c r="A227" s="13"/>
      <c r="B227" s="235"/>
      <c r="C227" s="236"/>
      <c r="D227" s="228" t="s">
        <v>166</v>
      </c>
      <c r="E227" s="237" t="s">
        <v>36</v>
      </c>
      <c r="F227" s="238" t="s">
        <v>438</v>
      </c>
      <c r="G227" s="236"/>
      <c r="H227" s="237" t="s">
        <v>36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166</v>
      </c>
      <c r="AU227" s="244" t="s">
        <v>90</v>
      </c>
      <c r="AV227" s="13" t="s">
        <v>23</v>
      </c>
      <c r="AW227" s="13" t="s">
        <v>45</v>
      </c>
      <c r="AX227" s="13" t="s">
        <v>82</v>
      </c>
      <c r="AY227" s="244" t="s">
        <v>153</v>
      </c>
    </row>
    <row r="228" spans="1:51" s="14" customFormat="1" ht="12">
      <c r="A228" s="14"/>
      <c r="B228" s="245"/>
      <c r="C228" s="246"/>
      <c r="D228" s="228" t="s">
        <v>166</v>
      </c>
      <c r="E228" s="247" t="s">
        <v>36</v>
      </c>
      <c r="F228" s="248" t="s">
        <v>1154</v>
      </c>
      <c r="G228" s="246"/>
      <c r="H228" s="249">
        <v>4.3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166</v>
      </c>
      <c r="AU228" s="255" t="s">
        <v>90</v>
      </c>
      <c r="AV228" s="14" t="s">
        <v>90</v>
      </c>
      <c r="AW228" s="14" t="s">
        <v>45</v>
      </c>
      <c r="AX228" s="14" t="s">
        <v>82</v>
      </c>
      <c r="AY228" s="255" t="s">
        <v>153</v>
      </c>
    </row>
    <row r="229" spans="1:51" s="15" customFormat="1" ht="12">
      <c r="A229" s="15"/>
      <c r="B229" s="266"/>
      <c r="C229" s="267"/>
      <c r="D229" s="228" t="s">
        <v>166</v>
      </c>
      <c r="E229" s="268" t="s">
        <v>36</v>
      </c>
      <c r="F229" s="269" t="s">
        <v>183</v>
      </c>
      <c r="G229" s="267"/>
      <c r="H229" s="270">
        <v>4.3</v>
      </c>
      <c r="I229" s="271"/>
      <c r="J229" s="267"/>
      <c r="K229" s="267"/>
      <c r="L229" s="272"/>
      <c r="M229" s="273"/>
      <c r="N229" s="274"/>
      <c r="O229" s="274"/>
      <c r="P229" s="274"/>
      <c r="Q229" s="274"/>
      <c r="R229" s="274"/>
      <c r="S229" s="274"/>
      <c r="T229" s="27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6" t="s">
        <v>166</v>
      </c>
      <c r="AU229" s="276" t="s">
        <v>90</v>
      </c>
      <c r="AV229" s="15" t="s">
        <v>160</v>
      </c>
      <c r="AW229" s="15" t="s">
        <v>45</v>
      </c>
      <c r="AX229" s="15" t="s">
        <v>23</v>
      </c>
      <c r="AY229" s="276" t="s">
        <v>153</v>
      </c>
    </row>
    <row r="230" spans="1:65" s="2" customFormat="1" ht="16.5" customHeight="1">
      <c r="A230" s="41"/>
      <c r="B230" s="42"/>
      <c r="C230" s="256" t="s">
        <v>286</v>
      </c>
      <c r="D230" s="256" t="s">
        <v>175</v>
      </c>
      <c r="E230" s="257" t="s">
        <v>1071</v>
      </c>
      <c r="F230" s="258" t="s">
        <v>1072</v>
      </c>
      <c r="G230" s="259" t="s">
        <v>201</v>
      </c>
      <c r="H230" s="260">
        <v>4.3</v>
      </c>
      <c r="I230" s="261"/>
      <c r="J230" s="262">
        <f>ROUND(I230*H230,2)</f>
        <v>0</v>
      </c>
      <c r="K230" s="258" t="s">
        <v>36</v>
      </c>
      <c r="L230" s="263"/>
      <c r="M230" s="264" t="s">
        <v>36</v>
      </c>
      <c r="N230" s="265" t="s">
        <v>53</v>
      </c>
      <c r="O230" s="87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6" t="s">
        <v>179</v>
      </c>
      <c r="AT230" s="226" t="s">
        <v>175</v>
      </c>
      <c r="AU230" s="226" t="s">
        <v>90</v>
      </c>
      <c r="AY230" s="19" t="s">
        <v>153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9" t="s">
        <v>23</v>
      </c>
      <c r="BK230" s="227">
        <f>ROUND(I230*H230,2)</f>
        <v>0</v>
      </c>
      <c r="BL230" s="19" t="s">
        <v>160</v>
      </c>
      <c r="BM230" s="226" t="s">
        <v>1228</v>
      </c>
    </row>
    <row r="231" spans="1:47" s="2" customFormat="1" ht="12">
      <c r="A231" s="41"/>
      <c r="B231" s="42"/>
      <c r="C231" s="43"/>
      <c r="D231" s="228" t="s">
        <v>162</v>
      </c>
      <c r="E231" s="43"/>
      <c r="F231" s="229" t="s">
        <v>1072</v>
      </c>
      <c r="G231" s="43"/>
      <c r="H231" s="43"/>
      <c r="I231" s="230"/>
      <c r="J231" s="43"/>
      <c r="K231" s="43"/>
      <c r="L231" s="47"/>
      <c r="M231" s="231"/>
      <c r="N231" s="232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19" t="s">
        <v>162</v>
      </c>
      <c r="AU231" s="19" t="s">
        <v>90</v>
      </c>
    </row>
    <row r="232" spans="1:51" s="13" customFormat="1" ht="12">
      <c r="A232" s="13"/>
      <c r="B232" s="235"/>
      <c r="C232" s="236"/>
      <c r="D232" s="228" t="s">
        <v>166</v>
      </c>
      <c r="E232" s="237" t="s">
        <v>36</v>
      </c>
      <c r="F232" s="238" t="s">
        <v>1012</v>
      </c>
      <c r="G232" s="236"/>
      <c r="H232" s="237" t="s">
        <v>36</v>
      </c>
      <c r="I232" s="239"/>
      <c r="J232" s="236"/>
      <c r="K232" s="236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166</v>
      </c>
      <c r="AU232" s="244" t="s">
        <v>90</v>
      </c>
      <c r="AV232" s="13" t="s">
        <v>23</v>
      </c>
      <c r="AW232" s="13" t="s">
        <v>45</v>
      </c>
      <c r="AX232" s="13" t="s">
        <v>82</v>
      </c>
      <c r="AY232" s="244" t="s">
        <v>153</v>
      </c>
    </row>
    <row r="233" spans="1:51" s="13" customFormat="1" ht="12">
      <c r="A233" s="13"/>
      <c r="B233" s="235"/>
      <c r="C233" s="236"/>
      <c r="D233" s="228" t="s">
        <v>166</v>
      </c>
      <c r="E233" s="237" t="s">
        <v>36</v>
      </c>
      <c r="F233" s="238" t="s">
        <v>438</v>
      </c>
      <c r="G233" s="236"/>
      <c r="H233" s="237" t="s">
        <v>36</v>
      </c>
      <c r="I233" s="239"/>
      <c r="J233" s="236"/>
      <c r="K233" s="236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166</v>
      </c>
      <c r="AU233" s="244" t="s">
        <v>90</v>
      </c>
      <c r="AV233" s="13" t="s">
        <v>23</v>
      </c>
      <c r="AW233" s="13" t="s">
        <v>45</v>
      </c>
      <c r="AX233" s="13" t="s">
        <v>82</v>
      </c>
      <c r="AY233" s="244" t="s">
        <v>153</v>
      </c>
    </row>
    <row r="234" spans="1:51" s="14" customFormat="1" ht="12">
      <c r="A234" s="14"/>
      <c r="B234" s="245"/>
      <c r="C234" s="246"/>
      <c r="D234" s="228" t="s">
        <v>166</v>
      </c>
      <c r="E234" s="247" t="s">
        <v>36</v>
      </c>
      <c r="F234" s="248" t="s">
        <v>1154</v>
      </c>
      <c r="G234" s="246"/>
      <c r="H234" s="249">
        <v>4.3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166</v>
      </c>
      <c r="AU234" s="255" t="s">
        <v>90</v>
      </c>
      <c r="AV234" s="14" t="s">
        <v>90</v>
      </c>
      <c r="AW234" s="14" t="s">
        <v>45</v>
      </c>
      <c r="AX234" s="14" t="s">
        <v>82</v>
      </c>
      <c r="AY234" s="255" t="s">
        <v>153</v>
      </c>
    </row>
    <row r="235" spans="1:51" s="15" customFormat="1" ht="12">
      <c r="A235" s="15"/>
      <c r="B235" s="266"/>
      <c r="C235" s="267"/>
      <c r="D235" s="228" t="s">
        <v>166</v>
      </c>
      <c r="E235" s="268" t="s">
        <v>36</v>
      </c>
      <c r="F235" s="269" t="s">
        <v>183</v>
      </c>
      <c r="G235" s="267"/>
      <c r="H235" s="270">
        <v>4.3</v>
      </c>
      <c r="I235" s="271"/>
      <c r="J235" s="267"/>
      <c r="K235" s="267"/>
      <c r="L235" s="272"/>
      <c r="M235" s="273"/>
      <c r="N235" s="274"/>
      <c r="O235" s="274"/>
      <c r="P235" s="274"/>
      <c r="Q235" s="274"/>
      <c r="R235" s="274"/>
      <c r="S235" s="274"/>
      <c r="T235" s="27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76" t="s">
        <v>166</v>
      </c>
      <c r="AU235" s="276" t="s">
        <v>90</v>
      </c>
      <c r="AV235" s="15" t="s">
        <v>160</v>
      </c>
      <c r="AW235" s="15" t="s">
        <v>45</v>
      </c>
      <c r="AX235" s="15" t="s">
        <v>23</v>
      </c>
      <c r="AY235" s="276" t="s">
        <v>153</v>
      </c>
    </row>
    <row r="236" spans="1:65" s="2" customFormat="1" ht="16.5" customHeight="1">
      <c r="A236" s="41"/>
      <c r="B236" s="42"/>
      <c r="C236" s="215" t="s">
        <v>293</v>
      </c>
      <c r="D236" s="215" t="s">
        <v>155</v>
      </c>
      <c r="E236" s="216" t="s">
        <v>1074</v>
      </c>
      <c r="F236" s="217" t="s">
        <v>1075</v>
      </c>
      <c r="G236" s="218" t="s">
        <v>186</v>
      </c>
      <c r="H236" s="219">
        <v>6.8</v>
      </c>
      <c r="I236" s="220"/>
      <c r="J236" s="221">
        <f>ROUND(I236*H236,2)</f>
        <v>0</v>
      </c>
      <c r="K236" s="217" t="s">
        <v>159</v>
      </c>
      <c r="L236" s="47"/>
      <c r="M236" s="222" t="s">
        <v>36</v>
      </c>
      <c r="N236" s="223" t="s">
        <v>53</v>
      </c>
      <c r="O236" s="87"/>
      <c r="P236" s="224">
        <f>O236*H236</f>
        <v>0</v>
      </c>
      <c r="Q236" s="224">
        <v>6E-05</v>
      </c>
      <c r="R236" s="224">
        <f>Q236*H236</f>
        <v>0.000408</v>
      </c>
      <c r="S236" s="224">
        <v>0</v>
      </c>
      <c r="T236" s="225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6" t="s">
        <v>160</v>
      </c>
      <c r="AT236" s="226" t="s">
        <v>155</v>
      </c>
      <c r="AU236" s="226" t="s">
        <v>90</v>
      </c>
      <c r="AY236" s="19" t="s">
        <v>153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9" t="s">
        <v>23</v>
      </c>
      <c r="BK236" s="227">
        <f>ROUND(I236*H236,2)</f>
        <v>0</v>
      </c>
      <c r="BL236" s="19" t="s">
        <v>160</v>
      </c>
      <c r="BM236" s="226" t="s">
        <v>1229</v>
      </c>
    </row>
    <row r="237" spans="1:47" s="2" customFormat="1" ht="12">
      <c r="A237" s="41"/>
      <c r="B237" s="42"/>
      <c r="C237" s="43"/>
      <c r="D237" s="228" t="s">
        <v>162</v>
      </c>
      <c r="E237" s="43"/>
      <c r="F237" s="229" t="s">
        <v>1077</v>
      </c>
      <c r="G237" s="43"/>
      <c r="H237" s="43"/>
      <c r="I237" s="230"/>
      <c r="J237" s="43"/>
      <c r="K237" s="43"/>
      <c r="L237" s="47"/>
      <c r="M237" s="231"/>
      <c r="N237" s="232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19" t="s">
        <v>162</v>
      </c>
      <c r="AU237" s="19" t="s">
        <v>90</v>
      </c>
    </row>
    <row r="238" spans="1:47" s="2" customFormat="1" ht="12">
      <c r="A238" s="41"/>
      <c r="B238" s="42"/>
      <c r="C238" s="43"/>
      <c r="D238" s="233" t="s">
        <v>164</v>
      </c>
      <c r="E238" s="43"/>
      <c r="F238" s="234" t="s">
        <v>1078</v>
      </c>
      <c r="G238" s="43"/>
      <c r="H238" s="43"/>
      <c r="I238" s="230"/>
      <c r="J238" s="43"/>
      <c r="K238" s="43"/>
      <c r="L238" s="47"/>
      <c r="M238" s="231"/>
      <c r="N238" s="232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9" t="s">
        <v>164</v>
      </c>
      <c r="AU238" s="19" t="s">
        <v>90</v>
      </c>
    </row>
    <row r="239" spans="1:51" s="13" customFormat="1" ht="12">
      <c r="A239" s="13"/>
      <c r="B239" s="235"/>
      <c r="C239" s="236"/>
      <c r="D239" s="228" t="s">
        <v>166</v>
      </c>
      <c r="E239" s="237" t="s">
        <v>36</v>
      </c>
      <c r="F239" s="238" t="s">
        <v>1079</v>
      </c>
      <c r="G239" s="236"/>
      <c r="H239" s="237" t="s">
        <v>36</v>
      </c>
      <c r="I239" s="239"/>
      <c r="J239" s="236"/>
      <c r="K239" s="236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166</v>
      </c>
      <c r="AU239" s="244" t="s">
        <v>90</v>
      </c>
      <c r="AV239" s="13" t="s">
        <v>23</v>
      </c>
      <c r="AW239" s="13" t="s">
        <v>45</v>
      </c>
      <c r="AX239" s="13" t="s">
        <v>82</v>
      </c>
      <c r="AY239" s="244" t="s">
        <v>153</v>
      </c>
    </row>
    <row r="240" spans="1:51" s="14" customFormat="1" ht="12">
      <c r="A240" s="14"/>
      <c r="B240" s="245"/>
      <c r="C240" s="246"/>
      <c r="D240" s="228" t="s">
        <v>166</v>
      </c>
      <c r="E240" s="247" t="s">
        <v>36</v>
      </c>
      <c r="F240" s="248" t="s">
        <v>1159</v>
      </c>
      <c r="G240" s="246"/>
      <c r="H240" s="249">
        <v>6.8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166</v>
      </c>
      <c r="AU240" s="255" t="s">
        <v>90</v>
      </c>
      <c r="AV240" s="14" t="s">
        <v>90</v>
      </c>
      <c r="AW240" s="14" t="s">
        <v>45</v>
      </c>
      <c r="AX240" s="14" t="s">
        <v>82</v>
      </c>
      <c r="AY240" s="255" t="s">
        <v>153</v>
      </c>
    </row>
    <row r="241" spans="1:51" s="15" customFormat="1" ht="12">
      <c r="A241" s="15"/>
      <c r="B241" s="266"/>
      <c r="C241" s="267"/>
      <c r="D241" s="228" t="s">
        <v>166</v>
      </c>
      <c r="E241" s="268" t="s">
        <v>36</v>
      </c>
      <c r="F241" s="269" t="s">
        <v>183</v>
      </c>
      <c r="G241" s="267"/>
      <c r="H241" s="270">
        <v>6.8</v>
      </c>
      <c r="I241" s="271"/>
      <c r="J241" s="267"/>
      <c r="K241" s="267"/>
      <c r="L241" s="272"/>
      <c r="M241" s="273"/>
      <c r="N241" s="274"/>
      <c r="O241" s="274"/>
      <c r="P241" s="274"/>
      <c r="Q241" s="274"/>
      <c r="R241" s="274"/>
      <c r="S241" s="274"/>
      <c r="T241" s="27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6" t="s">
        <v>166</v>
      </c>
      <c r="AU241" s="276" t="s">
        <v>90</v>
      </c>
      <c r="AV241" s="15" t="s">
        <v>160</v>
      </c>
      <c r="AW241" s="15" t="s">
        <v>45</v>
      </c>
      <c r="AX241" s="15" t="s">
        <v>23</v>
      </c>
      <c r="AY241" s="276" t="s">
        <v>153</v>
      </c>
    </row>
    <row r="242" spans="1:65" s="2" customFormat="1" ht="16.5" customHeight="1">
      <c r="A242" s="41"/>
      <c r="B242" s="42"/>
      <c r="C242" s="215" t="s">
        <v>303</v>
      </c>
      <c r="D242" s="215" t="s">
        <v>155</v>
      </c>
      <c r="E242" s="216" t="s">
        <v>216</v>
      </c>
      <c r="F242" s="217" t="s">
        <v>217</v>
      </c>
      <c r="G242" s="218" t="s">
        <v>186</v>
      </c>
      <c r="H242" s="219">
        <v>19.4</v>
      </c>
      <c r="I242" s="220"/>
      <c r="J242" s="221">
        <f>ROUND(I242*H242,2)</f>
        <v>0</v>
      </c>
      <c r="K242" s="217" t="s">
        <v>159</v>
      </c>
      <c r="L242" s="47"/>
      <c r="M242" s="222" t="s">
        <v>36</v>
      </c>
      <c r="N242" s="223" t="s">
        <v>53</v>
      </c>
      <c r="O242" s="87"/>
      <c r="P242" s="224">
        <f>O242*H242</f>
        <v>0</v>
      </c>
      <c r="Q242" s="224">
        <v>6E-05</v>
      </c>
      <c r="R242" s="224">
        <f>Q242*H242</f>
        <v>0.0011639999999999999</v>
      </c>
      <c r="S242" s="224">
        <v>0</v>
      </c>
      <c r="T242" s="225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6" t="s">
        <v>160</v>
      </c>
      <c r="AT242" s="226" t="s">
        <v>155</v>
      </c>
      <c r="AU242" s="226" t="s">
        <v>90</v>
      </c>
      <c r="AY242" s="19" t="s">
        <v>153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9" t="s">
        <v>23</v>
      </c>
      <c r="BK242" s="227">
        <f>ROUND(I242*H242,2)</f>
        <v>0</v>
      </c>
      <c r="BL242" s="19" t="s">
        <v>160</v>
      </c>
      <c r="BM242" s="226" t="s">
        <v>1230</v>
      </c>
    </row>
    <row r="243" spans="1:47" s="2" customFormat="1" ht="12">
      <c r="A243" s="41"/>
      <c r="B243" s="42"/>
      <c r="C243" s="43"/>
      <c r="D243" s="228" t="s">
        <v>162</v>
      </c>
      <c r="E243" s="43"/>
      <c r="F243" s="229" t="s">
        <v>219</v>
      </c>
      <c r="G243" s="43"/>
      <c r="H243" s="43"/>
      <c r="I243" s="230"/>
      <c r="J243" s="43"/>
      <c r="K243" s="43"/>
      <c r="L243" s="47"/>
      <c r="M243" s="231"/>
      <c r="N243" s="232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19" t="s">
        <v>162</v>
      </c>
      <c r="AU243" s="19" t="s">
        <v>90</v>
      </c>
    </row>
    <row r="244" spans="1:47" s="2" customFormat="1" ht="12">
      <c r="A244" s="41"/>
      <c r="B244" s="42"/>
      <c r="C244" s="43"/>
      <c r="D244" s="233" t="s">
        <v>164</v>
      </c>
      <c r="E244" s="43"/>
      <c r="F244" s="234" t="s">
        <v>220</v>
      </c>
      <c r="G244" s="43"/>
      <c r="H244" s="43"/>
      <c r="I244" s="230"/>
      <c r="J244" s="43"/>
      <c r="K244" s="43"/>
      <c r="L244" s="47"/>
      <c r="M244" s="231"/>
      <c r="N244" s="232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19" t="s">
        <v>164</v>
      </c>
      <c r="AU244" s="19" t="s">
        <v>90</v>
      </c>
    </row>
    <row r="245" spans="1:51" s="13" customFormat="1" ht="12">
      <c r="A245" s="13"/>
      <c r="B245" s="235"/>
      <c r="C245" s="236"/>
      <c r="D245" s="228" t="s">
        <v>166</v>
      </c>
      <c r="E245" s="237" t="s">
        <v>36</v>
      </c>
      <c r="F245" s="238" t="s">
        <v>1161</v>
      </c>
      <c r="G245" s="236"/>
      <c r="H245" s="237" t="s">
        <v>36</v>
      </c>
      <c r="I245" s="239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166</v>
      </c>
      <c r="AU245" s="244" t="s">
        <v>90</v>
      </c>
      <c r="AV245" s="13" t="s">
        <v>23</v>
      </c>
      <c r="AW245" s="13" t="s">
        <v>45</v>
      </c>
      <c r="AX245" s="13" t="s">
        <v>82</v>
      </c>
      <c r="AY245" s="244" t="s">
        <v>153</v>
      </c>
    </row>
    <row r="246" spans="1:51" s="13" customFormat="1" ht="12">
      <c r="A246" s="13"/>
      <c r="B246" s="235"/>
      <c r="C246" s="236"/>
      <c r="D246" s="228" t="s">
        <v>166</v>
      </c>
      <c r="E246" s="237" t="s">
        <v>36</v>
      </c>
      <c r="F246" s="238" t="s">
        <v>1162</v>
      </c>
      <c r="G246" s="236"/>
      <c r="H246" s="237" t="s">
        <v>36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166</v>
      </c>
      <c r="AU246" s="244" t="s">
        <v>90</v>
      </c>
      <c r="AV246" s="13" t="s">
        <v>23</v>
      </c>
      <c r="AW246" s="13" t="s">
        <v>45</v>
      </c>
      <c r="AX246" s="13" t="s">
        <v>82</v>
      </c>
      <c r="AY246" s="244" t="s">
        <v>153</v>
      </c>
    </row>
    <row r="247" spans="1:51" s="13" customFormat="1" ht="12">
      <c r="A247" s="13"/>
      <c r="B247" s="235"/>
      <c r="C247" s="236"/>
      <c r="D247" s="228" t="s">
        <v>166</v>
      </c>
      <c r="E247" s="237" t="s">
        <v>36</v>
      </c>
      <c r="F247" s="238" t="s">
        <v>438</v>
      </c>
      <c r="G247" s="236"/>
      <c r="H247" s="237" t="s">
        <v>36</v>
      </c>
      <c r="I247" s="239"/>
      <c r="J247" s="236"/>
      <c r="K247" s="236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166</v>
      </c>
      <c r="AU247" s="244" t="s">
        <v>90</v>
      </c>
      <c r="AV247" s="13" t="s">
        <v>23</v>
      </c>
      <c r="AW247" s="13" t="s">
        <v>45</v>
      </c>
      <c r="AX247" s="13" t="s">
        <v>82</v>
      </c>
      <c r="AY247" s="244" t="s">
        <v>153</v>
      </c>
    </row>
    <row r="248" spans="1:51" s="14" customFormat="1" ht="12">
      <c r="A248" s="14"/>
      <c r="B248" s="245"/>
      <c r="C248" s="246"/>
      <c r="D248" s="228" t="s">
        <v>166</v>
      </c>
      <c r="E248" s="247" t="s">
        <v>36</v>
      </c>
      <c r="F248" s="248" t="s">
        <v>1125</v>
      </c>
      <c r="G248" s="246"/>
      <c r="H248" s="249">
        <v>19.4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166</v>
      </c>
      <c r="AU248" s="255" t="s">
        <v>90</v>
      </c>
      <c r="AV248" s="14" t="s">
        <v>90</v>
      </c>
      <c r="AW248" s="14" t="s">
        <v>45</v>
      </c>
      <c r="AX248" s="14" t="s">
        <v>82</v>
      </c>
      <c r="AY248" s="255" t="s">
        <v>153</v>
      </c>
    </row>
    <row r="249" spans="1:51" s="15" customFormat="1" ht="12">
      <c r="A249" s="15"/>
      <c r="B249" s="266"/>
      <c r="C249" s="267"/>
      <c r="D249" s="228" t="s">
        <v>166</v>
      </c>
      <c r="E249" s="268" t="s">
        <v>36</v>
      </c>
      <c r="F249" s="269" t="s">
        <v>183</v>
      </c>
      <c r="G249" s="267"/>
      <c r="H249" s="270">
        <v>19.4</v>
      </c>
      <c r="I249" s="271"/>
      <c r="J249" s="267"/>
      <c r="K249" s="267"/>
      <c r="L249" s="272"/>
      <c r="M249" s="273"/>
      <c r="N249" s="274"/>
      <c r="O249" s="274"/>
      <c r="P249" s="274"/>
      <c r="Q249" s="274"/>
      <c r="R249" s="274"/>
      <c r="S249" s="274"/>
      <c r="T249" s="27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6" t="s">
        <v>166</v>
      </c>
      <c r="AU249" s="276" t="s">
        <v>90</v>
      </c>
      <c r="AV249" s="15" t="s">
        <v>160</v>
      </c>
      <c r="AW249" s="15" t="s">
        <v>45</v>
      </c>
      <c r="AX249" s="15" t="s">
        <v>23</v>
      </c>
      <c r="AY249" s="276" t="s">
        <v>153</v>
      </c>
    </row>
    <row r="250" spans="1:65" s="2" customFormat="1" ht="16.5" customHeight="1">
      <c r="A250" s="41"/>
      <c r="B250" s="42"/>
      <c r="C250" s="256" t="s">
        <v>312</v>
      </c>
      <c r="D250" s="256" t="s">
        <v>175</v>
      </c>
      <c r="E250" s="257" t="s">
        <v>376</v>
      </c>
      <c r="F250" s="258" t="s">
        <v>377</v>
      </c>
      <c r="G250" s="259" t="s">
        <v>186</v>
      </c>
      <c r="H250" s="260">
        <v>65</v>
      </c>
      <c r="I250" s="261"/>
      <c r="J250" s="262">
        <f>ROUND(I250*H250,2)</f>
        <v>0</v>
      </c>
      <c r="K250" s="258" t="s">
        <v>36</v>
      </c>
      <c r="L250" s="263"/>
      <c r="M250" s="264" t="s">
        <v>36</v>
      </c>
      <c r="N250" s="265" t="s">
        <v>53</v>
      </c>
      <c r="O250" s="87"/>
      <c r="P250" s="224">
        <f>O250*H250</f>
        <v>0</v>
      </c>
      <c r="Q250" s="224">
        <v>0.003</v>
      </c>
      <c r="R250" s="224">
        <f>Q250*H250</f>
        <v>0.195</v>
      </c>
      <c r="S250" s="224">
        <v>0</v>
      </c>
      <c r="T250" s="225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6" t="s">
        <v>179</v>
      </c>
      <c r="AT250" s="226" t="s">
        <v>175</v>
      </c>
      <c r="AU250" s="226" t="s">
        <v>90</v>
      </c>
      <c r="AY250" s="19" t="s">
        <v>153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9" t="s">
        <v>23</v>
      </c>
      <c r="BK250" s="227">
        <f>ROUND(I250*H250,2)</f>
        <v>0</v>
      </c>
      <c r="BL250" s="19" t="s">
        <v>160</v>
      </c>
      <c r="BM250" s="226" t="s">
        <v>1231</v>
      </c>
    </row>
    <row r="251" spans="1:47" s="2" customFormat="1" ht="12">
      <c r="A251" s="41"/>
      <c r="B251" s="42"/>
      <c r="C251" s="43"/>
      <c r="D251" s="228" t="s">
        <v>162</v>
      </c>
      <c r="E251" s="43"/>
      <c r="F251" s="229" t="s">
        <v>377</v>
      </c>
      <c r="G251" s="43"/>
      <c r="H251" s="43"/>
      <c r="I251" s="230"/>
      <c r="J251" s="43"/>
      <c r="K251" s="43"/>
      <c r="L251" s="47"/>
      <c r="M251" s="231"/>
      <c r="N251" s="232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19" t="s">
        <v>162</v>
      </c>
      <c r="AU251" s="19" t="s">
        <v>90</v>
      </c>
    </row>
    <row r="252" spans="1:51" s="13" customFormat="1" ht="12">
      <c r="A252" s="13"/>
      <c r="B252" s="235"/>
      <c r="C252" s="236"/>
      <c r="D252" s="228" t="s">
        <v>166</v>
      </c>
      <c r="E252" s="237" t="s">
        <v>36</v>
      </c>
      <c r="F252" s="238" t="s">
        <v>1015</v>
      </c>
      <c r="G252" s="236"/>
      <c r="H252" s="237" t="s">
        <v>36</v>
      </c>
      <c r="I252" s="239"/>
      <c r="J252" s="236"/>
      <c r="K252" s="236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166</v>
      </c>
      <c r="AU252" s="244" t="s">
        <v>90</v>
      </c>
      <c r="AV252" s="13" t="s">
        <v>23</v>
      </c>
      <c r="AW252" s="13" t="s">
        <v>45</v>
      </c>
      <c r="AX252" s="13" t="s">
        <v>82</v>
      </c>
      <c r="AY252" s="244" t="s">
        <v>153</v>
      </c>
    </row>
    <row r="253" spans="1:51" s="13" customFormat="1" ht="12">
      <c r="A253" s="13"/>
      <c r="B253" s="235"/>
      <c r="C253" s="236"/>
      <c r="D253" s="228" t="s">
        <v>166</v>
      </c>
      <c r="E253" s="237" t="s">
        <v>36</v>
      </c>
      <c r="F253" s="238" t="s">
        <v>438</v>
      </c>
      <c r="G253" s="236"/>
      <c r="H253" s="237" t="s">
        <v>36</v>
      </c>
      <c r="I253" s="239"/>
      <c r="J253" s="236"/>
      <c r="K253" s="236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166</v>
      </c>
      <c r="AU253" s="244" t="s">
        <v>90</v>
      </c>
      <c r="AV253" s="13" t="s">
        <v>23</v>
      </c>
      <c r="AW253" s="13" t="s">
        <v>45</v>
      </c>
      <c r="AX253" s="13" t="s">
        <v>82</v>
      </c>
      <c r="AY253" s="244" t="s">
        <v>153</v>
      </c>
    </row>
    <row r="254" spans="1:51" s="14" customFormat="1" ht="12">
      <c r="A254" s="14"/>
      <c r="B254" s="245"/>
      <c r="C254" s="246"/>
      <c r="D254" s="228" t="s">
        <v>166</v>
      </c>
      <c r="E254" s="247" t="s">
        <v>36</v>
      </c>
      <c r="F254" s="248" t="s">
        <v>1164</v>
      </c>
      <c r="G254" s="246"/>
      <c r="H254" s="249">
        <v>58.2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166</v>
      </c>
      <c r="AU254" s="255" t="s">
        <v>90</v>
      </c>
      <c r="AV254" s="14" t="s">
        <v>90</v>
      </c>
      <c r="AW254" s="14" t="s">
        <v>45</v>
      </c>
      <c r="AX254" s="14" t="s">
        <v>82</v>
      </c>
      <c r="AY254" s="255" t="s">
        <v>153</v>
      </c>
    </row>
    <row r="255" spans="1:51" s="14" customFormat="1" ht="12">
      <c r="A255" s="14"/>
      <c r="B255" s="245"/>
      <c r="C255" s="246"/>
      <c r="D255" s="228" t="s">
        <v>166</v>
      </c>
      <c r="E255" s="247" t="s">
        <v>36</v>
      </c>
      <c r="F255" s="248" t="s">
        <v>1159</v>
      </c>
      <c r="G255" s="246"/>
      <c r="H255" s="249">
        <v>6.8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166</v>
      </c>
      <c r="AU255" s="255" t="s">
        <v>90</v>
      </c>
      <c r="AV255" s="14" t="s">
        <v>90</v>
      </c>
      <c r="AW255" s="14" t="s">
        <v>45</v>
      </c>
      <c r="AX255" s="14" t="s">
        <v>82</v>
      </c>
      <c r="AY255" s="255" t="s">
        <v>153</v>
      </c>
    </row>
    <row r="256" spans="1:51" s="15" customFormat="1" ht="12">
      <c r="A256" s="15"/>
      <c r="B256" s="266"/>
      <c r="C256" s="267"/>
      <c r="D256" s="228" t="s">
        <v>166</v>
      </c>
      <c r="E256" s="268" t="s">
        <v>36</v>
      </c>
      <c r="F256" s="269" t="s">
        <v>183</v>
      </c>
      <c r="G256" s="267"/>
      <c r="H256" s="270">
        <v>65</v>
      </c>
      <c r="I256" s="271"/>
      <c r="J256" s="267"/>
      <c r="K256" s="267"/>
      <c r="L256" s="272"/>
      <c r="M256" s="273"/>
      <c r="N256" s="274"/>
      <c r="O256" s="274"/>
      <c r="P256" s="274"/>
      <c r="Q256" s="274"/>
      <c r="R256" s="274"/>
      <c r="S256" s="274"/>
      <c r="T256" s="27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6" t="s">
        <v>166</v>
      </c>
      <c r="AU256" s="276" t="s">
        <v>90</v>
      </c>
      <c r="AV256" s="15" t="s">
        <v>160</v>
      </c>
      <c r="AW256" s="15" t="s">
        <v>45</v>
      </c>
      <c r="AX256" s="15" t="s">
        <v>23</v>
      </c>
      <c r="AY256" s="276" t="s">
        <v>153</v>
      </c>
    </row>
    <row r="257" spans="1:65" s="2" customFormat="1" ht="16.5" customHeight="1">
      <c r="A257" s="41"/>
      <c r="B257" s="42"/>
      <c r="C257" s="215" t="s">
        <v>323</v>
      </c>
      <c r="D257" s="215" t="s">
        <v>155</v>
      </c>
      <c r="E257" s="216" t="s">
        <v>380</v>
      </c>
      <c r="F257" s="217" t="s">
        <v>381</v>
      </c>
      <c r="G257" s="218" t="s">
        <v>186</v>
      </c>
      <c r="H257" s="219">
        <v>1612</v>
      </c>
      <c r="I257" s="220"/>
      <c r="J257" s="221">
        <f>ROUND(I257*H257,2)</f>
        <v>0</v>
      </c>
      <c r="K257" s="217" t="s">
        <v>159</v>
      </c>
      <c r="L257" s="47"/>
      <c r="M257" s="222" t="s">
        <v>36</v>
      </c>
      <c r="N257" s="223" t="s">
        <v>53</v>
      </c>
      <c r="O257" s="87"/>
      <c r="P257" s="224">
        <f>O257*H257</f>
        <v>0</v>
      </c>
      <c r="Q257" s="224">
        <v>0</v>
      </c>
      <c r="R257" s="224">
        <f>Q257*H257</f>
        <v>0</v>
      </c>
      <c r="S257" s="224">
        <v>0</v>
      </c>
      <c r="T257" s="225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6" t="s">
        <v>160</v>
      </c>
      <c r="AT257" s="226" t="s">
        <v>155</v>
      </c>
      <c r="AU257" s="226" t="s">
        <v>90</v>
      </c>
      <c r="AY257" s="19" t="s">
        <v>153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23</v>
      </c>
      <c r="BK257" s="227">
        <f>ROUND(I257*H257,2)</f>
        <v>0</v>
      </c>
      <c r="BL257" s="19" t="s">
        <v>160</v>
      </c>
      <c r="BM257" s="226" t="s">
        <v>1232</v>
      </c>
    </row>
    <row r="258" spans="1:47" s="2" customFormat="1" ht="12">
      <c r="A258" s="41"/>
      <c r="B258" s="42"/>
      <c r="C258" s="43"/>
      <c r="D258" s="228" t="s">
        <v>162</v>
      </c>
      <c r="E258" s="43"/>
      <c r="F258" s="229" t="s">
        <v>383</v>
      </c>
      <c r="G258" s="43"/>
      <c r="H258" s="43"/>
      <c r="I258" s="230"/>
      <c r="J258" s="43"/>
      <c r="K258" s="43"/>
      <c r="L258" s="47"/>
      <c r="M258" s="231"/>
      <c r="N258" s="232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19" t="s">
        <v>162</v>
      </c>
      <c r="AU258" s="19" t="s">
        <v>90</v>
      </c>
    </row>
    <row r="259" spans="1:47" s="2" customFormat="1" ht="12">
      <c r="A259" s="41"/>
      <c r="B259" s="42"/>
      <c r="C259" s="43"/>
      <c r="D259" s="233" t="s">
        <v>164</v>
      </c>
      <c r="E259" s="43"/>
      <c r="F259" s="234" t="s">
        <v>384</v>
      </c>
      <c r="G259" s="43"/>
      <c r="H259" s="43"/>
      <c r="I259" s="230"/>
      <c r="J259" s="43"/>
      <c r="K259" s="43"/>
      <c r="L259" s="47"/>
      <c r="M259" s="231"/>
      <c r="N259" s="232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9" t="s">
        <v>164</v>
      </c>
      <c r="AU259" s="19" t="s">
        <v>90</v>
      </c>
    </row>
    <row r="260" spans="1:51" s="13" customFormat="1" ht="12">
      <c r="A260" s="13"/>
      <c r="B260" s="235"/>
      <c r="C260" s="236"/>
      <c r="D260" s="228" t="s">
        <v>166</v>
      </c>
      <c r="E260" s="237" t="s">
        <v>36</v>
      </c>
      <c r="F260" s="238" t="s">
        <v>846</v>
      </c>
      <c r="G260" s="236"/>
      <c r="H260" s="237" t="s">
        <v>36</v>
      </c>
      <c r="I260" s="239"/>
      <c r="J260" s="236"/>
      <c r="K260" s="236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166</v>
      </c>
      <c r="AU260" s="244" t="s">
        <v>90</v>
      </c>
      <c r="AV260" s="13" t="s">
        <v>23</v>
      </c>
      <c r="AW260" s="13" t="s">
        <v>45</v>
      </c>
      <c r="AX260" s="13" t="s">
        <v>82</v>
      </c>
      <c r="AY260" s="244" t="s">
        <v>153</v>
      </c>
    </row>
    <row r="261" spans="1:51" s="14" customFormat="1" ht="12">
      <c r="A261" s="14"/>
      <c r="B261" s="245"/>
      <c r="C261" s="246"/>
      <c r="D261" s="228" t="s">
        <v>166</v>
      </c>
      <c r="E261" s="247" t="s">
        <v>36</v>
      </c>
      <c r="F261" s="248" t="s">
        <v>1166</v>
      </c>
      <c r="G261" s="246"/>
      <c r="H261" s="249">
        <v>1612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166</v>
      </c>
      <c r="AU261" s="255" t="s">
        <v>90</v>
      </c>
      <c r="AV261" s="14" t="s">
        <v>90</v>
      </c>
      <c r="AW261" s="14" t="s">
        <v>45</v>
      </c>
      <c r="AX261" s="14" t="s">
        <v>82</v>
      </c>
      <c r="AY261" s="255" t="s">
        <v>153</v>
      </c>
    </row>
    <row r="262" spans="1:51" s="15" customFormat="1" ht="12">
      <c r="A262" s="15"/>
      <c r="B262" s="266"/>
      <c r="C262" s="267"/>
      <c r="D262" s="228" t="s">
        <v>166</v>
      </c>
      <c r="E262" s="268" t="s">
        <v>36</v>
      </c>
      <c r="F262" s="269" t="s">
        <v>183</v>
      </c>
      <c r="G262" s="267"/>
      <c r="H262" s="270">
        <v>1612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6" t="s">
        <v>166</v>
      </c>
      <c r="AU262" s="276" t="s">
        <v>90</v>
      </c>
      <c r="AV262" s="15" t="s">
        <v>160</v>
      </c>
      <c r="AW262" s="15" t="s">
        <v>45</v>
      </c>
      <c r="AX262" s="15" t="s">
        <v>23</v>
      </c>
      <c r="AY262" s="276" t="s">
        <v>153</v>
      </c>
    </row>
    <row r="263" spans="1:65" s="2" customFormat="1" ht="16.5" customHeight="1">
      <c r="A263" s="41"/>
      <c r="B263" s="42"/>
      <c r="C263" s="215" t="s">
        <v>331</v>
      </c>
      <c r="D263" s="215" t="s">
        <v>155</v>
      </c>
      <c r="E263" s="216" t="s">
        <v>386</v>
      </c>
      <c r="F263" s="217" t="s">
        <v>387</v>
      </c>
      <c r="G263" s="218" t="s">
        <v>186</v>
      </c>
      <c r="H263" s="219">
        <v>97</v>
      </c>
      <c r="I263" s="220"/>
      <c r="J263" s="221">
        <f>ROUND(I263*H263,2)</f>
        <v>0</v>
      </c>
      <c r="K263" s="217" t="s">
        <v>159</v>
      </c>
      <c r="L263" s="47"/>
      <c r="M263" s="222" t="s">
        <v>36</v>
      </c>
      <c r="N263" s="223" t="s">
        <v>53</v>
      </c>
      <c r="O263" s="87"/>
      <c r="P263" s="224">
        <f>O263*H263</f>
        <v>0</v>
      </c>
      <c r="Q263" s="224">
        <v>0</v>
      </c>
      <c r="R263" s="224">
        <f>Q263*H263</f>
        <v>0</v>
      </c>
      <c r="S263" s="224">
        <v>0</v>
      </c>
      <c r="T263" s="225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26" t="s">
        <v>160</v>
      </c>
      <c r="AT263" s="226" t="s">
        <v>155</v>
      </c>
      <c r="AU263" s="226" t="s">
        <v>90</v>
      </c>
      <c r="AY263" s="19" t="s">
        <v>153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9" t="s">
        <v>23</v>
      </c>
      <c r="BK263" s="227">
        <f>ROUND(I263*H263,2)</f>
        <v>0</v>
      </c>
      <c r="BL263" s="19" t="s">
        <v>160</v>
      </c>
      <c r="BM263" s="226" t="s">
        <v>1233</v>
      </c>
    </row>
    <row r="264" spans="1:47" s="2" customFormat="1" ht="12">
      <c r="A264" s="41"/>
      <c r="B264" s="42"/>
      <c r="C264" s="43"/>
      <c r="D264" s="228" t="s">
        <v>162</v>
      </c>
      <c r="E264" s="43"/>
      <c r="F264" s="229" t="s">
        <v>389</v>
      </c>
      <c r="G264" s="43"/>
      <c r="H264" s="43"/>
      <c r="I264" s="230"/>
      <c r="J264" s="43"/>
      <c r="K264" s="43"/>
      <c r="L264" s="47"/>
      <c r="M264" s="231"/>
      <c r="N264" s="232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9" t="s">
        <v>162</v>
      </c>
      <c r="AU264" s="19" t="s">
        <v>90</v>
      </c>
    </row>
    <row r="265" spans="1:47" s="2" customFormat="1" ht="12">
      <c r="A265" s="41"/>
      <c r="B265" s="42"/>
      <c r="C265" s="43"/>
      <c r="D265" s="233" t="s">
        <v>164</v>
      </c>
      <c r="E265" s="43"/>
      <c r="F265" s="234" t="s">
        <v>390</v>
      </c>
      <c r="G265" s="43"/>
      <c r="H265" s="43"/>
      <c r="I265" s="230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19" t="s">
        <v>164</v>
      </c>
      <c r="AU265" s="19" t="s">
        <v>90</v>
      </c>
    </row>
    <row r="266" spans="1:51" s="13" customFormat="1" ht="12">
      <c r="A266" s="13"/>
      <c r="B266" s="235"/>
      <c r="C266" s="236"/>
      <c r="D266" s="228" t="s">
        <v>166</v>
      </c>
      <c r="E266" s="237" t="s">
        <v>36</v>
      </c>
      <c r="F266" s="238" t="s">
        <v>391</v>
      </c>
      <c r="G266" s="236"/>
      <c r="H266" s="237" t="s">
        <v>36</v>
      </c>
      <c r="I266" s="239"/>
      <c r="J266" s="236"/>
      <c r="K266" s="236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166</v>
      </c>
      <c r="AU266" s="244" t="s">
        <v>90</v>
      </c>
      <c r="AV266" s="13" t="s">
        <v>23</v>
      </c>
      <c r="AW266" s="13" t="s">
        <v>45</v>
      </c>
      <c r="AX266" s="13" t="s">
        <v>82</v>
      </c>
      <c r="AY266" s="244" t="s">
        <v>153</v>
      </c>
    </row>
    <row r="267" spans="1:51" s="14" customFormat="1" ht="12">
      <c r="A267" s="14"/>
      <c r="B267" s="245"/>
      <c r="C267" s="246"/>
      <c r="D267" s="228" t="s">
        <v>166</v>
      </c>
      <c r="E267" s="247" t="s">
        <v>36</v>
      </c>
      <c r="F267" s="248" t="s">
        <v>1168</v>
      </c>
      <c r="G267" s="246"/>
      <c r="H267" s="249">
        <v>97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166</v>
      </c>
      <c r="AU267" s="255" t="s">
        <v>90</v>
      </c>
      <c r="AV267" s="14" t="s">
        <v>90</v>
      </c>
      <c r="AW267" s="14" t="s">
        <v>45</v>
      </c>
      <c r="AX267" s="14" t="s">
        <v>82</v>
      </c>
      <c r="AY267" s="255" t="s">
        <v>153</v>
      </c>
    </row>
    <row r="268" spans="1:51" s="15" customFormat="1" ht="12">
      <c r="A268" s="15"/>
      <c r="B268" s="266"/>
      <c r="C268" s="267"/>
      <c r="D268" s="228" t="s">
        <v>166</v>
      </c>
      <c r="E268" s="268" t="s">
        <v>36</v>
      </c>
      <c r="F268" s="269" t="s">
        <v>183</v>
      </c>
      <c r="G268" s="267"/>
      <c r="H268" s="270">
        <v>97</v>
      </c>
      <c r="I268" s="271"/>
      <c r="J268" s="267"/>
      <c r="K268" s="267"/>
      <c r="L268" s="272"/>
      <c r="M268" s="273"/>
      <c r="N268" s="274"/>
      <c r="O268" s="274"/>
      <c r="P268" s="274"/>
      <c r="Q268" s="274"/>
      <c r="R268" s="274"/>
      <c r="S268" s="274"/>
      <c r="T268" s="27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6" t="s">
        <v>166</v>
      </c>
      <c r="AU268" s="276" t="s">
        <v>90</v>
      </c>
      <c r="AV268" s="15" t="s">
        <v>160</v>
      </c>
      <c r="AW268" s="15" t="s">
        <v>45</v>
      </c>
      <c r="AX268" s="15" t="s">
        <v>23</v>
      </c>
      <c r="AY268" s="276" t="s">
        <v>153</v>
      </c>
    </row>
    <row r="269" spans="1:65" s="2" customFormat="1" ht="24.15" customHeight="1">
      <c r="A269" s="41"/>
      <c r="B269" s="42"/>
      <c r="C269" s="215" t="s">
        <v>338</v>
      </c>
      <c r="D269" s="215" t="s">
        <v>155</v>
      </c>
      <c r="E269" s="216" t="s">
        <v>633</v>
      </c>
      <c r="F269" s="217" t="s">
        <v>634</v>
      </c>
      <c r="G269" s="218" t="s">
        <v>635</v>
      </c>
      <c r="H269" s="219">
        <v>12.24</v>
      </c>
      <c r="I269" s="220"/>
      <c r="J269" s="221">
        <f>ROUND(I269*H269,2)</f>
        <v>0</v>
      </c>
      <c r="K269" s="217" t="s">
        <v>159</v>
      </c>
      <c r="L269" s="47"/>
      <c r="M269" s="222" t="s">
        <v>36</v>
      </c>
      <c r="N269" s="223" t="s">
        <v>53</v>
      </c>
      <c r="O269" s="87"/>
      <c r="P269" s="224">
        <f>O269*H269</f>
        <v>0</v>
      </c>
      <c r="Q269" s="224">
        <v>0</v>
      </c>
      <c r="R269" s="224">
        <f>Q269*H269</f>
        <v>0</v>
      </c>
      <c r="S269" s="224">
        <v>0</v>
      </c>
      <c r="T269" s="225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6" t="s">
        <v>160</v>
      </c>
      <c r="AT269" s="226" t="s">
        <v>155</v>
      </c>
      <c r="AU269" s="226" t="s">
        <v>90</v>
      </c>
      <c r="AY269" s="19" t="s">
        <v>153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9" t="s">
        <v>23</v>
      </c>
      <c r="BK269" s="227">
        <f>ROUND(I269*H269,2)</f>
        <v>0</v>
      </c>
      <c r="BL269" s="19" t="s">
        <v>160</v>
      </c>
      <c r="BM269" s="226" t="s">
        <v>1234</v>
      </c>
    </row>
    <row r="270" spans="1:47" s="2" customFormat="1" ht="12">
      <c r="A270" s="41"/>
      <c r="B270" s="42"/>
      <c r="C270" s="43"/>
      <c r="D270" s="228" t="s">
        <v>162</v>
      </c>
      <c r="E270" s="43"/>
      <c r="F270" s="229" t="s">
        <v>637</v>
      </c>
      <c r="G270" s="43"/>
      <c r="H270" s="43"/>
      <c r="I270" s="230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19" t="s">
        <v>162</v>
      </c>
      <c r="AU270" s="19" t="s">
        <v>90</v>
      </c>
    </row>
    <row r="271" spans="1:47" s="2" customFormat="1" ht="12">
      <c r="A271" s="41"/>
      <c r="B271" s="42"/>
      <c r="C271" s="43"/>
      <c r="D271" s="233" t="s">
        <v>164</v>
      </c>
      <c r="E271" s="43"/>
      <c r="F271" s="234" t="s">
        <v>638</v>
      </c>
      <c r="G271" s="43"/>
      <c r="H271" s="43"/>
      <c r="I271" s="230"/>
      <c r="J271" s="43"/>
      <c r="K271" s="43"/>
      <c r="L271" s="47"/>
      <c r="M271" s="231"/>
      <c r="N271" s="232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164</v>
      </c>
      <c r="AU271" s="19" t="s">
        <v>90</v>
      </c>
    </row>
    <row r="272" spans="1:51" s="13" customFormat="1" ht="12">
      <c r="A272" s="13"/>
      <c r="B272" s="235"/>
      <c r="C272" s="236"/>
      <c r="D272" s="228" t="s">
        <v>166</v>
      </c>
      <c r="E272" s="237" t="s">
        <v>36</v>
      </c>
      <c r="F272" s="238" t="s">
        <v>1012</v>
      </c>
      <c r="G272" s="236"/>
      <c r="H272" s="237" t="s">
        <v>36</v>
      </c>
      <c r="I272" s="239"/>
      <c r="J272" s="236"/>
      <c r="K272" s="236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166</v>
      </c>
      <c r="AU272" s="244" t="s">
        <v>90</v>
      </c>
      <c r="AV272" s="13" t="s">
        <v>23</v>
      </c>
      <c r="AW272" s="13" t="s">
        <v>45</v>
      </c>
      <c r="AX272" s="13" t="s">
        <v>82</v>
      </c>
      <c r="AY272" s="244" t="s">
        <v>153</v>
      </c>
    </row>
    <row r="273" spans="1:51" s="13" customFormat="1" ht="12">
      <c r="A273" s="13"/>
      <c r="B273" s="235"/>
      <c r="C273" s="236"/>
      <c r="D273" s="228" t="s">
        <v>166</v>
      </c>
      <c r="E273" s="237" t="s">
        <v>36</v>
      </c>
      <c r="F273" s="238" t="s">
        <v>919</v>
      </c>
      <c r="G273" s="236"/>
      <c r="H273" s="237" t="s">
        <v>36</v>
      </c>
      <c r="I273" s="239"/>
      <c r="J273" s="236"/>
      <c r="K273" s="236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166</v>
      </c>
      <c r="AU273" s="244" t="s">
        <v>90</v>
      </c>
      <c r="AV273" s="13" t="s">
        <v>23</v>
      </c>
      <c r="AW273" s="13" t="s">
        <v>45</v>
      </c>
      <c r="AX273" s="13" t="s">
        <v>82</v>
      </c>
      <c r="AY273" s="244" t="s">
        <v>153</v>
      </c>
    </row>
    <row r="274" spans="1:51" s="14" customFormat="1" ht="12">
      <c r="A274" s="14"/>
      <c r="B274" s="245"/>
      <c r="C274" s="246"/>
      <c r="D274" s="228" t="s">
        <v>166</v>
      </c>
      <c r="E274" s="247" t="s">
        <v>36</v>
      </c>
      <c r="F274" s="248" t="s">
        <v>1235</v>
      </c>
      <c r="G274" s="246"/>
      <c r="H274" s="249">
        <v>12.24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5" t="s">
        <v>166</v>
      </c>
      <c r="AU274" s="255" t="s">
        <v>90</v>
      </c>
      <c r="AV274" s="14" t="s">
        <v>90</v>
      </c>
      <c r="AW274" s="14" t="s">
        <v>45</v>
      </c>
      <c r="AX274" s="14" t="s">
        <v>82</v>
      </c>
      <c r="AY274" s="255" t="s">
        <v>153</v>
      </c>
    </row>
    <row r="275" spans="1:51" s="15" customFormat="1" ht="12">
      <c r="A275" s="15"/>
      <c r="B275" s="266"/>
      <c r="C275" s="267"/>
      <c r="D275" s="228" t="s">
        <v>166</v>
      </c>
      <c r="E275" s="268" t="s">
        <v>36</v>
      </c>
      <c r="F275" s="269" t="s">
        <v>183</v>
      </c>
      <c r="G275" s="267"/>
      <c r="H275" s="270">
        <v>12.24</v>
      </c>
      <c r="I275" s="271"/>
      <c r="J275" s="267"/>
      <c r="K275" s="267"/>
      <c r="L275" s="272"/>
      <c r="M275" s="273"/>
      <c r="N275" s="274"/>
      <c r="O275" s="274"/>
      <c r="P275" s="274"/>
      <c r="Q275" s="274"/>
      <c r="R275" s="274"/>
      <c r="S275" s="274"/>
      <c r="T275" s="27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6" t="s">
        <v>166</v>
      </c>
      <c r="AU275" s="276" t="s">
        <v>90</v>
      </c>
      <c r="AV275" s="15" t="s">
        <v>160</v>
      </c>
      <c r="AW275" s="15" t="s">
        <v>45</v>
      </c>
      <c r="AX275" s="15" t="s">
        <v>23</v>
      </c>
      <c r="AY275" s="276" t="s">
        <v>153</v>
      </c>
    </row>
    <row r="276" spans="1:65" s="2" customFormat="1" ht="16.5" customHeight="1">
      <c r="A276" s="41"/>
      <c r="B276" s="42"/>
      <c r="C276" s="256" t="s">
        <v>345</v>
      </c>
      <c r="D276" s="256" t="s">
        <v>175</v>
      </c>
      <c r="E276" s="257" t="s">
        <v>642</v>
      </c>
      <c r="F276" s="258" t="s">
        <v>643</v>
      </c>
      <c r="G276" s="259" t="s">
        <v>178</v>
      </c>
      <c r="H276" s="260">
        <v>24.48</v>
      </c>
      <c r="I276" s="261"/>
      <c r="J276" s="262">
        <f>ROUND(I276*H276,2)</f>
        <v>0</v>
      </c>
      <c r="K276" s="258" t="s">
        <v>36</v>
      </c>
      <c r="L276" s="263"/>
      <c r="M276" s="264" t="s">
        <v>36</v>
      </c>
      <c r="N276" s="265" t="s">
        <v>53</v>
      </c>
      <c r="O276" s="87"/>
      <c r="P276" s="224">
        <f>O276*H276</f>
        <v>0</v>
      </c>
      <c r="Q276" s="224">
        <v>0</v>
      </c>
      <c r="R276" s="224">
        <f>Q276*H276</f>
        <v>0</v>
      </c>
      <c r="S276" s="224">
        <v>0</v>
      </c>
      <c r="T276" s="225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6" t="s">
        <v>179</v>
      </c>
      <c r="AT276" s="226" t="s">
        <v>175</v>
      </c>
      <c r="AU276" s="226" t="s">
        <v>90</v>
      </c>
      <c r="AY276" s="19" t="s">
        <v>153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19" t="s">
        <v>23</v>
      </c>
      <c r="BK276" s="227">
        <f>ROUND(I276*H276,2)</f>
        <v>0</v>
      </c>
      <c r="BL276" s="19" t="s">
        <v>160</v>
      </c>
      <c r="BM276" s="226" t="s">
        <v>1236</v>
      </c>
    </row>
    <row r="277" spans="1:47" s="2" customFormat="1" ht="12">
      <c r="A277" s="41"/>
      <c r="B277" s="42"/>
      <c r="C277" s="43"/>
      <c r="D277" s="228" t="s">
        <v>162</v>
      </c>
      <c r="E277" s="43"/>
      <c r="F277" s="229" t="s">
        <v>643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9" t="s">
        <v>162</v>
      </c>
      <c r="AU277" s="19" t="s">
        <v>90</v>
      </c>
    </row>
    <row r="278" spans="1:51" s="13" customFormat="1" ht="12">
      <c r="A278" s="13"/>
      <c r="B278" s="235"/>
      <c r="C278" s="236"/>
      <c r="D278" s="228" t="s">
        <v>166</v>
      </c>
      <c r="E278" s="237" t="s">
        <v>36</v>
      </c>
      <c r="F278" s="238" t="s">
        <v>807</v>
      </c>
      <c r="G278" s="236"/>
      <c r="H278" s="237" t="s">
        <v>36</v>
      </c>
      <c r="I278" s="239"/>
      <c r="J278" s="236"/>
      <c r="K278" s="236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166</v>
      </c>
      <c r="AU278" s="244" t="s">
        <v>90</v>
      </c>
      <c r="AV278" s="13" t="s">
        <v>23</v>
      </c>
      <c r="AW278" s="13" t="s">
        <v>45</v>
      </c>
      <c r="AX278" s="13" t="s">
        <v>82</v>
      </c>
      <c r="AY278" s="244" t="s">
        <v>153</v>
      </c>
    </row>
    <row r="279" spans="1:51" s="14" customFormat="1" ht="12">
      <c r="A279" s="14"/>
      <c r="B279" s="245"/>
      <c r="C279" s="246"/>
      <c r="D279" s="228" t="s">
        <v>166</v>
      </c>
      <c r="E279" s="247" t="s">
        <v>36</v>
      </c>
      <c r="F279" s="248" t="s">
        <v>1088</v>
      </c>
      <c r="G279" s="246"/>
      <c r="H279" s="249">
        <v>24.48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166</v>
      </c>
      <c r="AU279" s="255" t="s">
        <v>90</v>
      </c>
      <c r="AV279" s="14" t="s">
        <v>90</v>
      </c>
      <c r="AW279" s="14" t="s">
        <v>45</v>
      </c>
      <c r="AX279" s="14" t="s">
        <v>82</v>
      </c>
      <c r="AY279" s="255" t="s">
        <v>153</v>
      </c>
    </row>
    <row r="280" spans="1:51" s="15" customFormat="1" ht="12">
      <c r="A280" s="15"/>
      <c r="B280" s="266"/>
      <c r="C280" s="267"/>
      <c r="D280" s="228" t="s">
        <v>166</v>
      </c>
      <c r="E280" s="268" t="s">
        <v>36</v>
      </c>
      <c r="F280" s="269" t="s">
        <v>183</v>
      </c>
      <c r="G280" s="267"/>
      <c r="H280" s="270">
        <v>24.48</v>
      </c>
      <c r="I280" s="271"/>
      <c r="J280" s="267"/>
      <c r="K280" s="267"/>
      <c r="L280" s="272"/>
      <c r="M280" s="273"/>
      <c r="N280" s="274"/>
      <c r="O280" s="274"/>
      <c r="P280" s="274"/>
      <c r="Q280" s="274"/>
      <c r="R280" s="274"/>
      <c r="S280" s="274"/>
      <c r="T280" s="27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76" t="s">
        <v>166</v>
      </c>
      <c r="AU280" s="276" t="s">
        <v>90</v>
      </c>
      <c r="AV280" s="15" t="s">
        <v>160</v>
      </c>
      <c r="AW280" s="15" t="s">
        <v>45</v>
      </c>
      <c r="AX280" s="15" t="s">
        <v>23</v>
      </c>
      <c r="AY280" s="276" t="s">
        <v>153</v>
      </c>
    </row>
    <row r="281" spans="1:65" s="2" customFormat="1" ht="16.5" customHeight="1">
      <c r="A281" s="41"/>
      <c r="B281" s="42"/>
      <c r="C281" s="215" t="s">
        <v>627</v>
      </c>
      <c r="D281" s="215" t="s">
        <v>155</v>
      </c>
      <c r="E281" s="216" t="s">
        <v>392</v>
      </c>
      <c r="F281" s="217" t="s">
        <v>393</v>
      </c>
      <c r="G281" s="218" t="s">
        <v>186</v>
      </c>
      <c r="H281" s="219">
        <v>1612</v>
      </c>
      <c r="I281" s="220"/>
      <c r="J281" s="221">
        <f>ROUND(I281*H281,2)</f>
        <v>0</v>
      </c>
      <c r="K281" s="217" t="s">
        <v>36</v>
      </c>
      <c r="L281" s="47"/>
      <c r="M281" s="222" t="s">
        <v>36</v>
      </c>
      <c r="N281" s="223" t="s">
        <v>53</v>
      </c>
      <c r="O281" s="87"/>
      <c r="P281" s="224">
        <f>O281*H281</f>
        <v>0</v>
      </c>
      <c r="Q281" s="224">
        <v>0</v>
      </c>
      <c r="R281" s="224">
        <f>Q281*H281</f>
        <v>0</v>
      </c>
      <c r="S281" s="224">
        <v>0</v>
      </c>
      <c r="T281" s="225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26" t="s">
        <v>160</v>
      </c>
      <c r="AT281" s="226" t="s">
        <v>155</v>
      </c>
      <c r="AU281" s="226" t="s">
        <v>90</v>
      </c>
      <c r="AY281" s="19" t="s">
        <v>153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9" t="s">
        <v>23</v>
      </c>
      <c r="BK281" s="227">
        <f>ROUND(I281*H281,2)</f>
        <v>0</v>
      </c>
      <c r="BL281" s="19" t="s">
        <v>160</v>
      </c>
      <c r="BM281" s="226" t="s">
        <v>1237</v>
      </c>
    </row>
    <row r="282" spans="1:47" s="2" customFormat="1" ht="12">
      <c r="A282" s="41"/>
      <c r="B282" s="42"/>
      <c r="C282" s="43"/>
      <c r="D282" s="228" t="s">
        <v>162</v>
      </c>
      <c r="E282" s="43"/>
      <c r="F282" s="229" t="s">
        <v>393</v>
      </c>
      <c r="G282" s="43"/>
      <c r="H282" s="43"/>
      <c r="I282" s="230"/>
      <c r="J282" s="43"/>
      <c r="K282" s="43"/>
      <c r="L282" s="47"/>
      <c r="M282" s="231"/>
      <c r="N282" s="232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19" t="s">
        <v>162</v>
      </c>
      <c r="AU282" s="19" t="s">
        <v>90</v>
      </c>
    </row>
    <row r="283" spans="1:51" s="13" customFormat="1" ht="12">
      <c r="A283" s="13"/>
      <c r="B283" s="235"/>
      <c r="C283" s="236"/>
      <c r="D283" s="228" t="s">
        <v>166</v>
      </c>
      <c r="E283" s="237" t="s">
        <v>36</v>
      </c>
      <c r="F283" s="238" t="s">
        <v>1173</v>
      </c>
      <c r="G283" s="236"/>
      <c r="H283" s="237" t="s">
        <v>36</v>
      </c>
      <c r="I283" s="239"/>
      <c r="J283" s="236"/>
      <c r="K283" s="236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166</v>
      </c>
      <c r="AU283" s="244" t="s">
        <v>90</v>
      </c>
      <c r="AV283" s="13" t="s">
        <v>23</v>
      </c>
      <c r="AW283" s="13" t="s">
        <v>45</v>
      </c>
      <c r="AX283" s="13" t="s">
        <v>82</v>
      </c>
      <c r="AY283" s="244" t="s">
        <v>153</v>
      </c>
    </row>
    <row r="284" spans="1:51" s="13" customFormat="1" ht="12">
      <c r="A284" s="13"/>
      <c r="B284" s="235"/>
      <c r="C284" s="236"/>
      <c r="D284" s="228" t="s">
        <v>166</v>
      </c>
      <c r="E284" s="237" t="s">
        <v>36</v>
      </c>
      <c r="F284" s="238" t="s">
        <v>438</v>
      </c>
      <c r="G284" s="236"/>
      <c r="H284" s="237" t="s">
        <v>36</v>
      </c>
      <c r="I284" s="239"/>
      <c r="J284" s="236"/>
      <c r="K284" s="236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166</v>
      </c>
      <c r="AU284" s="244" t="s">
        <v>90</v>
      </c>
      <c r="AV284" s="13" t="s">
        <v>23</v>
      </c>
      <c r="AW284" s="13" t="s">
        <v>45</v>
      </c>
      <c r="AX284" s="13" t="s">
        <v>82</v>
      </c>
      <c r="AY284" s="244" t="s">
        <v>153</v>
      </c>
    </row>
    <row r="285" spans="1:51" s="14" customFormat="1" ht="12">
      <c r="A285" s="14"/>
      <c r="B285" s="245"/>
      <c r="C285" s="246"/>
      <c r="D285" s="228" t="s">
        <v>166</v>
      </c>
      <c r="E285" s="247" t="s">
        <v>36</v>
      </c>
      <c r="F285" s="248" t="s">
        <v>1238</v>
      </c>
      <c r="G285" s="246"/>
      <c r="H285" s="249">
        <v>1612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5" t="s">
        <v>166</v>
      </c>
      <c r="AU285" s="255" t="s">
        <v>90</v>
      </c>
      <c r="AV285" s="14" t="s">
        <v>90</v>
      </c>
      <c r="AW285" s="14" t="s">
        <v>45</v>
      </c>
      <c r="AX285" s="14" t="s">
        <v>82</v>
      </c>
      <c r="AY285" s="255" t="s">
        <v>153</v>
      </c>
    </row>
    <row r="286" spans="1:51" s="15" customFormat="1" ht="12">
      <c r="A286" s="15"/>
      <c r="B286" s="266"/>
      <c r="C286" s="267"/>
      <c r="D286" s="228" t="s">
        <v>166</v>
      </c>
      <c r="E286" s="268" t="s">
        <v>36</v>
      </c>
      <c r="F286" s="269" t="s">
        <v>183</v>
      </c>
      <c r="G286" s="267"/>
      <c r="H286" s="270">
        <v>1612</v>
      </c>
      <c r="I286" s="271"/>
      <c r="J286" s="267"/>
      <c r="K286" s="267"/>
      <c r="L286" s="272"/>
      <c r="M286" s="273"/>
      <c r="N286" s="274"/>
      <c r="O286" s="274"/>
      <c r="P286" s="274"/>
      <c r="Q286" s="274"/>
      <c r="R286" s="274"/>
      <c r="S286" s="274"/>
      <c r="T286" s="27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76" t="s">
        <v>166</v>
      </c>
      <c r="AU286" s="276" t="s">
        <v>90</v>
      </c>
      <c r="AV286" s="15" t="s">
        <v>160</v>
      </c>
      <c r="AW286" s="15" t="s">
        <v>45</v>
      </c>
      <c r="AX286" s="15" t="s">
        <v>23</v>
      </c>
      <c r="AY286" s="276" t="s">
        <v>153</v>
      </c>
    </row>
    <row r="287" spans="1:65" s="2" customFormat="1" ht="16.5" customHeight="1">
      <c r="A287" s="41"/>
      <c r="B287" s="42"/>
      <c r="C287" s="215" t="s">
        <v>334</v>
      </c>
      <c r="D287" s="215" t="s">
        <v>155</v>
      </c>
      <c r="E287" s="216" t="s">
        <v>252</v>
      </c>
      <c r="F287" s="217" t="s">
        <v>253</v>
      </c>
      <c r="G287" s="218" t="s">
        <v>186</v>
      </c>
      <c r="H287" s="219">
        <v>97</v>
      </c>
      <c r="I287" s="220"/>
      <c r="J287" s="221">
        <f>ROUND(I287*H287,2)</f>
        <v>0</v>
      </c>
      <c r="K287" s="217" t="s">
        <v>36</v>
      </c>
      <c r="L287" s="47"/>
      <c r="M287" s="222" t="s">
        <v>36</v>
      </c>
      <c r="N287" s="223" t="s">
        <v>53</v>
      </c>
      <c r="O287" s="87"/>
      <c r="P287" s="224">
        <f>O287*H287</f>
        <v>0</v>
      </c>
      <c r="Q287" s="224">
        <v>0.00208</v>
      </c>
      <c r="R287" s="224">
        <f>Q287*H287</f>
        <v>0.20176</v>
      </c>
      <c r="S287" s="224">
        <v>0</v>
      </c>
      <c r="T287" s="225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26" t="s">
        <v>160</v>
      </c>
      <c r="AT287" s="226" t="s">
        <v>155</v>
      </c>
      <c r="AU287" s="226" t="s">
        <v>90</v>
      </c>
      <c r="AY287" s="19" t="s">
        <v>153</v>
      </c>
      <c r="BE287" s="227">
        <f>IF(N287="základní",J287,0)</f>
        <v>0</v>
      </c>
      <c r="BF287" s="227">
        <f>IF(N287="snížená",J287,0)</f>
        <v>0</v>
      </c>
      <c r="BG287" s="227">
        <f>IF(N287="zákl. přenesená",J287,0)</f>
        <v>0</v>
      </c>
      <c r="BH287" s="227">
        <f>IF(N287="sníž. přenesená",J287,0)</f>
        <v>0</v>
      </c>
      <c r="BI287" s="227">
        <f>IF(N287="nulová",J287,0)</f>
        <v>0</v>
      </c>
      <c r="BJ287" s="19" t="s">
        <v>23</v>
      </c>
      <c r="BK287" s="227">
        <f>ROUND(I287*H287,2)</f>
        <v>0</v>
      </c>
      <c r="BL287" s="19" t="s">
        <v>160</v>
      </c>
      <c r="BM287" s="226" t="s">
        <v>1239</v>
      </c>
    </row>
    <row r="288" spans="1:47" s="2" customFormat="1" ht="12">
      <c r="A288" s="41"/>
      <c r="B288" s="42"/>
      <c r="C288" s="43"/>
      <c r="D288" s="228" t="s">
        <v>162</v>
      </c>
      <c r="E288" s="43"/>
      <c r="F288" s="229" t="s">
        <v>253</v>
      </c>
      <c r="G288" s="43"/>
      <c r="H288" s="43"/>
      <c r="I288" s="230"/>
      <c r="J288" s="43"/>
      <c r="K288" s="43"/>
      <c r="L288" s="47"/>
      <c r="M288" s="231"/>
      <c r="N288" s="232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19" t="s">
        <v>162</v>
      </c>
      <c r="AU288" s="19" t="s">
        <v>90</v>
      </c>
    </row>
    <row r="289" spans="1:51" s="13" customFormat="1" ht="12">
      <c r="A289" s="13"/>
      <c r="B289" s="235"/>
      <c r="C289" s="236"/>
      <c r="D289" s="228" t="s">
        <v>166</v>
      </c>
      <c r="E289" s="237" t="s">
        <v>36</v>
      </c>
      <c r="F289" s="238" t="s">
        <v>1015</v>
      </c>
      <c r="G289" s="236"/>
      <c r="H289" s="237" t="s">
        <v>36</v>
      </c>
      <c r="I289" s="239"/>
      <c r="J289" s="236"/>
      <c r="K289" s="236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166</v>
      </c>
      <c r="AU289" s="244" t="s">
        <v>90</v>
      </c>
      <c r="AV289" s="13" t="s">
        <v>23</v>
      </c>
      <c r="AW289" s="13" t="s">
        <v>45</v>
      </c>
      <c r="AX289" s="13" t="s">
        <v>82</v>
      </c>
      <c r="AY289" s="244" t="s">
        <v>153</v>
      </c>
    </row>
    <row r="290" spans="1:51" s="13" customFormat="1" ht="12">
      <c r="A290" s="13"/>
      <c r="B290" s="235"/>
      <c r="C290" s="236"/>
      <c r="D290" s="228" t="s">
        <v>166</v>
      </c>
      <c r="E290" s="237" t="s">
        <v>36</v>
      </c>
      <c r="F290" s="238" t="s">
        <v>396</v>
      </c>
      <c r="G290" s="236"/>
      <c r="H290" s="237" t="s">
        <v>36</v>
      </c>
      <c r="I290" s="239"/>
      <c r="J290" s="236"/>
      <c r="K290" s="236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166</v>
      </c>
      <c r="AU290" s="244" t="s">
        <v>90</v>
      </c>
      <c r="AV290" s="13" t="s">
        <v>23</v>
      </c>
      <c r="AW290" s="13" t="s">
        <v>45</v>
      </c>
      <c r="AX290" s="13" t="s">
        <v>82</v>
      </c>
      <c r="AY290" s="244" t="s">
        <v>153</v>
      </c>
    </row>
    <row r="291" spans="1:51" s="14" customFormat="1" ht="12">
      <c r="A291" s="14"/>
      <c r="B291" s="245"/>
      <c r="C291" s="246"/>
      <c r="D291" s="228" t="s">
        <v>166</v>
      </c>
      <c r="E291" s="247" t="s">
        <v>36</v>
      </c>
      <c r="F291" s="248" t="s">
        <v>1175</v>
      </c>
      <c r="G291" s="246"/>
      <c r="H291" s="249">
        <v>58.2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166</v>
      </c>
      <c r="AU291" s="255" t="s">
        <v>90</v>
      </c>
      <c r="AV291" s="14" t="s">
        <v>90</v>
      </c>
      <c r="AW291" s="14" t="s">
        <v>45</v>
      </c>
      <c r="AX291" s="14" t="s">
        <v>82</v>
      </c>
      <c r="AY291" s="255" t="s">
        <v>153</v>
      </c>
    </row>
    <row r="292" spans="1:51" s="13" customFormat="1" ht="12">
      <c r="A292" s="13"/>
      <c r="B292" s="235"/>
      <c r="C292" s="236"/>
      <c r="D292" s="228" t="s">
        <v>166</v>
      </c>
      <c r="E292" s="237" t="s">
        <v>36</v>
      </c>
      <c r="F292" s="238" t="s">
        <v>438</v>
      </c>
      <c r="G292" s="236"/>
      <c r="H292" s="237" t="s">
        <v>36</v>
      </c>
      <c r="I292" s="239"/>
      <c r="J292" s="236"/>
      <c r="K292" s="236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166</v>
      </c>
      <c r="AU292" s="244" t="s">
        <v>90</v>
      </c>
      <c r="AV292" s="13" t="s">
        <v>23</v>
      </c>
      <c r="AW292" s="13" t="s">
        <v>45</v>
      </c>
      <c r="AX292" s="13" t="s">
        <v>82</v>
      </c>
      <c r="AY292" s="244" t="s">
        <v>153</v>
      </c>
    </row>
    <row r="293" spans="1:51" s="14" customFormat="1" ht="12">
      <c r="A293" s="14"/>
      <c r="B293" s="245"/>
      <c r="C293" s="246"/>
      <c r="D293" s="228" t="s">
        <v>166</v>
      </c>
      <c r="E293" s="247" t="s">
        <v>36</v>
      </c>
      <c r="F293" s="248" t="s">
        <v>1176</v>
      </c>
      <c r="G293" s="246"/>
      <c r="H293" s="249">
        <v>38.8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166</v>
      </c>
      <c r="AU293" s="255" t="s">
        <v>90</v>
      </c>
      <c r="AV293" s="14" t="s">
        <v>90</v>
      </c>
      <c r="AW293" s="14" t="s">
        <v>45</v>
      </c>
      <c r="AX293" s="14" t="s">
        <v>82</v>
      </c>
      <c r="AY293" s="255" t="s">
        <v>153</v>
      </c>
    </row>
    <row r="294" spans="1:51" s="15" customFormat="1" ht="12">
      <c r="A294" s="15"/>
      <c r="B294" s="266"/>
      <c r="C294" s="267"/>
      <c r="D294" s="228" t="s">
        <v>166</v>
      </c>
      <c r="E294" s="268" t="s">
        <v>36</v>
      </c>
      <c r="F294" s="269" t="s">
        <v>183</v>
      </c>
      <c r="G294" s="267"/>
      <c r="H294" s="270">
        <v>97</v>
      </c>
      <c r="I294" s="271"/>
      <c r="J294" s="267"/>
      <c r="K294" s="267"/>
      <c r="L294" s="272"/>
      <c r="M294" s="273"/>
      <c r="N294" s="274"/>
      <c r="O294" s="274"/>
      <c r="P294" s="274"/>
      <c r="Q294" s="274"/>
      <c r="R294" s="274"/>
      <c r="S294" s="274"/>
      <c r="T294" s="27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76" t="s">
        <v>166</v>
      </c>
      <c r="AU294" s="276" t="s">
        <v>90</v>
      </c>
      <c r="AV294" s="15" t="s">
        <v>160</v>
      </c>
      <c r="AW294" s="15" t="s">
        <v>45</v>
      </c>
      <c r="AX294" s="15" t="s">
        <v>23</v>
      </c>
      <c r="AY294" s="276" t="s">
        <v>153</v>
      </c>
    </row>
    <row r="295" spans="1:65" s="2" customFormat="1" ht="16.5" customHeight="1">
      <c r="A295" s="41"/>
      <c r="B295" s="42"/>
      <c r="C295" s="215" t="s">
        <v>301</v>
      </c>
      <c r="D295" s="215" t="s">
        <v>155</v>
      </c>
      <c r="E295" s="216" t="s">
        <v>255</v>
      </c>
      <c r="F295" s="217" t="s">
        <v>256</v>
      </c>
      <c r="G295" s="218" t="s">
        <v>201</v>
      </c>
      <c r="H295" s="219">
        <v>403</v>
      </c>
      <c r="I295" s="220"/>
      <c r="J295" s="221">
        <f>ROUND(I295*H295,2)</f>
        <v>0</v>
      </c>
      <c r="K295" s="217" t="s">
        <v>36</v>
      </c>
      <c r="L295" s="47"/>
      <c r="M295" s="222" t="s">
        <v>36</v>
      </c>
      <c r="N295" s="223" t="s">
        <v>53</v>
      </c>
      <c r="O295" s="87"/>
      <c r="P295" s="224">
        <f>O295*H295</f>
        <v>0</v>
      </c>
      <c r="Q295" s="224">
        <v>0</v>
      </c>
      <c r="R295" s="224">
        <f>Q295*H295</f>
        <v>0</v>
      </c>
      <c r="S295" s="224">
        <v>0</v>
      </c>
      <c r="T295" s="225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26" t="s">
        <v>160</v>
      </c>
      <c r="AT295" s="226" t="s">
        <v>155</v>
      </c>
      <c r="AU295" s="226" t="s">
        <v>90</v>
      </c>
      <c r="AY295" s="19" t="s">
        <v>153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19" t="s">
        <v>23</v>
      </c>
      <c r="BK295" s="227">
        <f>ROUND(I295*H295,2)</f>
        <v>0</v>
      </c>
      <c r="BL295" s="19" t="s">
        <v>160</v>
      </c>
      <c r="BM295" s="226" t="s">
        <v>1240</v>
      </c>
    </row>
    <row r="296" spans="1:47" s="2" customFormat="1" ht="12">
      <c r="A296" s="41"/>
      <c r="B296" s="42"/>
      <c r="C296" s="43"/>
      <c r="D296" s="228" t="s">
        <v>162</v>
      </c>
      <c r="E296" s="43"/>
      <c r="F296" s="229" t="s">
        <v>256</v>
      </c>
      <c r="G296" s="43"/>
      <c r="H296" s="43"/>
      <c r="I296" s="230"/>
      <c r="J296" s="43"/>
      <c r="K296" s="43"/>
      <c r="L296" s="47"/>
      <c r="M296" s="231"/>
      <c r="N296" s="232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19" t="s">
        <v>162</v>
      </c>
      <c r="AU296" s="19" t="s">
        <v>90</v>
      </c>
    </row>
    <row r="297" spans="1:51" s="13" customFormat="1" ht="12">
      <c r="A297" s="13"/>
      <c r="B297" s="235"/>
      <c r="C297" s="236"/>
      <c r="D297" s="228" t="s">
        <v>166</v>
      </c>
      <c r="E297" s="237" t="s">
        <v>36</v>
      </c>
      <c r="F297" s="238" t="s">
        <v>1173</v>
      </c>
      <c r="G297" s="236"/>
      <c r="H297" s="237" t="s">
        <v>36</v>
      </c>
      <c r="I297" s="239"/>
      <c r="J297" s="236"/>
      <c r="K297" s="236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166</v>
      </c>
      <c r="AU297" s="244" t="s">
        <v>90</v>
      </c>
      <c r="AV297" s="13" t="s">
        <v>23</v>
      </c>
      <c r="AW297" s="13" t="s">
        <v>45</v>
      </c>
      <c r="AX297" s="13" t="s">
        <v>82</v>
      </c>
      <c r="AY297" s="244" t="s">
        <v>153</v>
      </c>
    </row>
    <row r="298" spans="1:51" s="13" customFormat="1" ht="12">
      <c r="A298" s="13"/>
      <c r="B298" s="235"/>
      <c r="C298" s="236"/>
      <c r="D298" s="228" t="s">
        <v>166</v>
      </c>
      <c r="E298" s="237" t="s">
        <v>36</v>
      </c>
      <c r="F298" s="238" t="s">
        <v>860</v>
      </c>
      <c r="G298" s="236"/>
      <c r="H298" s="237" t="s">
        <v>36</v>
      </c>
      <c r="I298" s="239"/>
      <c r="J298" s="236"/>
      <c r="K298" s="236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166</v>
      </c>
      <c r="AU298" s="244" t="s">
        <v>90</v>
      </c>
      <c r="AV298" s="13" t="s">
        <v>23</v>
      </c>
      <c r="AW298" s="13" t="s">
        <v>45</v>
      </c>
      <c r="AX298" s="13" t="s">
        <v>82</v>
      </c>
      <c r="AY298" s="244" t="s">
        <v>153</v>
      </c>
    </row>
    <row r="299" spans="1:51" s="13" customFormat="1" ht="12">
      <c r="A299" s="13"/>
      <c r="B299" s="235"/>
      <c r="C299" s="236"/>
      <c r="D299" s="228" t="s">
        <v>166</v>
      </c>
      <c r="E299" s="237" t="s">
        <v>36</v>
      </c>
      <c r="F299" s="238" t="s">
        <v>438</v>
      </c>
      <c r="G299" s="236"/>
      <c r="H299" s="237" t="s">
        <v>36</v>
      </c>
      <c r="I299" s="239"/>
      <c r="J299" s="236"/>
      <c r="K299" s="236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166</v>
      </c>
      <c r="AU299" s="244" t="s">
        <v>90</v>
      </c>
      <c r="AV299" s="13" t="s">
        <v>23</v>
      </c>
      <c r="AW299" s="13" t="s">
        <v>45</v>
      </c>
      <c r="AX299" s="13" t="s">
        <v>82</v>
      </c>
      <c r="AY299" s="244" t="s">
        <v>153</v>
      </c>
    </row>
    <row r="300" spans="1:51" s="14" customFormat="1" ht="12">
      <c r="A300" s="14"/>
      <c r="B300" s="245"/>
      <c r="C300" s="246"/>
      <c r="D300" s="228" t="s">
        <v>166</v>
      </c>
      <c r="E300" s="247" t="s">
        <v>36</v>
      </c>
      <c r="F300" s="248" t="s">
        <v>1125</v>
      </c>
      <c r="G300" s="246"/>
      <c r="H300" s="249">
        <v>19.4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166</v>
      </c>
      <c r="AU300" s="255" t="s">
        <v>90</v>
      </c>
      <c r="AV300" s="14" t="s">
        <v>90</v>
      </c>
      <c r="AW300" s="14" t="s">
        <v>45</v>
      </c>
      <c r="AX300" s="14" t="s">
        <v>82</v>
      </c>
      <c r="AY300" s="255" t="s">
        <v>153</v>
      </c>
    </row>
    <row r="301" spans="1:51" s="16" customFormat="1" ht="12">
      <c r="A301" s="16"/>
      <c r="B301" s="282"/>
      <c r="C301" s="283"/>
      <c r="D301" s="228" t="s">
        <v>166</v>
      </c>
      <c r="E301" s="284" t="s">
        <v>36</v>
      </c>
      <c r="F301" s="285" t="s">
        <v>400</v>
      </c>
      <c r="G301" s="283"/>
      <c r="H301" s="286">
        <v>19.4</v>
      </c>
      <c r="I301" s="287"/>
      <c r="J301" s="283"/>
      <c r="K301" s="283"/>
      <c r="L301" s="288"/>
      <c r="M301" s="289"/>
      <c r="N301" s="290"/>
      <c r="O301" s="290"/>
      <c r="P301" s="290"/>
      <c r="Q301" s="290"/>
      <c r="R301" s="290"/>
      <c r="S301" s="290"/>
      <c r="T301" s="291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T301" s="292" t="s">
        <v>166</v>
      </c>
      <c r="AU301" s="292" t="s">
        <v>90</v>
      </c>
      <c r="AV301" s="16" t="s">
        <v>174</v>
      </c>
      <c r="AW301" s="16" t="s">
        <v>45</v>
      </c>
      <c r="AX301" s="16" t="s">
        <v>82</v>
      </c>
      <c r="AY301" s="292" t="s">
        <v>153</v>
      </c>
    </row>
    <row r="302" spans="1:51" s="13" customFormat="1" ht="12">
      <c r="A302" s="13"/>
      <c r="B302" s="235"/>
      <c r="C302" s="236"/>
      <c r="D302" s="228" t="s">
        <v>166</v>
      </c>
      <c r="E302" s="237" t="s">
        <v>36</v>
      </c>
      <c r="F302" s="238" t="s">
        <v>862</v>
      </c>
      <c r="G302" s="236"/>
      <c r="H302" s="237" t="s">
        <v>36</v>
      </c>
      <c r="I302" s="239"/>
      <c r="J302" s="236"/>
      <c r="K302" s="236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166</v>
      </c>
      <c r="AU302" s="244" t="s">
        <v>90</v>
      </c>
      <c r="AV302" s="13" t="s">
        <v>23</v>
      </c>
      <c r="AW302" s="13" t="s">
        <v>45</v>
      </c>
      <c r="AX302" s="13" t="s">
        <v>82</v>
      </c>
      <c r="AY302" s="244" t="s">
        <v>153</v>
      </c>
    </row>
    <row r="303" spans="1:51" s="13" customFormat="1" ht="12">
      <c r="A303" s="13"/>
      <c r="B303" s="235"/>
      <c r="C303" s="236"/>
      <c r="D303" s="228" t="s">
        <v>166</v>
      </c>
      <c r="E303" s="237" t="s">
        <v>36</v>
      </c>
      <c r="F303" s="238" t="s">
        <v>438</v>
      </c>
      <c r="G303" s="236"/>
      <c r="H303" s="237" t="s">
        <v>36</v>
      </c>
      <c r="I303" s="239"/>
      <c r="J303" s="236"/>
      <c r="K303" s="236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166</v>
      </c>
      <c r="AU303" s="244" t="s">
        <v>90</v>
      </c>
      <c r="AV303" s="13" t="s">
        <v>23</v>
      </c>
      <c r="AW303" s="13" t="s">
        <v>45</v>
      </c>
      <c r="AX303" s="13" t="s">
        <v>82</v>
      </c>
      <c r="AY303" s="244" t="s">
        <v>153</v>
      </c>
    </row>
    <row r="304" spans="1:51" s="14" customFormat="1" ht="12">
      <c r="A304" s="14"/>
      <c r="B304" s="245"/>
      <c r="C304" s="246"/>
      <c r="D304" s="228" t="s">
        <v>166</v>
      </c>
      <c r="E304" s="247" t="s">
        <v>36</v>
      </c>
      <c r="F304" s="248" t="s">
        <v>1127</v>
      </c>
      <c r="G304" s="246"/>
      <c r="H304" s="249">
        <v>61.2</v>
      </c>
      <c r="I304" s="250"/>
      <c r="J304" s="246"/>
      <c r="K304" s="246"/>
      <c r="L304" s="251"/>
      <c r="M304" s="252"/>
      <c r="N304" s="253"/>
      <c r="O304" s="253"/>
      <c r="P304" s="253"/>
      <c r="Q304" s="253"/>
      <c r="R304" s="253"/>
      <c r="S304" s="253"/>
      <c r="T304" s="25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5" t="s">
        <v>166</v>
      </c>
      <c r="AU304" s="255" t="s">
        <v>90</v>
      </c>
      <c r="AV304" s="14" t="s">
        <v>90</v>
      </c>
      <c r="AW304" s="14" t="s">
        <v>45</v>
      </c>
      <c r="AX304" s="14" t="s">
        <v>82</v>
      </c>
      <c r="AY304" s="255" t="s">
        <v>153</v>
      </c>
    </row>
    <row r="305" spans="1:51" s="16" customFormat="1" ht="12">
      <c r="A305" s="16"/>
      <c r="B305" s="282"/>
      <c r="C305" s="283"/>
      <c r="D305" s="228" t="s">
        <v>166</v>
      </c>
      <c r="E305" s="284" t="s">
        <v>36</v>
      </c>
      <c r="F305" s="285" t="s">
        <v>400</v>
      </c>
      <c r="G305" s="283"/>
      <c r="H305" s="286">
        <v>61.2</v>
      </c>
      <c r="I305" s="287"/>
      <c r="J305" s="283"/>
      <c r="K305" s="283"/>
      <c r="L305" s="288"/>
      <c r="M305" s="289"/>
      <c r="N305" s="290"/>
      <c r="O305" s="290"/>
      <c r="P305" s="290"/>
      <c r="Q305" s="290"/>
      <c r="R305" s="290"/>
      <c r="S305" s="290"/>
      <c r="T305" s="291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T305" s="292" t="s">
        <v>166</v>
      </c>
      <c r="AU305" s="292" t="s">
        <v>90</v>
      </c>
      <c r="AV305" s="16" t="s">
        <v>174</v>
      </c>
      <c r="AW305" s="16" t="s">
        <v>45</v>
      </c>
      <c r="AX305" s="16" t="s">
        <v>82</v>
      </c>
      <c r="AY305" s="292" t="s">
        <v>153</v>
      </c>
    </row>
    <row r="306" spans="1:51" s="15" customFormat="1" ht="12">
      <c r="A306" s="15"/>
      <c r="B306" s="266"/>
      <c r="C306" s="267"/>
      <c r="D306" s="228" t="s">
        <v>166</v>
      </c>
      <c r="E306" s="268" t="s">
        <v>36</v>
      </c>
      <c r="F306" s="269" t="s">
        <v>183</v>
      </c>
      <c r="G306" s="267"/>
      <c r="H306" s="270">
        <v>80.6</v>
      </c>
      <c r="I306" s="271"/>
      <c r="J306" s="267"/>
      <c r="K306" s="267"/>
      <c r="L306" s="272"/>
      <c r="M306" s="273"/>
      <c r="N306" s="274"/>
      <c r="O306" s="274"/>
      <c r="P306" s="274"/>
      <c r="Q306" s="274"/>
      <c r="R306" s="274"/>
      <c r="S306" s="274"/>
      <c r="T306" s="27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6" t="s">
        <v>166</v>
      </c>
      <c r="AU306" s="276" t="s">
        <v>90</v>
      </c>
      <c r="AV306" s="15" t="s">
        <v>160</v>
      </c>
      <c r="AW306" s="15" t="s">
        <v>45</v>
      </c>
      <c r="AX306" s="15" t="s">
        <v>82</v>
      </c>
      <c r="AY306" s="276" t="s">
        <v>153</v>
      </c>
    </row>
    <row r="307" spans="1:51" s="13" customFormat="1" ht="12">
      <c r="A307" s="13"/>
      <c r="B307" s="235"/>
      <c r="C307" s="236"/>
      <c r="D307" s="228" t="s">
        <v>166</v>
      </c>
      <c r="E307" s="237" t="s">
        <v>36</v>
      </c>
      <c r="F307" s="238" t="s">
        <v>401</v>
      </c>
      <c r="G307" s="236"/>
      <c r="H307" s="237" t="s">
        <v>36</v>
      </c>
      <c r="I307" s="239"/>
      <c r="J307" s="236"/>
      <c r="K307" s="236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166</v>
      </c>
      <c r="AU307" s="244" t="s">
        <v>90</v>
      </c>
      <c r="AV307" s="13" t="s">
        <v>23</v>
      </c>
      <c r="AW307" s="13" t="s">
        <v>45</v>
      </c>
      <c r="AX307" s="13" t="s">
        <v>82</v>
      </c>
      <c r="AY307" s="244" t="s">
        <v>153</v>
      </c>
    </row>
    <row r="308" spans="1:51" s="14" customFormat="1" ht="12">
      <c r="A308" s="14"/>
      <c r="B308" s="245"/>
      <c r="C308" s="246"/>
      <c r="D308" s="228" t="s">
        <v>166</v>
      </c>
      <c r="E308" s="247" t="s">
        <v>36</v>
      </c>
      <c r="F308" s="248" t="s">
        <v>1178</v>
      </c>
      <c r="G308" s="246"/>
      <c r="H308" s="249">
        <v>403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166</v>
      </c>
      <c r="AU308" s="255" t="s">
        <v>90</v>
      </c>
      <c r="AV308" s="14" t="s">
        <v>90</v>
      </c>
      <c r="AW308" s="14" t="s">
        <v>45</v>
      </c>
      <c r="AX308" s="14" t="s">
        <v>23</v>
      </c>
      <c r="AY308" s="255" t="s">
        <v>153</v>
      </c>
    </row>
    <row r="309" spans="1:65" s="2" customFormat="1" ht="16.5" customHeight="1">
      <c r="A309" s="41"/>
      <c r="B309" s="42"/>
      <c r="C309" s="256" t="s">
        <v>632</v>
      </c>
      <c r="D309" s="256" t="s">
        <v>175</v>
      </c>
      <c r="E309" s="257" t="s">
        <v>403</v>
      </c>
      <c r="F309" s="258" t="s">
        <v>261</v>
      </c>
      <c r="G309" s="259" t="s">
        <v>201</v>
      </c>
      <c r="H309" s="260">
        <v>403</v>
      </c>
      <c r="I309" s="261"/>
      <c r="J309" s="262">
        <f>ROUND(I309*H309,2)</f>
        <v>0</v>
      </c>
      <c r="K309" s="258" t="s">
        <v>36</v>
      </c>
      <c r="L309" s="263"/>
      <c r="M309" s="264" t="s">
        <v>36</v>
      </c>
      <c r="N309" s="265" t="s">
        <v>53</v>
      </c>
      <c r="O309" s="87"/>
      <c r="P309" s="224">
        <f>O309*H309</f>
        <v>0</v>
      </c>
      <c r="Q309" s="224">
        <v>0.001</v>
      </c>
      <c r="R309" s="224">
        <f>Q309*H309</f>
        <v>0.403</v>
      </c>
      <c r="S309" s="224">
        <v>0</v>
      </c>
      <c r="T309" s="225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26" t="s">
        <v>179</v>
      </c>
      <c r="AT309" s="226" t="s">
        <v>175</v>
      </c>
      <c r="AU309" s="226" t="s">
        <v>90</v>
      </c>
      <c r="AY309" s="19" t="s">
        <v>153</v>
      </c>
      <c r="BE309" s="227">
        <f>IF(N309="základní",J309,0)</f>
        <v>0</v>
      </c>
      <c r="BF309" s="227">
        <f>IF(N309="snížená",J309,0)</f>
        <v>0</v>
      </c>
      <c r="BG309" s="227">
        <f>IF(N309="zákl. přenesená",J309,0)</f>
        <v>0</v>
      </c>
      <c r="BH309" s="227">
        <f>IF(N309="sníž. přenesená",J309,0)</f>
        <v>0</v>
      </c>
      <c r="BI309" s="227">
        <f>IF(N309="nulová",J309,0)</f>
        <v>0</v>
      </c>
      <c r="BJ309" s="19" t="s">
        <v>23</v>
      </c>
      <c r="BK309" s="227">
        <f>ROUND(I309*H309,2)</f>
        <v>0</v>
      </c>
      <c r="BL309" s="19" t="s">
        <v>160</v>
      </c>
      <c r="BM309" s="226" t="s">
        <v>1241</v>
      </c>
    </row>
    <row r="310" spans="1:47" s="2" customFormat="1" ht="12">
      <c r="A310" s="41"/>
      <c r="B310" s="42"/>
      <c r="C310" s="43"/>
      <c r="D310" s="228" t="s">
        <v>162</v>
      </c>
      <c r="E310" s="43"/>
      <c r="F310" s="229" t="s">
        <v>261</v>
      </c>
      <c r="G310" s="43"/>
      <c r="H310" s="43"/>
      <c r="I310" s="230"/>
      <c r="J310" s="43"/>
      <c r="K310" s="43"/>
      <c r="L310" s="47"/>
      <c r="M310" s="231"/>
      <c r="N310" s="232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19" t="s">
        <v>162</v>
      </c>
      <c r="AU310" s="19" t="s">
        <v>90</v>
      </c>
    </row>
    <row r="311" spans="1:51" s="13" customFormat="1" ht="12">
      <c r="A311" s="13"/>
      <c r="B311" s="235"/>
      <c r="C311" s="236"/>
      <c r="D311" s="228" t="s">
        <v>166</v>
      </c>
      <c r="E311" s="237" t="s">
        <v>36</v>
      </c>
      <c r="F311" s="238" t="s">
        <v>263</v>
      </c>
      <c r="G311" s="236"/>
      <c r="H311" s="237" t="s">
        <v>36</v>
      </c>
      <c r="I311" s="239"/>
      <c r="J311" s="236"/>
      <c r="K311" s="236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166</v>
      </c>
      <c r="AU311" s="244" t="s">
        <v>90</v>
      </c>
      <c r="AV311" s="13" t="s">
        <v>23</v>
      </c>
      <c r="AW311" s="13" t="s">
        <v>45</v>
      </c>
      <c r="AX311" s="13" t="s">
        <v>82</v>
      </c>
      <c r="AY311" s="244" t="s">
        <v>153</v>
      </c>
    </row>
    <row r="312" spans="1:51" s="14" customFormat="1" ht="12">
      <c r="A312" s="14"/>
      <c r="B312" s="245"/>
      <c r="C312" s="246"/>
      <c r="D312" s="228" t="s">
        <v>166</v>
      </c>
      <c r="E312" s="247" t="s">
        <v>36</v>
      </c>
      <c r="F312" s="248" t="s">
        <v>1180</v>
      </c>
      <c r="G312" s="246"/>
      <c r="H312" s="249">
        <v>403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166</v>
      </c>
      <c r="AU312" s="255" t="s">
        <v>90</v>
      </c>
      <c r="AV312" s="14" t="s">
        <v>90</v>
      </c>
      <c r="AW312" s="14" t="s">
        <v>45</v>
      </c>
      <c r="AX312" s="14" t="s">
        <v>23</v>
      </c>
      <c r="AY312" s="255" t="s">
        <v>153</v>
      </c>
    </row>
    <row r="313" spans="1:65" s="2" customFormat="1" ht="16.5" customHeight="1">
      <c r="A313" s="41"/>
      <c r="B313" s="42"/>
      <c r="C313" s="215" t="s">
        <v>641</v>
      </c>
      <c r="D313" s="215" t="s">
        <v>155</v>
      </c>
      <c r="E313" s="216" t="s">
        <v>266</v>
      </c>
      <c r="F313" s="217" t="s">
        <v>267</v>
      </c>
      <c r="G313" s="218" t="s">
        <v>186</v>
      </c>
      <c r="H313" s="219">
        <v>26.2</v>
      </c>
      <c r="I313" s="220"/>
      <c r="J313" s="221">
        <f>ROUND(I313*H313,2)</f>
        <v>0</v>
      </c>
      <c r="K313" s="217" t="s">
        <v>36</v>
      </c>
      <c r="L313" s="47"/>
      <c r="M313" s="222" t="s">
        <v>36</v>
      </c>
      <c r="N313" s="223" t="s">
        <v>53</v>
      </c>
      <c r="O313" s="87"/>
      <c r="P313" s="224">
        <f>O313*H313</f>
        <v>0</v>
      </c>
      <c r="Q313" s="224">
        <v>0</v>
      </c>
      <c r="R313" s="224">
        <f>Q313*H313</f>
        <v>0</v>
      </c>
      <c r="S313" s="224">
        <v>0</v>
      </c>
      <c r="T313" s="225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26" t="s">
        <v>160</v>
      </c>
      <c r="AT313" s="226" t="s">
        <v>155</v>
      </c>
      <c r="AU313" s="226" t="s">
        <v>90</v>
      </c>
      <c r="AY313" s="19" t="s">
        <v>153</v>
      </c>
      <c r="BE313" s="227">
        <f>IF(N313="základní",J313,0)</f>
        <v>0</v>
      </c>
      <c r="BF313" s="227">
        <f>IF(N313="snížená",J313,0)</f>
        <v>0</v>
      </c>
      <c r="BG313" s="227">
        <f>IF(N313="zákl. přenesená",J313,0)</f>
        <v>0</v>
      </c>
      <c r="BH313" s="227">
        <f>IF(N313="sníž. přenesená",J313,0)</f>
        <v>0</v>
      </c>
      <c r="BI313" s="227">
        <f>IF(N313="nulová",J313,0)</f>
        <v>0</v>
      </c>
      <c r="BJ313" s="19" t="s">
        <v>23</v>
      </c>
      <c r="BK313" s="227">
        <f>ROUND(I313*H313,2)</f>
        <v>0</v>
      </c>
      <c r="BL313" s="19" t="s">
        <v>160</v>
      </c>
      <c r="BM313" s="226" t="s">
        <v>1242</v>
      </c>
    </row>
    <row r="314" spans="1:47" s="2" customFormat="1" ht="12">
      <c r="A314" s="41"/>
      <c r="B314" s="42"/>
      <c r="C314" s="43"/>
      <c r="D314" s="228" t="s">
        <v>162</v>
      </c>
      <c r="E314" s="43"/>
      <c r="F314" s="229" t="s">
        <v>267</v>
      </c>
      <c r="G314" s="43"/>
      <c r="H314" s="43"/>
      <c r="I314" s="230"/>
      <c r="J314" s="43"/>
      <c r="K314" s="43"/>
      <c r="L314" s="47"/>
      <c r="M314" s="231"/>
      <c r="N314" s="232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19" t="s">
        <v>162</v>
      </c>
      <c r="AU314" s="19" t="s">
        <v>90</v>
      </c>
    </row>
    <row r="315" spans="1:51" s="13" customFormat="1" ht="12">
      <c r="A315" s="13"/>
      <c r="B315" s="235"/>
      <c r="C315" s="236"/>
      <c r="D315" s="228" t="s">
        <v>166</v>
      </c>
      <c r="E315" s="237" t="s">
        <v>36</v>
      </c>
      <c r="F315" s="238" t="s">
        <v>546</v>
      </c>
      <c r="G315" s="236"/>
      <c r="H315" s="237" t="s">
        <v>36</v>
      </c>
      <c r="I315" s="239"/>
      <c r="J315" s="236"/>
      <c r="K315" s="236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166</v>
      </c>
      <c r="AU315" s="244" t="s">
        <v>90</v>
      </c>
      <c r="AV315" s="13" t="s">
        <v>23</v>
      </c>
      <c r="AW315" s="13" t="s">
        <v>45</v>
      </c>
      <c r="AX315" s="13" t="s">
        <v>82</v>
      </c>
      <c r="AY315" s="244" t="s">
        <v>153</v>
      </c>
    </row>
    <row r="316" spans="1:51" s="13" customFormat="1" ht="12">
      <c r="A316" s="13"/>
      <c r="B316" s="235"/>
      <c r="C316" s="236"/>
      <c r="D316" s="228" t="s">
        <v>166</v>
      </c>
      <c r="E316" s="237" t="s">
        <v>36</v>
      </c>
      <c r="F316" s="238" t="s">
        <v>438</v>
      </c>
      <c r="G316" s="236"/>
      <c r="H316" s="237" t="s">
        <v>36</v>
      </c>
      <c r="I316" s="239"/>
      <c r="J316" s="236"/>
      <c r="K316" s="236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166</v>
      </c>
      <c r="AU316" s="244" t="s">
        <v>90</v>
      </c>
      <c r="AV316" s="13" t="s">
        <v>23</v>
      </c>
      <c r="AW316" s="13" t="s">
        <v>45</v>
      </c>
      <c r="AX316" s="13" t="s">
        <v>82</v>
      </c>
      <c r="AY316" s="244" t="s">
        <v>153</v>
      </c>
    </row>
    <row r="317" spans="1:51" s="14" customFormat="1" ht="12">
      <c r="A317" s="14"/>
      <c r="B317" s="245"/>
      <c r="C317" s="246"/>
      <c r="D317" s="228" t="s">
        <v>166</v>
      </c>
      <c r="E317" s="247" t="s">
        <v>36</v>
      </c>
      <c r="F317" s="248" t="s">
        <v>1125</v>
      </c>
      <c r="G317" s="246"/>
      <c r="H317" s="249">
        <v>19.4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5" t="s">
        <v>166</v>
      </c>
      <c r="AU317" s="255" t="s">
        <v>90</v>
      </c>
      <c r="AV317" s="14" t="s">
        <v>90</v>
      </c>
      <c r="AW317" s="14" t="s">
        <v>45</v>
      </c>
      <c r="AX317" s="14" t="s">
        <v>82</v>
      </c>
      <c r="AY317" s="255" t="s">
        <v>153</v>
      </c>
    </row>
    <row r="318" spans="1:51" s="14" customFormat="1" ht="12">
      <c r="A318" s="14"/>
      <c r="B318" s="245"/>
      <c r="C318" s="246"/>
      <c r="D318" s="228" t="s">
        <v>166</v>
      </c>
      <c r="E318" s="247" t="s">
        <v>36</v>
      </c>
      <c r="F318" s="248" t="s">
        <v>1159</v>
      </c>
      <c r="G318" s="246"/>
      <c r="H318" s="249">
        <v>6.8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5" t="s">
        <v>166</v>
      </c>
      <c r="AU318" s="255" t="s">
        <v>90</v>
      </c>
      <c r="AV318" s="14" t="s">
        <v>90</v>
      </c>
      <c r="AW318" s="14" t="s">
        <v>45</v>
      </c>
      <c r="AX318" s="14" t="s">
        <v>82</v>
      </c>
      <c r="AY318" s="255" t="s">
        <v>153</v>
      </c>
    </row>
    <row r="319" spans="1:51" s="15" customFormat="1" ht="12">
      <c r="A319" s="15"/>
      <c r="B319" s="266"/>
      <c r="C319" s="267"/>
      <c r="D319" s="228" t="s">
        <v>166</v>
      </c>
      <c r="E319" s="268" t="s">
        <v>36</v>
      </c>
      <c r="F319" s="269" t="s">
        <v>183</v>
      </c>
      <c r="G319" s="267"/>
      <c r="H319" s="270">
        <v>26.2</v>
      </c>
      <c r="I319" s="271"/>
      <c r="J319" s="267"/>
      <c r="K319" s="267"/>
      <c r="L319" s="272"/>
      <c r="M319" s="273"/>
      <c r="N319" s="274"/>
      <c r="O319" s="274"/>
      <c r="P319" s="274"/>
      <c r="Q319" s="274"/>
      <c r="R319" s="274"/>
      <c r="S319" s="274"/>
      <c r="T319" s="27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6" t="s">
        <v>166</v>
      </c>
      <c r="AU319" s="276" t="s">
        <v>90</v>
      </c>
      <c r="AV319" s="15" t="s">
        <v>160</v>
      </c>
      <c r="AW319" s="15" t="s">
        <v>45</v>
      </c>
      <c r="AX319" s="15" t="s">
        <v>23</v>
      </c>
      <c r="AY319" s="276" t="s">
        <v>153</v>
      </c>
    </row>
    <row r="320" spans="1:65" s="2" customFormat="1" ht="16.5" customHeight="1">
      <c r="A320" s="41"/>
      <c r="B320" s="42"/>
      <c r="C320" s="256" t="s">
        <v>646</v>
      </c>
      <c r="D320" s="256" t="s">
        <v>175</v>
      </c>
      <c r="E320" s="257" t="s">
        <v>270</v>
      </c>
      <c r="F320" s="258" t="s">
        <v>271</v>
      </c>
      <c r="G320" s="259" t="s">
        <v>272</v>
      </c>
      <c r="H320" s="260">
        <v>52.4</v>
      </c>
      <c r="I320" s="261"/>
      <c r="J320" s="262">
        <f>ROUND(I320*H320,2)</f>
        <v>0</v>
      </c>
      <c r="K320" s="258" t="s">
        <v>36</v>
      </c>
      <c r="L320" s="263"/>
      <c r="M320" s="264" t="s">
        <v>36</v>
      </c>
      <c r="N320" s="265" t="s">
        <v>53</v>
      </c>
      <c r="O320" s="87"/>
      <c r="P320" s="224">
        <f>O320*H320</f>
        <v>0</v>
      </c>
      <c r="Q320" s="224">
        <v>0</v>
      </c>
      <c r="R320" s="224">
        <f>Q320*H320</f>
        <v>0</v>
      </c>
      <c r="S320" s="224">
        <v>0</v>
      </c>
      <c r="T320" s="225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26" t="s">
        <v>179</v>
      </c>
      <c r="AT320" s="226" t="s">
        <v>175</v>
      </c>
      <c r="AU320" s="226" t="s">
        <v>90</v>
      </c>
      <c r="AY320" s="19" t="s">
        <v>153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19" t="s">
        <v>23</v>
      </c>
      <c r="BK320" s="227">
        <f>ROUND(I320*H320,2)</f>
        <v>0</v>
      </c>
      <c r="BL320" s="19" t="s">
        <v>160</v>
      </c>
      <c r="BM320" s="226" t="s">
        <v>1243</v>
      </c>
    </row>
    <row r="321" spans="1:47" s="2" customFormat="1" ht="12">
      <c r="A321" s="41"/>
      <c r="B321" s="42"/>
      <c r="C321" s="43"/>
      <c r="D321" s="228" t="s">
        <v>162</v>
      </c>
      <c r="E321" s="43"/>
      <c r="F321" s="229" t="s">
        <v>271</v>
      </c>
      <c r="G321" s="43"/>
      <c r="H321" s="43"/>
      <c r="I321" s="230"/>
      <c r="J321" s="43"/>
      <c r="K321" s="43"/>
      <c r="L321" s="47"/>
      <c r="M321" s="231"/>
      <c r="N321" s="232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19" t="s">
        <v>162</v>
      </c>
      <c r="AU321" s="19" t="s">
        <v>90</v>
      </c>
    </row>
    <row r="322" spans="1:51" s="13" customFormat="1" ht="12">
      <c r="A322" s="13"/>
      <c r="B322" s="235"/>
      <c r="C322" s="236"/>
      <c r="D322" s="228" t="s">
        <v>166</v>
      </c>
      <c r="E322" s="237" t="s">
        <v>36</v>
      </c>
      <c r="F322" s="238" t="s">
        <v>221</v>
      </c>
      <c r="G322" s="236"/>
      <c r="H322" s="237" t="s">
        <v>36</v>
      </c>
      <c r="I322" s="239"/>
      <c r="J322" s="236"/>
      <c r="K322" s="236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166</v>
      </c>
      <c r="AU322" s="244" t="s">
        <v>90</v>
      </c>
      <c r="AV322" s="13" t="s">
        <v>23</v>
      </c>
      <c r="AW322" s="13" t="s">
        <v>45</v>
      </c>
      <c r="AX322" s="13" t="s">
        <v>82</v>
      </c>
      <c r="AY322" s="244" t="s">
        <v>153</v>
      </c>
    </row>
    <row r="323" spans="1:51" s="13" customFormat="1" ht="12">
      <c r="A323" s="13"/>
      <c r="B323" s="235"/>
      <c r="C323" s="236"/>
      <c r="D323" s="228" t="s">
        <v>166</v>
      </c>
      <c r="E323" s="237" t="s">
        <v>36</v>
      </c>
      <c r="F323" s="238" t="s">
        <v>438</v>
      </c>
      <c r="G323" s="236"/>
      <c r="H323" s="237" t="s">
        <v>36</v>
      </c>
      <c r="I323" s="239"/>
      <c r="J323" s="236"/>
      <c r="K323" s="236"/>
      <c r="L323" s="240"/>
      <c r="M323" s="241"/>
      <c r="N323" s="242"/>
      <c r="O323" s="242"/>
      <c r="P323" s="242"/>
      <c r="Q323" s="242"/>
      <c r="R323" s="242"/>
      <c r="S323" s="242"/>
      <c r="T323" s="24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4" t="s">
        <v>166</v>
      </c>
      <c r="AU323" s="244" t="s">
        <v>90</v>
      </c>
      <c r="AV323" s="13" t="s">
        <v>23</v>
      </c>
      <c r="AW323" s="13" t="s">
        <v>45</v>
      </c>
      <c r="AX323" s="13" t="s">
        <v>82</v>
      </c>
      <c r="AY323" s="244" t="s">
        <v>153</v>
      </c>
    </row>
    <row r="324" spans="1:51" s="14" customFormat="1" ht="12">
      <c r="A324" s="14"/>
      <c r="B324" s="245"/>
      <c r="C324" s="246"/>
      <c r="D324" s="228" t="s">
        <v>166</v>
      </c>
      <c r="E324" s="247" t="s">
        <v>36</v>
      </c>
      <c r="F324" s="248" t="s">
        <v>1183</v>
      </c>
      <c r="G324" s="246"/>
      <c r="H324" s="249">
        <v>38.8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5" t="s">
        <v>166</v>
      </c>
      <c r="AU324" s="255" t="s">
        <v>90</v>
      </c>
      <c r="AV324" s="14" t="s">
        <v>90</v>
      </c>
      <c r="AW324" s="14" t="s">
        <v>45</v>
      </c>
      <c r="AX324" s="14" t="s">
        <v>82</v>
      </c>
      <c r="AY324" s="255" t="s">
        <v>153</v>
      </c>
    </row>
    <row r="325" spans="1:51" s="14" customFormat="1" ht="12">
      <c r="A325" s="14"/>
      <c r="B325" s="245"/>
      <c r="C325" s="246"/>
      <c r="D325" s="228" t="s">
        <v>166</v>
      </c>
      <c r="E325" s="247" t="s">
        <v>36</v>
      </c>
      <c r="F325" s="248" t="s">
        <v>1184</v>
      </c>
      <c r="G325" s="246"/>
      <c r="H325" s="249">
        <v>13.6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5" t="s">
        <v>166</v>
      </c>
      <c r="AU325" s="255" t="s">
        <v>90</v>
      </c>
      <c r="AV325" s="14" t="s">
        <v>90</v>
      </c>
      <c r="AW325" s="14" t="s">
        <v>45</v>
      </c>
      <c r="AX325" s="14" t="s">
        <v>82</v>
      </c>
      <c r="AY325" s="255" t="s">
        <v>153</v>
      </c>
    </row>
    <row r="326" spans="1:51" s="15" customFormat="1" ht="12">
      <c r="A326" s="15"/>
      <c r="B326" s="266"/>
      <c r="C326" s="267"/>
      <c r="D326" s="228" t="s">
        <v>166</v>
      </c>
      <c r="E326" s="268" t="s">
        <v>36</v>
      </c>
      <c r="F326" s="269" t="s">
        <v>183</v>
      </c>
      <c r="G326" s="267"/>
      <c r="H326" s="270">
        <v>52.4</v>
      </c>
      <c r="I326" s="271"/>
      <c r="J326" s="267"/>
      <c r="K326" s="267"/>
      <c r="L326" s="272"/>
      <c r="M326" s="273"/>
      <c r="N326" s="274"/>
      <c r="O326" s="274"/>
      <c r="P326" s="274"/>
      <c r="Q326" s="274"/>
      <c r="R326" s="274"/>
      <c r="S326" s="274"/>
      <c r="T326" s="27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76" t="s">
        <v>166</v>
      </c>
      <c r="AU326" s="276" t="s">
        <v>90</v>
      </c>
      <c r="AV326" s="15" t="s">
        <v>160</v>
      </c>
      <c r="AW326" s="15" t="s">
        <v>45</v>
      </c>
      <c r="AX326" s="15" t="s">
        <v>23</v>
      </c>
      <c r="AY326" s="276" t="s">
        <v>153</v>
      </c>
    </row>
    <row r="327" spans="1:65" s="2" customFormat="1" ht="16.5" customHeight="1">
      <c r="A327" s="41"/>
      <c r="B327" s="42"/>
      <c r="C327" s="215" t="s">
        <v>652</v>
      </c>
      <c r="D327" s="215" t="s">
        <v>155</v>
      </c>
      <c r="E327" s="216" t="s">
        <v>408</v>
      </c>
      <c r="F327" s="217" t="s">
        <v>409</v>
      </c>
      <c r="G327" s="218" t="s">
        <v>360</v>
      </c>
      <c r="H327" s="219">
        <v>0.527</v>
      </c>
      <c r="I327" s="220"/>
      <c r="J327" s="221">
        <f>ROUND(I327*H327,2)</f>
        <v>0</v>
      </c>
      <c r="K327" s="217" t="s">
        <v>159</v>
      </c>
      <c r="L327" s="47"/>
      <c r="M327" s="222" t="s">
        <v>36</v>
      </c>
      <c r="N327" s="223" t="s">
        <v>53</v>
      </c>
      <c r="O327" s="87"/>
      <c r="P327" s="224">
        <f>O327*H327</f>
        <v>0</v>
      </c>
      <c r="Q327" s="224">
        <v>0</v>
      </c>
      <c r="R327" s="224">
        <f>Q327*H327</f>
        <v>0</v>
      </c>
      <c r="S327" s="224">
        <v>0</v>
      </c>
      <c r="T327" s="225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26" t="s">
        <v>160</v>
      </c>
      <c r="AT327" s="226" t="s">
        <v>155</v>
      </c>
      <c r="AU327" s="226" t="s">
        <v>90</v>
      </c>
      <c r="AY327" s="19" t="s">
        <v>153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19" t="s">
        <v>23</v>
      </c>
      <c r="BK327" s="227">
        <f>ROUND(I327*H327,2)</f>
        <v>0</v>
      </c>
      <c r="BL327" s="19" t="s">
        <v>160</v>
      </c>
      <c r="BM327" s="226" t="s">
        <v>1244</v>
      </c>
    </row>
    <row r="328" spans="1:47" s="2" customFormat="1" ht="12">
      <c r="A328" s="41"/>
      <c r="B328" s="42"/>
      <c r="C328" s="43"/>
      <c r="D328" s="228" t="s">
        <v>162</v>
      </c>
      <c r="E328" s="43"/>
      <c r="F328" s="229" t="s">
        <v>411</v>
      </c>
      <c r="G328" s="43"/>
      <c r="H328" s="43"/>
      <c r="I328" s="230"/>
      <c r="J328" s="43"/>
      <c r="K328" s="43"/>
      <c r="L328" s="47"/>
      <c r="M328" s="231"/>
      <c r="N328" s="232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19" t="s">
        <v>162</v>
      </c>
      <c r="AU328" s="19" t="s">
        <v>90</v>
      </c>
    </row>
    <row r="329" spans="1:47" s="2" customFormat="1" ht="12">
      <c r="A329" s="41"/>
      <c r="B329" s="42"/>
      <c r="C329" s="43"/>
      <c r="D329" s="233" t="s">
        <v>164</v>
      </c>
      <c r="E329" s="43"/>
      <c r="F329" s="234" t="s">
        <v>412</v>
      </c>
      <c r="G329" s="43"/>
      <c r="H329" s="43"/>
      <c r="I329" s="230"/>
      <c r="J329" s="43"/>
      <c r="K329" s="43"/>
      <c r="L329" s="47"/>
      <c r="M329" s="231"/>
      <c r="N329" s="232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T329" s="19" t="s">
        <v>164</v>
      </c>
      <c r="AU329" s="19" t="s">
        <v>90</v>
      </c>
    </row>
    <row r="330" spans="1:51" s="13" customFormat="1" ht="12">
      <c r="A330" s="13"/>
      <c r="B330" s="235"/>
      <c r="C330" s="236"/>
      <c r="D330" s="228" t="s">
        <v>166</v>
      </c>
      <c r="E330" s="237" t="s">
        <v>36</v>
      </c>
      <c r="F330" s="238" t="s">
        <v>413</v>
      </c>
      <c r="G330" s="236"/>
      <c r="H330" s="237" t="s">
        <v>36</v>
      </c>
      <c r="I330" s="239"/>
      <c r="J330" s="236"/>
      <c r="K330" s="236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166</v>
      </c>
      <c r="AU330" s="244" t="s">
        <v>90</v>
      </c>
      <c r="AV330" s="13" t="s">
        <v>23</v>
      </c>
      <c r="AW330" s="13" t="s">
        <v>45</v>
      </c>
      <c r="AX330" s="13" t="s">
        <v>82</v>
      </c>
      <c r="AY330" s="244" t="s">
        <v>153</v>
      </c>
    </row>
    <row r="331" spans="1:51" s="14" customFormat="1" ht="12">
      <c r="A331" s="14"/>
      <c r="B331" s="245"/>
      <c r="C331" s="246"/>
      <c r="D331" s="228" t="s">
        <v>166</v>
      </c>
      <c r="E331" s="247" t="s">
        <v>36</v>
      </c>
      <c r="F331" s="248" t="s">
        <v>1245</v>
      </c>
      <c r="G331" s="246"/>
      <c r="H331" s="249">
        <v>0.527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5" t="s">
        <v>166</v>
      </c>
      <c r="AU331" s="255" t="s">
        <v>90</v>
      </c>
      <c r="AV331" s="14" t="s">
        <v>90</v>
      </c>
      <c r="AW331" s="14" t="s">
        <v>45</v>
      </c>
      <c r="AX331" s="14" t="s">
        <v>23</v>
      </c>
      <c r="AY331" s="255" t="s">
        <v>153</v>
      </c>
    </row>
    <row r="332" spans="1:65" s="2" customFormat="1" ht="16.5" customHeight="1">
      <c r="A332" s="41"/>
      <c r="B332" s="42"/>
      <c r="C332" s="215" t="s">
        <v>654</v>
      </c>
      <c r="D332" s="215" t="s">
        <v>155</v>
      </c>
      <c r="E332" s="216" t="s">
        <v>275</v>
      </c>
      <c r="F332" s="217" t="s">
        <v>276</v>
      </c>
      <c r="G332" s="218" t="s">
        <v>247</v>
      </c>
      <c r="H332" s="219">
        <v>143.28</v>
      </c>
      <c r="I332" s="220"/>
      <c r="J332" s="221">
        <f>ROUND(I332*H332,2)</f>
        <v>0</v>
      </c>
      <c r="K332" s="217" t="s">
        <v>159</v>
      </c>
      <c r="L332" s="47"/>
      <c r="M332" s="222" t="s">
        <v>36</v>
      </c>
      <c r="N332" s="223" t="s">
        <v>53</v>
      </c>
      <c r="O332" s="87"/>
      <c r="P332" s="224">
        <f>O332*H332</f>
        <v>0</v>
      </c>
      <c r="Q332" s="224">
        <v>0</v>
      </c>
      <c r="R332" s="224">
        <f>Q332*H332</f>
        <v>0</v>
      </c>
      <c r="S332" s="224">
        <v>0</v>
      </c>
      <c r="T332" s="225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26" t="s">
        <v>160</v>
      </c>
      <c r="AT332" s="226" t="s">
        <v>155</v>
      </c>
      <c r="AU332" s="226" t="s">
        <v>90</v>
      </c>
      <c r="AY332" s="19" t="s">
        <v>153</v>
      </c>
      <c r="BE332" s="227">
        <f>IF(N332="základní",J332,0)</f>
        <v>0</v>
      </c>
      <c r="BF332" s="227">
        <f>IF(N332="snížená",J332,0)</f>
        <v>0</v>
      </c>
      <c r="BG332" s="227">
        <f>IF(N332="zákl. přenesená",J332,0)</f>
        <v>0</v>
      </c>
      <c r="BH332" s="227">
        <f>IF(N332="sníž. přenesená",J332,0)</f>
        <v>0</v>
      </c>
      <c r="BI332" s="227">
        <f>IF(N332="nulová",J332,0)</f>
        <v>0</v>
      </c>
      <c r="BJ332" s="19" t="s">
        <v>23</v>
      </c>
      <c r="BK332" s="227">
        <f>ROUND(I332*H332,2)</f>
        <v>0</v>
      </c>
      <c r="BL332" s="19" t="s">
        <v>160</v>
      </c>
      <c r="BM332" s="226" t="s">
        <v>1246</v>
      </c>
    </row>
    <row r="333" spans="1:47" s="2" customFormat="1" ht="12">
      <c r="A333" s="41"/>
      <c r="B333" s="42"/>
      <c r="C333" s="43"/>
      <c r="D333" s="228" t="s">
        <v>162</v>
      </c>
      <c r="E333" s="43"/>
      <c r="F333" s="229" t="s">
        <v>278</v>
      </c>
      <c r="G333" s="43"/>
      <c r="H333" s="43"/>
      <c r="I333" s="230"/>
      <c r="J333" s="43"/>
      <c r="K333" s="43"/>
      <c r="L333" s="47"/>
      <c r="M333" s="231"/>
      <c r="N333" s="232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19" t="s">
        <v>162</v>
      </c>
      <c r="AU333" s="19" t="s">
        <v>90</v>
      </c>
    </row>
    <row r="334" spans="1:47" s="2" customFormat="1" ht="12">
      <c r="A334" s="41"/>
      <c r="B334" s="42"/>
      <c r="C334" s="43"/>
      <c r="D334" s="233" t="s">
        <v>164</v>
      </c>
      <c r="E334" s="43"/>
      <c r="F334" s="234" t="s">
        <v>279</v>
      </c>
      <c r="G334" s="43"/>
      <c r="H334" s="43"/>
      <c r="I334" s="230"/>
      <c r="J334" s="43"/>
      <c r="K334" s="43"/>
      <c r="L334" s="47"/>
      <c r="M334" s="231"/>
      <c r="N334" s="232"/>
      <c r="O334" s="87"/>
      <c r="P334" s="87"/>
      <c r="Q334" s="87"/>
      <c r="R334" s="87"/>
      <c r="S334" s="87"/>
      <c r="T334" s="88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19" t="s">
        <v>164</v>
      </c>
      <c r="AU334" s="19" t="s">
        <v>90</v>
      </c>
    </row>
    <row r="335" spans="1:51" s="13" customFormat="1" ht="12">
      <c r="A335" s="13"/>
      <c r="B335" s="235"/>
      <c r="C335" s="236"/>
      <c r="D335" s="228" t="s">
        <v>166</v>
      </c>
      <c r="E335" s="237" t="s">
        <v>36</v>
      </c>
      <c r="F335" s="238" t="s">
        <v>1173</v>
      </c>
      <c r="G335" s="236"/>
      <c r="H335" s="237" t="s">
        <v>36</v>
      </c>
      <c r="I335" s="239"/>
      <c r="J335" s="236"/>
      <c r="K335" s="236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166</v>
      </c>
      <c r="AU335" s="244" t="s">
        <v>90</v>
      </c>
      <c r="AV335" s="13" t="s">
        <v>23</v>
      </c>
      <c r="AW335" s="13" t="s">
        <v>45</v>
      </c>
      <c r="AX335" s="13" t="s">
        <v>82</v>
      </c>
      <c r="AY335" s="244" t="s">
        <v>153</v>
      </c>
    </row>
    <row r="336" spans="1:51" s="13" customFormat="1" ht="12">
      <c r="A336" s="13"/>
      <c r="B336" s="235"/>
      <c r="C336" s="236"/>
      <c r="D336" s="228" t="s">
        <v>166</v>
      </c>
      <c r="E336" s="237" t="s">
        <v>36</v>
      </c>
      <c r="F336" s="238" t="s">
        <v>860</v>
      </c>
      <c r="G336" s="236"/>
      <c r="H336" s="237" t="s">
        <v>36</v>
      </c>
      <c r="I336" s="239"/>
      <c r="J336" s="236"/>
      <c r="K336" s="236"/>
      <c r="L336" s="240"/>
      <c r="M336" s="241"/>
      <c r="N336" s="242"/>
      <c r="O336" s="242"/>
      <c r="P336" s="242"/>
      <c r="Q336" s="242"/>
      <c r="R336" s="242"/>
      <c r="S336" s="242"/>
      <c r="T336" s="24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4" t="s">
        <v>166</v>
      </c>
      <c r="AU336" s="244" t="s">
        <v>90</v>
      </c>
      <c r="AV336" s="13" t="s">
        <v>23</v>
      </c>
      <c r="AW336" s="13" t="s">
        <v>45</v>
      </c>
      <c r="AX336" s="13" t="s">
        <v>82</v>
      </c>
      <c r="AY336" s="244" t="s">
        <v>153</v>
      </c>
    </row>
    <row r="337" spans="1:51" s="13" customFormat="1" ht="12">
      <c r="A337" s="13"/>
      <c r="B337" s="235"/>
      <c r="C337" s="236"/>
      <c r="D337" s="228" t="s">
        <v>166</v>
      </c>
      <c r="E337" s="237" t="s">
        <v>36</v>
      </c>
      <c r="F337" s="238" t="s">
        <v>438</v>
      </c>
      <c r="G337" s="236"/>
      <c r="H337" s="237" t="s">
        <v>36</v>
      </c>
      <c r="I337" s="239"/>
      <c r="J337" s="236"/>
      <c r="K337" s="236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166</v>
      </c>
      <c r="AU337" s="244" t="s">
        <v>90</v>
      </c>
      <c r="AV337" s="13" t="s">
        <v>23</v>
      </c>
      <c r="AW337" s="13" t="s">
        <v>45</v>
      </c>
      <c r="AX337" s="13" t="s">
        <v>82</v>
      </c>
      <c r="AY337" s="244" t="s">
        <v>153</v>
      </c>
    </row>
    <row r="338" spans="1:51" s="14" customFormat="1" ht="12">
      <c r="A338" s="14"/>
      <c r="B338" s="245"/>
      <c r="C338" s="246"/>
      <c r="D338" s="228" t="s">
        <v>166</v>
      </c>
      <c r="E338" s="247" t="s">
        <v>36</v>
      </c>
      <c r="F338" s="248" t="s">
        <v>1247</v>
      </c>
      <c r="G338" s="246"/>
      <c r="H338" s="249">
        <v>69.84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166</v>
      </c>
      <c r="AU338" s="255" t="s">
        <v>90</v>
      </c>
      <c r="AV338" s="14" t="s">
        <v>90</v>
      </c>
      <c r="AW338" s="14" t="s">
        <v>45</v>
      </c>
      <c r="AX338" s="14" t="s">
        <v>82</v>
      </c>
      <c r="AY338" s="255" t="s">
        <v>153</v>
      </c>
    </row>
    <row r="339" spans="1:51" s="16" customFormat="1" ht="12">
      <c r="A339" s="16"/>
      <c r="B339" s="282"/>
      <c r="C339" s="283"/>
      <c r="D339" s="228" t="s">
        <v>166</v>
      </c>
      <c r="E339" s="284" t="s">
        <v>36</v>
      </c>
      <c r="F339" s="285" t="s">
        <v>400</v>
      </c>
      <c r="G339" s="283"/>
      <c r="H339" s="286">
        <v>69.84</v>
      </c>
      <c r="I339" s="287"/>
      <c r="J339" s="283"/>
      <c r="K339" s="283"/>
      <c r="L339" s="288"/>
      <c r="M339" s="289"/>
      <c r="N339" s="290"/>
      <c r="O339" s="290"/>
      <c r="P339" s="290"/>
      <c r="Q339" s="290"/>
      <c r="R339" s="290"/>
      <c r="S339" s="290"/>
      <c r="T339" s="291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T339" s="292" t="s">
        <v>166</v>
      </c>
      <c r="AU339" s="292" t="s">
        <v>90</v>
      </c>
      <c r="AV339" s="16" t="s">
        <v>174</v>
      </c>
      <c r="AW339" s="16" t="s">
        <v>45</v>
      </c>
      <c r="AX339" s="16" t="s">
        <v>82</v>
      </c>
      <c r="AY339" s="292" t="s">
        <v>153</v>
      </c>
    </row>
    <row r="340" spans="1:51" s="13" customFormat="1" ht="12">
      <c r="A340" s="13"/>
      <c r="B340" s="235"/>
      <c r="C340" s="236"/>
      <c r="D340" s="228" t="s">
        <v>166</v>
      </c>
      <c r="E340" s="237" t="s">
        <v>36</v>
      </c>
      <c r="F340" s="238" t="s">
        <v>862</v>
      </c>
      <c r="G340" s="236"/>
      <c r="H340" s="237" t="s">
        <v>36</v>
      </c>
      <c r="I340" s="239"/>
      <c r="J340" s="236"/>
      <c r="K340" s="236"/>
      <c r="L340" s="240"/>
      <c r="M340" s="241"/>
      <c r="N340" s="242"/>
      <c r="O340" s="242"/>
      <c r="P340" s="242"/>
      <c r="Q340" s="242"/>
      <c r="R340" s="242"/>
      <c r="S340" s="242"/>
      <c r="T340" s="24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4" t="s">
        <v>166</v>
      </c>
      <c r="AU340" s="244" t="s">
        <v>90</v>
      </c>
      <c r="AV340" s="13" t="s">
        <v>23</v>
      </c>
      <c r="AW340" s="13" t="s">
        <v>45</v>
      </c>
      <c r="AX340" s="13" t="s">
        <v>82</v>
      </c>
      <c r="AY340" s="244" t="s">
        <v>153</v>
      </c>
    </row>
    <row r="341" spans="1:51" s="13" customFormat="1" ht="12">
      <c r="A341" s="13"/>
      <c r="B341" s="235"/>
      <c r="C341" s="236"/>
      <c r="D341" s="228" t="s">
        <v>166</v>
      </c>
      <c r="E341" s="237" t="s">
        <v>36</v>
      </c>
      <c r="F341" s="238" t="s">
        <v>438</v>
      </c>
      <c r="G341" s="236"/>
      <c r="H341" s="237" t="s">
        <v>36</v>
      </c>
      <c r="I341" s="239"/>
      <c r="J341" s="236"/>
      <c r="K341" s="236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166</v>
      </c>
      <c r="AU341" s="244" t="s">
        <v>90</v>
      </c>
      <c r="AV341" s="13" t="s">
        <v>23</v>
      </c>
      <c r="AW341" s="13" t="s">
        <v>45</v>
      </c>
      <c r="AX341" s="13" t="s">
        <v>82</v>
      </c>
      <c r="AY341" s="244" t="s">
        <v>153</v>
      </c>
    </row>
    <row r="342" spans="1:51" s="14" customFormat="1" ht="12">
      <c r="A342" s="14"/>
      <c r="B342" s="245"/>
      <c r="C342" s="246"/>
      <c r="D342" s="228" t="s">
        <v>166</v>
      </c>
      <c r="E342" s="247" t="s">
        <v>36</v>
      </c>
      <c r="F342" s="248" t="s">
        <v>1248</v>
      </c>
      <c r="G342" s="246"/>
      <c r="H342" s="249">
        <v>73.44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5" t="s">
        <v>166</v>
      </c>
      <c r="AU342" s="255" t="s">
        <v>90</v>
      </c>
      <c r="AV342" s="14" t="s">
        <v>90</v>
      </c>
      <c r="AW342" s="14" t="s">
        <v>45</v>
      </c>
      <c r="AX342" s="14" t="s">
        <v>82</v>
      </c>
      <c r="AY342" s="255" t="s">
        <v>153</v>
      </c>
    </row>
    <row r="343" spans="1:51" s="16" customFormat="1" ht="12">
      <c r="A343" s="16"/>
      <c r="B343" s="282"/>
      <c r="C343" s="283"/>
      <c r="D343" s="228" t="s">
        <v>166</v>
      </c>
      <c r="E343" s="284" t="s">
        <v>36</v>
      </c>
      <c r="F343" s="285" t="s">
        <v>400</v>
      </c>
      <c r="G343" s="283"/>
      <c r="H343" s="286">
        <v>73.44</v>
      </c>
      <c r="I343" s="287"/>
      <c r="J343" s="283"/>
      <c r="K343" s="283"/>
      <c r="L343" s="288"/>
      <c r="M343" s="289"/>
      <c r="N343" s="290"/>
      <c r="O343" s="290"/>
      <c r="P343" s="290"/>
      <c r="Q343" s="290"/>
      <c r="R343" s="290"/>
      <c r="S343" s="290"/>
      <c r="T343" s="291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T343" s="292" t="s">
        <v>166</v>
      </c>
      <c r="AU343" s="292" t="s">
        <v>90</v>
      </c>
      <c r="AV343" s="16" t="s">
        <v>174</v>
      </c>
      <c r="AW343" s="16" t="s">
        <v>45</v>
      </c>
      <c r="AX343" s="16" t="s">
        <v>82</v>
      </c>
      <c r="AY343" s="292" t="s">
        <v>153</v>
      </c>
    </row>
    <row r="344" spans="1:51" s="15" customFormat="1" ht="12">
      <c r="A344" s="15"/>
      <c r="B344" s="266"/>
      <c r="C344" s="267"/>
      <c r="D344" s="228" t="s">
        <v>166</v>
      </c>
      <c r="E344" s="268" t="s">
        <v>36</v>
      </c>
      <c r="F344" s="269" t="s">
        <v>183</v>
      </c>
      <c r="G344" s="267"/>
      <c r="H344" s="270">
        <v>143.28</v>
      </c>
      <c r="I344" s="271"/>
      <c r="J344" s="267"/>
      <c r="K344" s="267"/>
      <c r="L344" s="272"/>
      <c r="M344" s="273"/>
      <c r="N344" s="274"/>
      <c r="O344" s="274"/>
      <c r="P344" s="274"/>
      <c r="Q344" s="274"/>
      <c r="R344" s="274"/>
      <c r="S344" s="274"/>
      <c r="T344" s="27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76" t="s">
        <v>166</v>
      </c>
      <c r="AU344" s="276" t="s">
        <v>90</v>
      </c>
      <c r="AV344" s="15" t="s">
        <v>160</v>
      </c>
      <c r="AW344" s="15" t="s">
        <v>45</v>
      </c>
      <c r="AX344" s="15" t="s">
        <v>23</v>
      </c>
      <c r="AY344" s="276" t="s">
        <v>153</v>
      </c>
    </row>
    <row r="345" spans="1:65" s="2" customFormat="1" ht="16.5" customHeight="1">
      <c r="A345" s="41"/>
      <c r="B345" s="42"/>
      <c r="C345" s="256" t="s">
        <v>657</v>
      </c>
      <c r="D345" s="256" t="s">
        <v>175</v>
      </c>
      <c r="E345" s="257" t="s">
        <v>282</v>
      </c>
      <c r="F345" s="258" t="s">
        <v>283</v>
      </c>
      <c r="G345" s="259" t="s">
        <v>247</v>
      </c>
      <c r="H345" s="260">
        <v>143.28</v>
      </c>
      <c r="I345" s="261"/>
      <c r="J345" s="262">
        <f>ROUND(I345*H345,2)</f>
        <v>0</v>
      </c>
      <c r="K345" s="258" t="s">
        <v>159</v>
      </c>
      <c r="L345" s="263"/>
      <c r="M345" s="264" t="s">
        <v>36</v>
      </c>
      <c r="N345" s="265" t="s">
        <v>53</v>
      </c>
      <c r="O345" s="87"/>
      <c r="P345" s="224">
        <f>O345*H345</f>
        <v>0</v>
      </c>
      <c r="Q345" s="224">
        <v>1</v>
      </c>
      <c r="R345" s="224">
        <f>Q345*H345</f>
        <v>143.28</v>
      </c>
      <c r="S345" s="224">
        <v>0</v>
      </c>
      <c r="T345" s="225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26" t="s">
        <v>179</v>
      </c>
      <c r="AT345" s="226" t="s">
        <v>175</v>
      </c>
      <c r="AU345" s="226" t="s">
        <v>90</v>
      </c>
      <c r="AY345" s="19" t="s">
        <v>153</v>
      </c>
      <c r="BE345" s="227">
        <f>IF(N345="základní",J345,0)</f>
        <v>0</v>
      </c>
      <c r="BF345" s="227">
        <f>IF(N345="snížená",J345,0)</f>
        <v>0</v>
      </c>
      <c r="BG345" s="227">
        <f>IF(N345="zákl. přenesená",J345,0)</f>
        <v>0</v>
      </c>
      <c r="BH345" s="227">
        <f>IF(N345="sníž. přenesená",J345,0)</f>
        <v>0</v>
      </c>
      <c r="BI345" s="227">
        <f>IF(N345="nulová",J345,0)</f>
        <v>0</v>
      </c>
      <c r="BJ345" s="19" t="s">
        <v>23</v>
      </c>
      <c r="BK345" s="227">
        <f>ROUND(I345*H345,2)</f>
        <v>0</v>
      </c>
      <c r="BL345" s="19" t="s">
        <v>160</v>
      </c>
      <c r="BM345" s="226" t="s">
        <v>1249</v>
      </c>
    </row>
    <row r="346" spans="1:47" s="2" customFormat="1" ht="12">
      <c r="A346" s="41"/>
      <c r="B346" s="42"/>
      <c r="C346" s="43"/>
      <c r="D346" s="228" t="s">
        <v>162</v>
      </c>
      <c r="E346" s="43"/>
      <c r="F346" s="229" t="s">
        <v>283</v>
      </c>
      <c r="G346" s="43"/>
      <c r="H346" s="43"/>
      <c r="I346" s="230"/>
      <c r="J346" s="43"/>
      <c r="K346" s="43"/>
      <c r="L346" s="47"/>
      <c r="M346" s="231"/>
      <c r="N346" s="232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19" t="s">
        <v>162</v>
      </c>
      <c r="AU346" s="19" t="s">
        <v>90</v>
      </c>
    </row>
    <row r="347" spans="1:51" s="14" customFormat="1" ht="12">
      <c r="A347" s="14"/>
      <c r="B347" s="245"/>
      <c r="C347" s="246"/>
      <c r="D347" s="228" t="s">
        <v>166</v>
      </c>
      <c r="E347" s="247" t="s">
        <v>36</v>
      </c>
      <c r="F347" s="248" t="s">
        <v>1250</v>
      </c>
      <c r="G347" s="246"/>
      <c r="H347" s="249">
        <v>143.28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5" t="s">
        <v>166</v>
      </c>
      <c r="AU347" s="255" t="s">
        <v>90</v>
      </c>
      <c r="AV347" s="14" t="s">
        <v>90</v>
      </c>
      <c r="AW347" s="14" t="s">
        <v>45</v>
      </c>
      <c r="AX347" s="14" t="s">
        <v>23</v>
      </c>
      <c r="AY347" s="255" t="s">
        <v>153</v>
      </c>
    </row>
    <row r="348" spans="1:65" s="2" customFormat="1" ht="16.5" customHeight="1">
      <c r="A348" s="41"/>
      <c r="B348" s="42"/>
      <c r="C348" s="215" t="s">
        <v>661</v>
      </c>
      <c r="D348" s="215" t="s">
        <v>155</v>
      </c>
      <c r="E348" s="216" t="s">
        <v>287</v>
      </c>
      <c r="F348" s="217" t="s">
        <v>288</v>
      </c>
      <c r="G348" s="218" t="s">
        <v>247</v>
      </c>
      <c r="H348" s="219">
        <v>143.28</v>
      </c>
      <c r="I348" s="220"/>
      <c r="J348" s="221">
        <f>ROUND(I348*H348,2)</f>
        <v>0</v>
      </c>
      <c r="K348" s="217" t="s">
        <v>159</v>
      </c>
      <c r="L348" s="47"/>
      <c r="M348" s="222" t="s">
        <v>36</v>
      </c>
      <c r="N348" s="223" t="s">
        <v>53</v>
      </c>
      <c r="O348" s="87"/>
      <c r="P348" s="224">
        <f>O348*H348</f>
        <v>0</v>
      </c>
      <c r="Q348" s="224">
        <v>0</v>
      </c>
      <c r="R348" s="224">
        <f>Q348*H348</f>
        <v>0</v>
      </c>
      <c r="S348" s="224">
        <v>0</v>
      </c>
      <c r="T348" s="225">
        <f>S348*H348</f>
        <v>0</v>
      </c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R348" s="226" t="s">
        <v>160</v>
      </c>
      <c r="AT348" s="226" t="s">
        <v>155</v>
      </c>
      <c r="AU348" s="226" t="s">
        <v>90</v>
      </c>
      <c r="AY348" s="19" t="s">
        <v>153</v>
      </c>
      <c r="BE348" s="227">
        <f>IF(N348="základní",J348,0)</f>
        <v>0</v>
      </c>
      <c r="BF348" s="227">
        <f>IF(N348="snížená",J348,0)</f>
        <v>0</v>
      </c>
      <c r="BG348" s="227">
        <f>IF(N348="zákl. přenesená",J348,0)</f>
        <v>0</v>
      </c>
      <c r="BH348" s="227">
        <f>IF(N348="sníž. přenesená",J348,0)</f>
        <v>0</v>
      </c>
      <c r="BI348" s="227">
        <f>IF(N348="nulová",J348,0)</f>
        <v>0</v>
      </c>
      <c r="BJ348" s="19" t="s">
        <v>23</v>
      </c>
      <c r="BK348" s="227">
        <f>ROUND(I348*H348,2)</f>
        <v>0</v>
      </c>
      <c r="BL348" s="19" t="s">
        <v>160</v>
      </c>
      <c r="BM348" s="226" t="s">
        <v>1251</v>
      </c>
    </row>
    <row r="349" spans="1:47" s="2" customFormat="1" ht="12">
      <c r="A349" s="41"/>
      <c r="B349" s="42"/>
      <c r="C349" s="43"/>
      <c r="D349" s="228" t="s">
        <v>162</v>
      </c>
      <c r="E349" s="43"/>
      <c r="F349" s="229" t="s">
        <v>290</v>
      </c>
      <c r="G349" s="43"/>
      <c r="H349" s="43"/>
      <c r="I349" s="230"/>
      <c r="J349" s="43"/>
      <c r="K349" s="43"/>
      <c r="L349" s="47"/>
      <c r="M349" s="231"/>
      <c r="N349" s="232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T349" s="19" t="s">
        <v>162</v>
      </c>
      <c r="AU349" s="19" t="s">
        <v>90</v>
      </c>
    </row>
    <row r="350" spans="1:47" s="2" customFormat="1" ht="12">
      <c r="A350" s="41"/>
      <c r="B350" s="42"/>
      <c r="C350" s="43"/>
      <c r="D350" s="233" t="s">
        <v>164</v>
      </c>
      <c r="E350" s="43"/>
      <c r="F350" s="234" t="s">
        <v>291</v>
      </c>
      <c r="G350" s="43"/>
      <c r="H350" s="43"/>
      <c r="I350" s="230"/>
      <c r="J350" s="43"/>
      <c r="K350" s="43"/>
      <c r="L350" s="47"/>
      <c r="M350" s="231"/>
      <c r="N350" s="232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19" t="s">
        <v>164</v>
      </c>
      <c r="AU350" s="19" t="s">
        <v>90</v>
      </c>
    </row>
    <row r="351" spans="1:51" s="13" customFormat="1" ht="12">
      <c r="A351" s="13"/>
      <c r="B351" s="235"/>
      <c r="C351" s="236"/>
      <c r="D351" s="228" t="s">
        <v>166</v>
      </c>
      <c r="E351" s="237" t="s">
        <v>36</v>
      </c>
      <c r="F351" s="238" t="s">
        <v>292</v>
      </c>
      <c r="G351" s="236"/>
      <c r="H351" s="237" t="s">
        <v>36</v>
      </c>
      <c r="I351" s="239"/>
      <c r="J351" s="236"/>
      <c r="K351" s="236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166</v>
      </c>
      <c r="AU351" s="244" t="s">
        <v>90</v>
      </c>
      <c r="AV351" s="13" t="s">
        <v>23</v>
      </c>
      <c r="AW351" s="13" t="s">
        <v>45</v>
      </c>
      <c r="AX351" s="13" t="s">
        <v>82</v>
      </c>
      <c r="AY351" s="244" t="s">
        <v>153</v>
      </c>
    </row>
    <row r="352" spans="1:51" s="14" customFormat="1" ht="12">
      <c r="A352" s="14"/>
      <c r="B352" s="245"/>
      <c r="C352" s="246"/>
      <c r="D352" s="228" t="s">
        <v>166</v>
      </c>
      <c r="E352" s="247" t="s">
        <v>36</v>
      </c>
      <c r="F352" s="248" t="s">
        <v>1250</v>
      </c>
      <c r="G352" s="246"/>
      <c r="H352" s="249">
        <v>143.28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5" t="s">
        <v>166</v>
      </c>
      <c r="AU352" s="255" t="s">
        <v>90</v>
      </c>
      <c r="AV352" s="14" t="s">
        <v>90</v>
      </c>
      <c r="AW352" s="14" t="s">
        <v>45</v>
      </c>
      <c r="AX352" s="14" t="s">
        <v>23</v>
      </c>
      <c r="AY352" s="255" t="s">
        <v>153</v>
      </c>
    </row>
    <row r="353" spans="1:65" s="2" customFormat="1" ht="16.5" customHeight="1">
      <c r="A353" s="41"/>
      <c r="B353" s="42"/>
      <c r="C353" s="215" t="s">
        <v>664</v>
      </c>
      <c r="D353" s="215" t="s">
        <v>155</v>
      </c>
      <c r="E353" s="216" t="s">
        <v>294</v>
      </c>
      <c r="F353" s="217" t="s">
        <v>295</v>
      </c>
      <c r="G353" s="218" t="s">
        <v>247</v>
      </c>
      <c r="H353" s="219">
        <v>716.4</v>
      </c>
      <c r="I353" s="220"/>
      <c r="J353" s="221">
        <f>ROUND(I353*H353,2)</f>
        <v>0</v>
      </c>
      <c r="K353" s="217" t="s">
        <v>159</v>
      </c>
      <c r="L353" s="47"/>
      <c r="M353" s="222" t="s">
        <v>36</v>
      </c>
      <c r="N353" s="223" t="s">
        <v>53</v>
      </c>
      <c r="O353" s="87"/>
      <c r="P353" s="224">
        <f>O353*H353</f>
        <v>0</v>
      </c>
      <c r="Q353" s="224">
        <v>0</v>
      </c>
      <c r="R353" s="224">
        <f>Q353*H353</f>
        <v>0</v>
      </c>
      <c r="S353" s="224">
        <v>0</v>
      </c>
      <c r="T353" s="225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26" t="s">
        <v>160</v>
      </c>
      <c r="AT353" s="226" t="s">
        <v>155</v>
      </c>
      <c r="AU353" s="226" t="s">
        <v>90</v>
      </c>
      <c r="AY353" s="19" t="s">
        <v>153</v>
      </c>
      <c r="BE353" s="227">
        <f>IF(N353="základní",J353,0)</f>
        <v>0</v>
      </c>
      <c r="BF353" s="227">
        <f>IF(N353="snížená",J353,0)</f>
        <v>0</v>
      </c>
      <c r="BG353" s="227">
        <f>IF(N353="zákl. přenesená",J353,0)</f>
        <v>0</v>
      </c>
      <c r="BH353" s="227">
        <f>IF(N353="sníž. přenesená",J353,0)</f>
        <v>0</v>
      </c>
      <c r="BI353" s="227">
        <f>IF(N353="nulová",J353,0)</f>
        <v>0</v>
      </c>
      <c r="BJ353" s="19" t="s">
        <v>23</v>
      </c>
      <c r="BK353" s="227">
        <f>ROUND(I353*H353,2)</f>
        <v>0</v>
      </c>
      <c r="BL353" s="19" t="s">
        <v>160</v>
      </c>
      <c r="BM353" s="226" t="s">
        <v>1252</v>
      </c>
    </row>
    <row r="354" spans="1:47" s="2" customFormat="1" ht="12">
      <c r="A354" s="41"/>
      <c r="B354" s="42"/>
      <c r="C354" s="43"/>
      <c r="D354" s="228" t="s">
        <v>162</v>
      </c>
      <c r="E354" s="43"/>
      <c r="F354" s="229" t="s">
        <v>297</v>
      </c>
      <c r="G354" s="43"/>
      <c r="H354" s="43"/>
      <c r="I354" s="230"/>
      <c r="J354" s="43"/>
      <c r="K354" s="43"/>
      <c r="L354" s="47"/>
      <c r="M354" s="231"/>
      <c r="N354" s="232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19" t="s">
        <v>162</v>
      </c>
      <c r="AU354" s="19" t="s">
        <v>90</v>
      </c>
    </row>
    <row r="355" spans="1:47" s="2" customFormat="1" ht="12">
      <c r="A355" s="41"/>
      <c r="B355" s="42"/>
      <c r="C355" s="43"/>
      <c r="D355" s="233" t="s">
        <v>164</v>
      </c>
      <c r="E355" s="43"/>
      <c r="F355" s="234" t="s">
        <v>298</v>
      </c>
      <c r="G355" s="43"/>
      <c r="H355" s="43"/>
      <c r="I355" s="230"/>
      <c r="J355" s="43"/>
      <c r="K355" s="43"/>
      <c r="L355" s="47"/>
      <c r="M355" s="231"/>
      <c r="N355" s="232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T355" s="19" t="s">
        <v>164</v>
      </c>
      <c r="AU355" s="19" t="s">
        <v>90</v>
      </c>
    </row>
    <row r="356" spans="1:51" s="13" customFormat="1" ht="12">
      <c r="A356" s="13"/>
      <c r="B356" s="235"/>
      <c r="C356" s="236"/>
      <c r="D356" s="228" t="s">
        <v>166</v>
      </c>
      <c r="E356" s="237" t="s">
        <v>36</v>
      </c>
      <c r="F356" s="238" t="s">
        <v>299</v>
      </c>
      <c r="G356" s="236"/>
      <c r="H356" s="237" t="s">
        <v>36</v>
      </c>
      <c r="I356" s="239"/>
      <c r="J356" s="236"/>
      <c r="K356" s="236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166</v>
      </c>
      <c r="AU356" s="244" t="s">
        <v>90</v>
      </c>
      <c r="AV356" s="13" t="s">
        <v>23</v>
      </c>
      <c r="AW356" s="13" t="s">
        <v>45</v>
      </c>
      <c r="AX356" s="13" t="s">
        <v>82</v>
      </c>
      <c r="AY356" s="244" t="s">
        <v>153</v>
      </c>
    </row>
    <row r="357" spans="1:51" s="14" customFormat="1" ht="12">
      <c r="A357" s="14"/>
      <c r="B357" s="245"/>
      <c r="C357" s="246"/>
      <c r="D357" s="228" t="s">
        <v>166</v>
      </c>
      <c r="E357" s="247" t="s">
        <v>36</v>
      </c>
      <c r="F357" s="248" t="s">
        <v>1253</v>
      </c>
      <c r="G357" s="246"/>
      <c r="H357" s="249">
        <v>716.4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5" t="s">
        <v>166</v>
      </c>
      <c r="AU357" s="255" t="s">
        <v>90</v>
      </c>
      <c r="AV357" s="14" t="s">
        <v>90</v>
      </c>
      <c r="AW357" s="14" t="s">
        <v>45</v>
      </c>
      <c r="AX357" s="14" t="s">
        <v>23</v>
      </c>
      <c r="AY357" s="255" t="s">
        <v>153</v>
      </c>
    </row>
    <row r="358" spans="1:63" s="12" customFormat="1" ht="22.8" customHeight="1">
      <c r="A358" s="12"/>
      <c r="B358" s="199"/>
      <c r="C358" s="200"/>
      <c r="D358" s="201" t="s">
        <v>81</v>
      </c>
      <c r="E358" s="213" t="s">
        <v>422</v>
      </c>
      <c r="F358" s="213" t="s">
        <v>423</v>
      </c>
      <c r="G358" s="200"/>
      <c r="H358" s="200"/>
      <c r="I358" s="203"/>
      <c r="J358" s="214">
        <f>BK358</f>
        <v>0</v>
      </c>
      <c r="K358" s="200"/>
      <c r="L358" s="205"/>
      <c r="M358" s="206"/>
      <c r="N358" s="207"/>
      <c r="O358" s="207"/>
      <c r="P358" s="208">
        <f>SUM(P359:P381)</f>
        <v>0</v>
      </c>
      <c r="Q358" s="207"/>
      <c r="R358" s="208">
        <f>SUM(R359:R381)</f>
        <v>0.004907699999999999</v>
      </c>
      <c r="S358" s="207"/>
      <c r="T358" s="209">
        <f>SUM(T359:T381)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10" t="s">
        <v>23</v>
      </c>
      <c r="AT358" s="211" t="s">
        <v>81</v>
      </c>
      <c r="AU358" s="211" t="s">
        <v>23</v>
      </c>
      <c r="AY358" s="210" t="s">
        <v>153</v>
      </c>
      <c r="BK358" s="212">
        <f>SUM(BK359:BK381)</f>
        <v>0</v>
      </c>
    </row>
    <row r="359" spans="1:65" s="2" customFormat="1" ht="16.5" customHeight="1">
      <c r="A359" s="41"/>
      <c r="B359" s="42"/>
      <c r="C359" s="215" t="s">
        <v>667</v>
      </c>
      <c r="D359" s="215" t="s">
        <v>155</v>
      </c>
      <c r="E359" s="216" t="s">
        <v>324</v>
      </c>
      <c r="F359" s="217" t="s">
        <v>325</v>
      </c>
      <c r="G359" s="218" t="s">
        <v>272</v>
      </c>
      <c r="H359" s="219">
        <v>87.3</v>
      </c>
      <c r="I359" s="220"/>
      <c r="J359" s="221">
        <f>ROUND(I359*H359,2)</f>
        <v>0</v>
      </c>
      <c r="K359" s="217" t="s">
        <v>159</v>
      </c>
      <c r="L359" s="47"/>
      <c r="M359" s="222" t="s">
        <v>36</v>
      </c>
      <c r="N359" s="223" t="s">
        <v>53</v>
      </c>
      <c r="O359" s="87"/>
      <c r="P359" s="224">
        <f>O359*H359</f>
        <v>0</v>
      </c>
      <c r="Q359" s="224">
        <v>0</v>
      </c>
      <c r="R359" s="224">
        <f>Q359*H359</f>
        <v>0</v>
      </c>
      <c r="S359" s="224">
        <v>0</v>
      </c>
      <c r="T359" s="225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26" t="s">
        <v>160</v>
      </c>
      <c r="AT359" s="226" t="s">
        <v>155</v>
      </c>
      <c r="AU359" s="226" t="s">
        <v>90</v>
      </c>
      <c r="AY359" s="19" t="s">
        <v>153</v>
      </c>
      <c r="BE359" s="227">
        <f>IF(N359="základní",J359,0)</f>
        <v>0</v>
      </c>
      <c r="BF359" s="227">
        <f>IF(N359="snížená",J359,0)</f>
        <v>0</v>
      </c>
      <c r="BG359" s="227">
        <f>IF(N359="zákl. přenesená",J359,0)</f>
        <v>0</v>
      </c>
      <c r="BH359" s="227">
        <f>IF(N359="sníž. přenesená",J359,0)</f>
        <v>0</v>
      </c>
      <c r="BI359" s="227">
        <f>IF(N359="nulová",J359,0)</f>
        <v>0</v>
      </c>
      <c r="BJ359" s="19" t="s">
        <v>23</v>
      </c>
      <c r="BK359" s="227">
        <f>ROUND(I359*H359,2)</f>
        <v>0</v>
      </c>
      <c r="BL359" s="19" t="s">
        <v>160</v>
      </c>
      <c r="BM359" s="226" t="s">
        <v>1254</v>
      </c>
    </row>
    <row r="360" spans="1:47" s="2" customFormat="1" ht="12">
      <c r="A360" s="41"/>
      <c r="B360" s="42"/>
      <c r="C360" s="43"/>
      <c r="D360" s="228" t="s">
        <v>162</v>
      </c>
      <c r="E360" s="43"/>
      <c r="F360" s="229" t="s">
        <v>327</v>
      </c>
      <c r="G360" s="43"/>
      <c r="H360" s="43"/>
      <c r="I360" s="230"/>
      <c r="J360" s="43"/>
      <c r="K360" s="43"/>
      <c r="L360" s="47"/>
      <c r="M360" s="231"/>
      <c r="N360" s="232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19" t="s">
        <v>162</v>
      </c>
      <c r="AU360" s="19" t="s">
        <v>90</v>
      </c>
    </row>
    <row r="361" spans="1:47" s="2" customFormat="1" ht="12">
      <c r="A361" s="41"/>
      <c r="B361" s="42"/>
      <c r="C361" s="43"/>
      <c r="D361" s="233" t="s">
        <v>164</v>
      </c>
      <c r="E361" s="43"/>
      <c r="F361" s="234" t="s">
        <v>328</v>
      </c>
      <c r="G361" s="43"/>
      <c r="H361" s="43"/>
      <c r="I361" s="230"/>
      <c r="J361" s="43"/>
      <c r="K361" s="43"/>
      <c r="L361" s="47"/>
      <c r="M361" s="231"/>
      <c r="N361" s="232"/>
      <c r="O361" s="87"/>
      <c r="P361" s="87"/>
      <c r="Q361" s="87"/>
      <c r="R361" s="87"/>
      <c r="S361" s="87"/>
      <c r="T361" s="88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T361" s="19" t="s">
        <v>164</v>
      </c>
      <c r="AU361" s="19" t="s">
        <v>90</v>
      </c>
    </row>
    <row r="362" spans="1:51" s="13" customFormat="1" ht="12">
      <c r="A362" s="13"/>
      <c r="B362" s="235"/>
      <c r="C362" s="236"/>
      <c r="D362" s="228" t="s">
        <v>166</v>
      </c>
      <c r="E362" s="237" t="s">
        <v>36</v>
      </c>
      <c r="F362" s="238" t="s">
        <v>1196</v>
      </c>
      <c r="G362" s="236"/>
      <c r="H362" s="237" t="s">
        <v>36</v>
      </c>
      <c r="I362" s="239"/>
      <c r="J362" s="236"/>
      <c r="K362" s="236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166</v>
      </c>
      <c r="AU362" s="244" t="s">
        <v>90</v>
      </c>
      <c r="AV362" s="13" t="s">
        <v>23</v>
      </c>
      <c r="AW362" s="13" t="s">
        <v>45</v>
      </c>
      <c r="AX362" s="13" t="s">
        <v>82</v>
      </c>
      <c r="AY362" s="244" t="s">
        <v>153</v>
      </c>
    </row>
    <row r="363" spans="1:51" s="13" customFormat="1" ht="12">
      <c r="A363" s="13"/>
      <c r="B363" s="235"/>
      <c r="C363" s="236"/>
      <c r="D363" s="228" t="s">
        <v>166</v>
      </c>
      <c r="E363" s="237" t="s">
        <v>36</v>
      </c>
      <c r="F363" s="238" t="s">
        <v>438</v>
      </c>
      <c r="G363" s="236"/>
      <c r="H363" s="237" t="s">
        <v>36</v>
      </c>
      <c r="I363" s="239"/>
      <c r="J363" s="236"/>
      <c r="K363" s="236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166</v>
      </c>
      <c r="AU363" s="244" t="s">
        <v>90</v>
      </c>
      <c r="AV363" s="13" t="s">
        <v>23</v>
      </c>
      <c r="AW363" s="13" t="s">
        <v>45</v>
      </c>
      <c r="AX363" s="13" t="s">
        <v>82</v>
      </c>
      <c r="AY363" s="244" t="s">
        <v>153</v>
      </c>
    </row>
    <row r="364" spans="1:51" s="14" customFormat="1" ht="12">
      <c r="A364" s="14"/>
      <c r="B364" s="245"/>
      <c r="C364" s="246"/>
      <c r="D364" s="228" t="s">
        <v>166</v>
      </c>
      <c r="E364" s="247" t="s">
        <v>36</v>
      </c>
      <c r="F364" s="248" t="s">
        <v>1197</v>
      </c>
      <c r="G364" s="246"/>
      <c r="H364" s="249">
        <v>87.3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5" t="s">
        <v>166</v>
      </c>
      <c r="AU364" s="255" t="s">
        <v>90</v>
      </c>
      <c r="AV364" s="14" t="s">
        <v>90</v>
      </c>
      <c r="AW364" s="14" t="s">
        <v>45</v>
      </c>
      <c r="AX364" s="14" t="s">
        <v>82</v>
      </c>
      <c r="AY364" s="255" t="s">
        <v>153</v>
      </c>
    </row>
    <row r="365" spans="1:51" s="15" customFormat="1" ht="12">
      <c r="A365" s="15"/>
      <c r="B365" s="266"/>
      <c r="C365" s="267"/>
      <c r="D365" s="228" t="s">
        <v>166</v>
      </c>
      <c r="E365" s="268" t="s">
        <v>36</v>
      </c>
      <c r="F365" s="269" t="s">
        <v>183</v>
      </c>
      <c r="G365" s="267"/>
      <c r="H365" s="270">
        <v>87.3</v>
      </c>
      <c r="I365" s="271"/>
      <c r="J365" s="267"/>
      <c r="K365" s="267"/>
      <c r="L365" s="272"/>
      <c r="M365" s="273"/>
      <c r="N365" s="274"/>
      <c r="O365" s="274"/>
      <c r="P365" s="274"/>
      <c r="Q365" s="274"/>
      <c r="R365" s="274"/>
      <c r="S365" s="274"/>
      <c r="T365" s="27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76" t="s">
        <v>166</v>
      </c>
      <c r="AU365" s="276" t="s">
        <v>90</v>
      </c>
      <c r="AV365" s="15" t="s">
        <v>160</v>
      </c>
      <c r="AW365" s="15" t="s">
        <v>45</v>
      </c>
      <c r="AX365" s="15" t="s">
        <v>23</v>
      </c>
      <c r="AY365" s="276" t="s">
        <v>153</v>
      </c>
    </row>
    <row r="366" spans="1:65" s="2" customFormat="1" ht="16.5" customHeight="1">
      <c r="A366" s="41"/>
      <c r="B366" s="42"/>
      <c r="C366" s="256" t="s">
        <v>670</v>
      </c>
      <c r="D366" s="256" t="s">
        <v>175</v>
      </c>
      <c r="E366" s="257" t="s">
        <v>427</v>
      </c>
      <c r="F366" s="258" t="s">
        <v>428</v>
      </c>
      <c r="G366" s="259" t="s">
        <v>272</v>
      </c>
      <c r="H366" s="260">
        <v>87.3</v>
      </c>
      <c r="I366" s="261"/>
      <c r="J366" s="262">
        <f>ROUND(I366*H366,2)</f>
        <v>0</v>
      </c>
      <c r="K366" s="258" t="s">
        <v>36</v>
      </c>
      <c r="L366" s="263"/>
      <c r="M366" s="264" t="s">
        <v>36</v>
      </c>
      <c r="N366" s="265" t="s">
        <v>53</v>
      </c>
      <c r="O366" s="87"/>
      <c r="P366" s="224">
        <f>O366*H366</f>
        <v>0</v>
      </c>
      <c r="Q366" s="224">
        <v>0</v>
      </c>
      <c r="R366" s="224">
        <f>Q366*H366</f>
        <v>0</v>
      </c>
      <c r="S366" s="224">
        <v>0</v>
      </c>
      <c r="T366" s="225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26" t="s">
        <v>334</v>
      </c>
      <c r="AT366" s="226" t="s">
        <v>175</v>
      </c>
      <c r="AU366" s="226" t="s">
        <v>90</v>
      </c>
      <c r="AY366" s="19" t="s">
        <v>153</v>
      </c>
      <c r="BE366" s="227">
        <f>IF(N366="základní",J366,0)</f>
        <v>0</v>
      </c>
      <c r="BF366" s="227">
        <f>IF(N366="snížená",J366,0)</f>
        <v>0</v>
      </c>
      <c r="BG366" s="227">
        <f>IF(N366="zákl. přenesená",J366,0)</f>
        <v>0</v>
      </c>
      <c r="BH366" s="227">
        <f>IF(N366="sníž. přenesená",J366,0)</f>
        <v>0</v>
      </c>
      <c r="BI366" s="227">
        <f>IF(N366="nulová",J366,0)</f>
        <v>0</v>
      </c>
      <c r="BJ366" s="19" t="s">
        <v>23</v>
      </c>
      <c r="BK366" s="227">
        <f>ROUND(I366*H366,2)</f>
        <v>0</v>
      </c>
      <c r="BL366" s="19" t="s">
        <v>251</v>
      </c>
      <c r="BM366" s="226" t="s">
        <v>1255</v>
      </c>
    </row>
    <row r="367" spans="1:47" s="2" customFormat="1" ht="12">
      <c r="A367" s="41"/>
      <c r="B367" s="42"/>
      <c r="C367" s="43"/>
      <c r="D367" s="228" t="s">
        <v>162</v>
      </c>
      <c r="E367" s="43"/>
      <c r="F367" s="229" t="s">
        <v>428</v>
      </c>
      <c r="G367" s="43"/>
      <c r="H367" s="43"/>
      <c r="I367" s="230"/>
      <c r="J367" s="43"/>
      <c r="K367" s="43"/>
      <c r="L367" s="47"/>
      <c r="M367" s="231"/>
      <c r="N367" s="232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19" t="s">
        <v>162</v>
      </c>
      <c r="AU367" s="19" t="s">
        <v>90</v>
      </c>
    </row>
    <row r="368" spans="1:51" s="13" customFormat="1" ht="12">
      <c r="A368" s="13"/>
      <c r="B368" s="235"/>
      <c r="C368" s="236"/>
      <c r="D368" s="228" t="s">
        <v>166</v>
      </c>
      <c r="E368" s="237" t="s">
        <v>36</v>
      </c>
      <c r="F368" s="238" t="s">
        <v>336</v>
      </c>
      <c r="G368" s="236"/>
      <c r="H368" s="237" t="s">
        <v>36</v>
      </c>
      <c r="I368" s="239"/>
      <c r="J368" s="236"/>
      <c r="K368" s="236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166</v>
      </c>
      <c r="AU368" s="244" t="s">
        <v>90</v>
      </c>
      <c r="AV368" s="13" t="s">
        <v>23</v>
      </c>
      <c r="AW368" s="13" t="s">
        <v>45</v>
      </c>
      <c r="AX368" s="13" t="s">
        <v>82</v>
      </c>
      <c r="AY368" s="244" t="s">
        <v>153</v>
      </c>
    </row>
    <row r="369" spans="1:51" s="13" customFormat="1" ht="12">
      <c r="A369" s="13"/>
      <c r="B369" s="235"/>
      <c r="C369" s="236"/>
      <c r="D369" s="228" t="s">
        <v>166</v>
      </c>
      <c r="E369" s="237" t="s">
        <v>36</v>
      </c>
      <c r="F369" s="238" t="s">
        <v>329</v>
      </c>
      <c r="G369" s="236"/>
      <c r="H369" s="237" t="s">
        <v>36</v>
      </c>
      <c r="I369" s="239"/>
      <c r="J369" s="236"/>
      <c r="K369" s="236"/>
      <c r="L369" s="240"/>
      <c r="M369" s="241"/>
      <c r="N369" s="242"/>
      <c r="O369" s="242"/>
      <c r="P369" s="242"/>
      <c r="Q369" s="242"/>
      <c r="R369" s="242"/>
      <c r="S369" s="242"/>
      <c r="T369" s="24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4" t="s">
        <v>166</v>
      </c>
      <c r="AU369" s="244" t="s">
        <v>90</v>
      </c>
      <c r="AV369" s="13" t="s">
        <v>23</v>
      </c>
      <c r="AW369" s="13" t="s">
        <v>45</v>
      </c>
      <c r="AX369" s="13" t="s">
        <v>82</v>
      </c>
      <c r="AY369" s="244" t="s">
        <v>153</v>
      </c>
    </row>
    <row r="370" spans="1:51" s="14" customFormat="1" ht="12">
      <c r="A370" s="14"/>
      <c r="B370" s="245"/>
      <c r="C370" s="246"/>
      <c r="D370" s="228" t="s">
        <v>166</v>
      </c>
      <c r="E370" s="247" t="s">
        <v>36</v>
      </c>
      <c r="F370" s="248" t="s">
        <v>1199</v>
      </c>
      <c r="G370" s="246"/>
      <c r="H370" s="249">
        <v>87.3</v>
      </c>
      <c r="I370" s="250"/>
      <c r="J370" s="246"/>
      <c r="K370" s="246"/>
      <c r="L370" s="251"/>
      <c r="M370" s="252"/>
      <c r="N370" s="253"/>
      <c r="O370" s="253"/>
      <c r="P370" s="253"/>
      <c r="Q370" s="253"/>
      <c r="R370" s="253"/>
      <c r="S370" s="253"/>
      <c r="T370" s="25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5" t="s">
        <v>166</v>
      </c>
      <c r="AU370" s="255" t="s">
        <v>90</v>
      </c>
      <c r="AV370" s="14" t="s">
        <v>90</v>
      </c>
      <c r="AW370" s="14" t="s">
        <v>45</v>
      </c>
      <c r="AX370" s="14" t="s">
        <v>82</v>
      </c>
      <c r="AY370" s="255" t="s">
        <v>153</v>
      </c>
    </row>
    <row r="371" spans="1:51" s="15" customFormat="1" ht="12">
      <c r="A371" s="15"/>
      <c r="B371" s="266"/>
      <c r="C371" s="267"/>
      <c r="D371" s="228" t="s">
        <v>166</v>
      </c>
      <c r="E371" s="268" t="s">
        <v>36</v>
      </c>
      <c r="F371" s="269" t="s">
        <v>183</v>
      </c>
      <c r="G371" s="267"/>
      <c r="H371" s="270">
        <v>87.3</v>
      </c>
      <c r="I371" s="271"/>
      <c r="J371" s="267"/>
      <c r="K371" s="267"/>
      <c r="L371" s="272"/>
      <c r="M371" s="273"/>
      <c r="N371" s="274"/>
      <c r="O371" s="274"/>
      <c r="P371" s="274"/>
      <c r="Q371" s="274"/>
      <c r="R371" s="274"/>
      <c r="S371" s="274"/>
      <c r="T371" s="27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76" t="s">
        <v>166</v>
      </c>
      <c r="AU371" s="276" t="s">
        <v>90</v>
      </c>
      <c r="AV371" s="15" t="s">
        <v>160</v>
      </c>
      <c r="AW371" s="15" t="s">
        <v>45</v>
      </c>
      <c r="AX371" s="15" t="s">
        <v>23</v>
      </c>
      <c r="AY371" s="276" t="s">
        <v>153</v>
      </c>
    </row>
    <row r="372" spans="1:65" s="2" customFormat="1" ht="16.5" customHeight="1">
      <c r="A372" s="41"/>
      <c r="B372" s="42"/>
      <c r="C372" s="215" t="s">
        <v>678</v>
      </c>
      <c r="D372" s="215" t="s">
        <v>155</v>
      </c>
      <c r="E372" s="216" t="s">
        <v>339</v>
      </c>
      <c r="F372" s="217" t="s">
        <v>340</v>
      </c>
      <c r="G372" s="218" t="s">
        <v>247</v>
      </c>
      <c r="H372" s="219">
        <v>0.21</v>
      </c>
      <c r="I372" s="220"/>
      <c r="J372" s="221">
        <f>ROUND(I372*H372,2)</f>
        <v>0</v>
      </c>
      <c r="K372" s="217" t="s">
        <v>159</v>
      </c>
      <c r="L372" s="47"/>
      <c r="M372" s="222" t="s">
        <v>36</v>
      </c>
      <c r="N372" s="223" t="s">
        <v>53</v>
      </c>
      <c r="O372" s="87"/>
      <c r="P372" s="224">
        <f>O372*H372</f>
        <v>0</v>
      </c>
      <c r="Q372" s="224">
        <v>0.02337</v>
      </c>
      <c r="R372" s="224">
        <f>Q372*H372</f>
        <v>0.004907699999999999</v>
      </c>
      <c r="S372" s="224">
        <v>0</v>
      </c>
      <c r="T372" s="225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26" t="s">
        <v>160</v>
      </c>
      <c r="AT372" s="226" t="s">
        <v>155</v>
      </c>
      <c r="AU372" s="226" t="s">
        <v>90</v>
      </c>
      <c r="AY372" s="19" t="s">
        <v>153</v>
      </c>
      <c r="BE372" s="227">
        <f>IF(N372="základní",J372,0)</f>
        <v>0</v>
      </c>
      <c r="BF372" s="227">
        <f>IF(N372="snížená",J372,0)</f>
        <v>0</v>
      </c>
      <c r="BG372" s="227">
        <f>IF(N372="zákl. přenesená",J372,0)</f>
        <v>0</v>
      </c>
      <c r="BH372" s="227">
        <f>IF(N372="sníž. přenesená",J372,0)</f>
        <v>0</v>
      </c>
      <c r="BI372" s="227">
        <f>IF(N372="nulová",J372,0)</f>
        <v>0</v>
      </c>
      <c r="BJ372" s="19" t="s">
        <v>23</v>
      </c>
      <c r="BK372" s="227">
        <f>ROUND(I372*H372,2)</f>
        <v>0</v>
      </c>
      <c r="BL372" s="19" t="s">
        <v>160</v>
      </c>
      <c r="BM372" s="226" t="s">
        <v>1256</v>
      </c>
    </row>
    <row r="373" spans="1:47" s="2" customFormat="1" ht="12">
      <c r="A373" s="41"/>
      <c r="B373" s="42"/>
      <c r="C373" s="43"/>
      <c r="D373" s="228" t="s">
        <v>162</v>
      </c>
      <c r="E373" s="43"/>
      <c r="F373" s="229" t="s">
        <v>342</v>
      </c>
      <c r="G373" s="43"/>
      <c r="H373" s="43"/>
      <c r="I373" s="230"/>
      <c r="J373" s="43"/>
      <c r="K373" s="43"/>
      <c r="L373" s="47"/>
      <c r="M373" s="231"/>
      <c r="N373" s="232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19" t="s">
        <v>162</v>
      </c>
      <c r="AU373" s="19" t="s">
        <v>90</v>
      </c>
    </row>
    <row r="374" spans="1:47" s="2" customFormat="1" ht="12">
      <c r="A374" s="41"/>
      <c r="B374" s="42"/>
      <c r="C374" s="43"/>
      <c r="D374" s="233" t="s">
        <v>164</v>
      </c>
      <c r="E374" s="43"/>
      <c r="F374" s="234" t="s">
        <v>343</v>
      </c>
      <c r="G374" s="43"/>
      <c r="H374" s="43"/>
      <c r="I374" s="230"/>
      <c r="J374" s="43"/>
      <c r="K374" s="43"/>
      <c r="L374" s="47"/>
      <c r="M374" s="231"/>
      <c r="N374" s="232"/>
      <c r="O374" s="87"/>
      <c r="P374" s="87"/>
      <c r="Q374" s="87"/>
      <c r="R374" s="87"/>
      <c r="S374" s="87"/>
      <c r="T374" s="88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T374" s="19" t="s">
        <v>164</v>
      </c>
      <c r="AU374" s="19" t="s">
        <v>90</v>
      </c>
    </row>
    <row r="375" spans="1:51" s="13" customFormat="1" ht="12">
      <c r="A375" s="13"/>
      <c r="B375" s="235"/>
      <c r="C375" s="236"/>
      <c r="D375" s="228" t="s">
        <v>166</v>
      </c>
      <c r="E375" s="237" t="s">
        <v>36</v>
      </c>
      <c r="F375" s="238" t="s">
        <v>432</v>
      </c>
      <c r="G375" s="236"/>
      <c r="H375" s="237" t="s">
        <v>36</v>
      </c>
      <c r="I375" s="239"/>
      <c r="J375" s="236"/>
      <c r="K375" s="236"/>
      <c r="L375" s="240"/>
      <c r="M375" s="241"/>
      <c r="N375" s="242"/>
      <c r="O375" s="242"/>
      <c r="P375" s="242"/>
      <c r="Q375" s="242"/>
      <c r="R375" s="242"/>
      <c r="S375" s="242"/>
      <c r="T375" s="24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4" t="s">
        <v>166</v>
      </c>
      <c r="AU375" s="244" t="s">
        <v>90</v>
      </c>
      <c r="AV375" s="13" t="s">
        <v>23</v>
      </c>
      <c r="AW375" s="13" t="s">
        <v>45</v>
      </c>
      <c r="AX375" s="13" t="s">
        <v>82</v>
      </c>
      <c r="AY375" s="244" t="s">
        <v>153</v>
      </c>
    </row>
    <row r="376" spans="1:51" s="13" customFormat="1" ht="12">
      <c r="A376" s="13"/>
      <c r="B376" s="235"/>
      <c r="C376" s="236"/>
      <c r="D376" s="228" t="s">
        <v>166</v>
      </c>
      <c r="E376" s="237" t="s">
        <v>36</v>
      </c>
      <c r="F376" s="238" t="s">
        <v>329</v>
      </c>
      <c r="G376" s="236"/>
      <c r="H376" s="237" t="s">
        <v>36</v>
      </c>
      <c r="I376" s="239"/>
      <c r="J376" s="236"/>
      <c r="K376" s="236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166</v>
      </c>
      <c r="AU376" s="244" t="s">
        <v>90</v>
      </c>
      <c r="AV376" s="13" t="s">
        <v>23</v>
      </c>
      <c r="AW376" s="13" t="s">
        <v>45</v>
      </c>
      <c r="AX376" s="13" t="s">
        <v>82</v>
      </c>
      <c r="AY376" s="244" t="s">
        <v>153</v>
      </c>
    </row>
    <row r="377" spans="1:51" s="14" customFormat="1" ht="12">
      <c r="A377" s="14"/>
      <c r="B377" s="245"/>
      <c r="C377" s="246"/>
      <c r="D377" s="228" t="s">
        <v>166</v>
      </c>
      <c r="E377" s="247" t="s">
        <v>36</v>
      </c>
      <c r="F377" s="248" t="s">
        <v>1201</v>
      </c>
      <c r="G377" s="246"/>
      <c r="H377" s="249">
        <v>0.20952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5" t="s">
        <v>166</v>
      </c>
      <c r="AU377" s="255" t="s">
        <v>90</v>
      </c>
      <c r="AV377" s="14" t="s">
        <v>90</v>
      </c>
      <c r="AW377" s="14" t="s">
        <v>45</v>
      </c>
      <c r="AX377" s="14" t="s">
        <v>82</v>
      </c>
      <c r="AY377" s="255" t="s">
        <v>153</v>
      </c>
    </row>
    <row r="378" spans="1:51" s="15" customFormat="1" ht="12">
      <c r="A378" s="15"/>
      <c r="B378" s="266"/>
      <c r="C378" s="267"/>
      <c r="D378" s="228" t="s">
        <v>166</v>
      </c>
      <c r="E378" s="268" t="s">
        <v>36</v>
      </c>
      <c r="F378" s="269" t="s">
        <v>183</v>
      </c>
      <c r="G378" s="267"/>
      <c r="H378" s="270">
        <v>0.20952</v>
      </c>
      <c r="I378" s="271"/>
      <c r="J378" s="267"/>
      <c r="K378" s="267"/>
      <c r="L378" s="272"/>
      <c r="M378" s="273"/>
      <c r="N378" s="274"/>
      <c r="O378" s="274"/>
      <c r="P378" s="274"/>
      <c r="Q378" s="274"/>
      <c r="R378" s="274"/>
      <c r="S378" s="274"/>
      <c r="T378" s="27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76" t="s">
        <v>166</v>
      </c>
      <c r="AU378" s="276" t="s">
        <v>90</v>
      </c>
      <c r="AV378" s="15" t="s">
        <v>160</v>
      </c>
      <c r="AW378" s="15" t="s">
        <v>45</v>
      </c>
      <c r="AX378" s="15" t="s">
        <v>23</v>
      </c>
      <c r="AY378" s="276" t="s">
        <v>153</v>
      </c>
    </row>
    <row r="379" spans="1:65" s="2" customFormat="1" ht="16.5" customHeight="1">
      <c r="A379" s="41"/>
      <c r="B379" s="42"/>
      <c r="C379" s="215" t="s">
        <v>681</v>
      </c>
      <c r="D379" s="215" t="s">
        <v>155</v>
      </c>
      <c r="E379" s="216" t="s">
        <v>346</v>
      </c>
      <c r="F379" s="217" t="s">
        <v>347</v>
      </c>
      <c r="G379" s="218" t="s">
        <v>348</v>
      </c>
      <c r="H379" s="277"/>
      <c r="I379" s="220"/>
      <c r="J379" s="221">
        <f>ROUND(I379*H379,2)</f>
        <v>0</v>
      </c>
      <c r="K379" s="217" t="s">
        <v>159</v>
      </c>
      <c r="L379" s="47"/>
      <c r="M379" s="222" t="s">
        <v>36</v>
      </c>
      <c r="N379" s="223" t="s">
        <v>53</v>
      </c>
      <c r="O379" s="87"/>
      <c r="P379" s="224">
        <f>O379*H379</f>
        <v>0</v>
      </c>
      <c r="Q379" s="224">
        <v>0</v>
      </c>
      <c r="R379" s="224">
        <f>Q379*H379</f>
        <v>0</v>
      </c>
      <c r="S379" s="224">
        <v>0</v>
      </c>
      <c r="T379" s="225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26" t="s">
        <v>160</v>
      </c>
      <c r="AT379" s="226" t="s">
        <v>155</v>
      </c>
      <c r="AU379" s="226" t="s">
        <v>90</v>
      </c>
      <c r="AY379" s="19" t="s">
        <v>153</v>
      </c>
      <c r="BE379" s="227">
        <f>IF(N379="základní",J379,0)</f>
        <v>0</v>
      </c>
      <c r="BF379" s="227">
        <f>IF(N379="snížená",J379,0)</f>
        <v>0</v>
      </c>
      <c r="BG379" s="227">
        <f>IF(N379="zákl. přenesená",J379,0)</f>
        <v>0</v>
      </c>
      <c r="BH379" s="227">
        <f>IF(N379="sníž. přenesená",J379,0)</f>
        <v>0</v>
      </c>
      <c r="BI379" s="227">
        <f>IF(N379="nulová",J379,0)</f>
        <v>0</v>
      </c>
      <c r="BJ379" s="19" t="s">
        <v>23</v>
      </c>
      <c r="BK379" s="227">
        <f>ROUND(I379*H379,2)</f>
        <v>0</v>
      </c>
      <c r="BL379" s="19" t="s">
        <v>160</v>
      </c>
      <c r="BM379" s="226" t="s">
        <v>1257</v>
      </c>
    </row>
    <row r="380" spans="1:47" s="2" customFormat="1" ht="12">
      <c r="A380" s="41"/>
      <c r="B380" s="42"/>
      <c r="C380" s="43"/>
      <c r="D380" s="228" t="s">
        <v>162</v>
      </c>
      <c r="E380" s="43"/>
      <c r="F380" s="229" t="s">
        <v>350</v>
      </c>
      <c r="G380" s="43"/>
      <c r="H380" s="43"/>
      <c r="I380" s="230"/>
      <c r="J380" s="43"/>
      <c r="K380" s="43"/>
      <c r="L380" s="47"/>
      <c r="M380" s="231"/>
      <c r="N380" s="232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19" t="s">
        <v>162</v>
      </c>
      <c r="AU380" s="19" t="s">
        <v>90</v>
      </c>
    </row>
    <row r="381" spans="1:47" s="2" customFormat="1" ht="12">
      <c r="A381" s="41"/>
      <c r="B381" s="42"/>
      <c r="C381" s="43"/>
      <c r="D381" s="233" t="s">
        <v>164</v>
      </c>
      <c r="E381" s="43"/>
      <c r="F381" s="234" t="s">
        <v>351</v>
      </c>
      <c r="G381" s="43"/>
      <c r="H381" s="43"/>
      <c r="I381" s="230"/>
      <c r="J381" s="43"/>
      <c r="K381" s="43"/>
      <c r="L381" s="47"/>
      <c r="M381" s="231"/>
      <c r="N381" s="232"/>
      <c r="O381" s="87"/>
      <c r="P381" s="87"/>
      <c r="Q381" s="87"/>
      <c r="R381" s="87"/>
      <c r="S381" s="87"/>
      <c r="T381" s="88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T381" s="19" t="s">
        <v>164</v>
      </c>
      <c r="AU381" s="19" t="s">
        <v>90</v>
      </c>
    </row>
    <row r="382" spans="1:63" s="12" customFormat="1" ht="22.8" customHeight="1">
      <c r="A382" s="12"/>
      <c r="B382" s="199"/>
      <c r="C382" s="200"/>
      <c r="D382" s="201" t="s">
        <v>81</v>
      </c>
      <c r="E382" s="213" t="s">
        <v>310</v>
      </c>
      <c r="F382" s="213" t="s">
        <v>311</v>
      </c>
      <c r="G382" s="200"/>
      <c r="H382" s="200"/>
      <c r="I382" s="203"/>
      <c r="J382" s="214">
        <f>BK382</f>
        <v>0</v>
      </c>
      <c r="K382" s="200"/>
      <c r="L382" s="205"/>
      <c r="M382" s="206"/>
      <c r="N382" s="207"/>
      <c r="O382" s="207"/>
      <c r="P382" s="208">
        <f>SUM(P383:P385)</f>
        <v>0</v>
      </c>
      <c r="Q382" s="207"/>
      <c r="R382" s="208">
        <f>SUM(R383:R385)</f>
        <v>0</v>
      </c>
      <c r="S382" s="207"/>
      <c r="T382" s="209">
        <f>SUM(T383:T385)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10" t="s">
        <v>23</v>
      </c>
      <c r="AT382" s="211" t="s">
        <v>81</v>
      </c>
      <c r="AU382" s="211" t="s">
        <v>23</v>
      </c>
      <c r="AY382" s="210" t="s">
        <v>153</v>
      </c>
      <c r="BK382" s="212">
        <f>SUM(BK383:BK385)</f>
        <v>0</v>
      </c>
    </row>
    <row r="383" spans="1:65" s="2" customFormat="1" ht="16.5" customHeight="1">
      <c r="A383" s="41"/>
      <c r="B383" s="42"/>
      <c r="C383" s="215" t="s">
        <v>683</v>
      </c>
      <c r="D383" s="215" t="s">
        <v>155</v>
      </c>
      <c r="E383" s="216" t="s">
        <v>313</v>
      </c>
      <c r="F383" s="217" t="s">
        <v>314</v>
      </c>
      <c r="G383" s="218" t="s">
        <v>315</v>
      </c>
      <c r="H383" s="219">
        <v>144.086</v>
      </c>
      <c r="I383" s="220"/>
      <c r="J383" s="221">
        <f>ROUND(I383*H383,2)</f>
        <v>0</v>
      </c>
      <c r="K383" s="217" t="s">
        <v>159</v>
      </c>
      <c r="L383" s="47"/>
      <c r="M383" s="222" t="s">
        <v>36</v>
      </c>
      <c r="N383" s="223" t="s">
        <v>53</v>
      </c>
      <c r="O383" s="87"/>
      <c r="P383" s="224">
        <f>O383*H383</f>
        <v>0</v>
      </c>
      <c r="Q383" s="224">
        <v>0</v>
      </c>
      <c r="R383" s="224">
        <f>Q383*H383</f>
        <v>0</v>
      </c>
      <c r="S383" s="224">
        <v>0</v>
      </c>
      <c r="T383" s="225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26" t="s">
        <v>160</v>
      </c>
      <c r="AT383" s="226" t="s">
        <v>155</v>
      </c>
      <c r="AU383" s="226" t="s">
        <v>90</v>
      </c>
      <c r="AY383" s="19" t="s">
        <v>153</v>
      </c>
      <c r="BE383" s="227">
        <f>IF(N383="základní",J383,0)</f>
        <v>0</v>
      </c>
      <c r="BF383" s="227">
        <f>IF(N383="snížená",J383,0)</f>
        <v>0</v>
      </c>
      <c r="BG383" s="227">
        <f>IF(N383="zákl. přenesená",J383,0)</f>
        <v>0</v>
      </c>
      <c r="BH383" s="227">
        <f>IF(N383="sníž. přenesená",J383,0)</f>
        <v>0</v>
      </c>
      <c r="BI383" s="227">
        <f>IF(N383="nulová",J383,0)</f>
        <v>0</v>
      </c>
      <c r="BJ383" s="19" t="s">
        <v>23</v>
      </c>
      <c r="BK383" s="227">
        <f>ROUND(I383*H383,2)</f>
        <v>0</v>
      </c>
      <c r="BL383" s="19" t="s">
        <v>160</v>
      </c>
      <c r="BM383" s="226" t="s">
        <v>1258</v>
      </c>
    </row>
    <row r="384" spans="1:47" s="2" customFormat="1" ht="12">
      <c r="A384" s="41"/>
      <c r="B384" s="42"/>
      <c r="C384" s="43"/>
      <c r="D384" s="228" t="s">
        <v>162</v>
      </c>
      <c r="E384" s="43"/>
      <c r="F384" s="229" t="s">
        <v>317</v>
      </c>
      <c r="G384" s="43"/>
      <c r="H384" s="43"/>
      <c r="I384" s="230"/>
      <c r="J384" s="43"/>
      <c r="K384" s="43"/>
      <c r="L384" s="47"/>
      <c r="M384" s="231"/>
      <c r="N384" s="232"/>
      <c r="O384" s="87"/>
      <c r="P384" s="87"/>
      <c r="Q384" s="87"/>
      <c r="R384" s="87"/>
      <c r="S384" s="87"/>
      <c r="T384" s="88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T384" s="19" t="s">
        <v>162</v>
      </c>
      <c r="AU384" s="19" t="s">
        <v>90</v>
      </c>
    </row>
    <row r="385" spans="1:47" s="2" customFormat="1" ht="12">
      <c r="A385" s="41"/>
      <c r="B385" s="42"/>
      <c r="C385" s="43"/>
      <c r="D385" s="233" t="s">
        <v>164</v>
      </c>
      <c r="E385" s="43"/>
      <c r="F385" s="234" t="s">
        <v>318</v>
      </c>
      <c r="G385" s="43"/>
      <c r="H385" s="43"/>
      <c r="I385" s="230"/>
      <c r="J385" s="43"/>
      <c r="K385" s="43"/>
      <c r="L385" s="47"/>
      <c r="M385" s="278"/>
      <c r="N385" s="279"/>
      <c r="O385" s="280"/>
      <c r="P385" s="280"/>
      <c r="Q385" s="280"/>
      <c r="R385" s="280"/>
      <c r="S385" s="280"/>
      <c r="T385" s="28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T385" s="19" t="s">
        <v>164</v>
      </c>
      <c r="AU385" s="19" t="s">
        <v>90</v>
      </c>
    </row>
    <row r="386" spans="1:31" s="2" customFormat="1" ht="6.95" customHeight="1">
      <c r="A386" s="41"/>
      <c r="B386" s="62"/>
      <c r="C386" s="63"/>
      <c r="D386" s="63"/>
      <c r="E386" s="63"/>
      <c r="F386" s="63"/>
      <c r="G386" s="63"/>
      <c r="H386" s="63"/>
      <c r="I386" s="63"/>
      <c r="J386" s="63"/>
      <c r="K386" s="63"/>
      <c r="L386" s="47"/>
      <c r="M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</row>
  </sheetData>
  <sheetProtection password="CC35" sheet="1" objects="1" scenarios="1" formatColumns="0" formatRows="0" autoFilter="0"/>
  <autoFilter ref="C88:K38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4" r:id="rId1" display="https://podminky.urs.cz/item/CS_URS_2022_01/111103202"/>
    <hyperlink ref="F102" r:id="rId2" display="https://podminky.urs.cz/item/CS_URS_2022_01/183101121"/>
    <hyperlink ref="F109" r:id="rId3" display="https://podminky.urs.cz/item/CS_URS_2022_01/183111114"/>
    <hyperlink ref="F116" r:id="rId4" display="https://podminky.urs.cz/item/CS_URS_2022_01/184102113"/>
    <hyperlink ref="F147" r:id="rId5" display="https://podminky.urs.cz/item/CS_URS_2022_01/184102211"/>
    <hyperlink ref="F238" r:id="rId6" display="https://podminky.urs.cz/item/CS_URS_2022_01/184215113"/>
    <hyperlink ref="F244" r:id="rId7" display="https://podminky.urs.cz/item/CS_URS_2022_01/184215133"/>
    <hyperlink ref="F259" r:id="rId8" display="https://podminky.urs.cz/item/CS_URS_2022_01/184801121"/>
    <hyperlink ref="F265" r:id="rId9" display="https://podminky.urs.cz/item/CS_URS_2022_01/184804116"/>
    <hyperlink ref="F271" r:id="rId10" display="https://podminky.urs.cz/item/CS_URS_2022_01/184813135"/>
    <hyperlink ref="F329" r:id="rId11" display="https://podminky.urs.cz/item/CS_URS_2022_01/185803105"/>
    <hyperlink ref="F334" r:id="rId12" display="https://podminky.urs.cz/item/CS_URS_2022_01/185804311"/>
    <hyperlink ref="F350" r:id="rId13" display="https://podminky.urs.cz/item/CS_URS_2022_01/185851121"/>
    <hyperlink ref="F355" r:id="rId14" display="https://podminky.urs.cz/item/CS_URS_2022_01/185851129"/>
    <hyperlink ref="F361" r:id="rId15" display="https://podminky.urs.cz/item/CS_URS_2022_01/762342441"/>
    <hyperlink ref="F374" r:id="rId16" display="https://podminky.urs.cz/item/CS_URS_2022_01/762395000"/>
    <hyperlink ref="F381" r:id="rId17" display="https://podminky.urs.cz/item/CS_URS_2022_01/998762201"/>
    <hyperlink ref="F385" r:id="rId18" display="https://podminky.urs.cz/item/CS_URS_2022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90</v>
      </c>
    </row>
    <row r="4" spans="2:46" s="1" customFormat="1" ht="24.95" customHeight="1">
      <c r="B4" s="22"/>
      <c r="D4" s="143" t="s">
        <v>124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opatření KoPÚ k.ú. Měrovice nad Hanou</v>
      </c>
      <c r="F7" s="145"/>
      <c r="G7" s="145"/>
      <c r="H7" s="145"/>
      <c r="L7" s="22"/>
    </row>
    <row r="8" spans="2:12" s="1" customFormat="1" ht="12" customHeight="1">
      <c r="B8" s="22"/>
      <c r="D8" s="145" t="s">
        <v>125</v>
      </c>
      <c r="L8" s="22"/>
    </row>
    <row r="9" spans="1:31" s="2" customFormat="1" ht="16.5" customHeight="1">
      <c r="A9" s="41"/>
      <c r="B9" s="47"/>
      <c r="C9" s="41"/>
      <c r="D9" s="41"/>
      <c r="E9" s="146" t="s">
        <v>1000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352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1259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19</v>
      </c>
      <c r="E13" s="41"/>
      <c r="F13" s="136" t="s">
        <v>36</v>
      </c>
      <c r="G13" s="41"/>
      <c r="H13" s="41"/>
      <c r="I13" s="145" t="s">
        <v>21</v>
      </c>
      <c r="J13" s="136" t="s">
        <v>36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24</v>
      </c>
      <c r="E14" s="41"/>
      <c r="F14" s="136" t="s">
        <v>25</v>
      </c>
      <c r="G14" s="41"/>
      <c r="H14" s="41"/>
      <c r="I14" s="145" t="s">
        <v>26</v>
      </c>
      <c r="J14" s="149" t="str">
        <f>'Rekapitulace stavby'!AN8</f>
        <v>17. 5. 2022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34</v>
      </c>
      <c r="E16" s="41"/>
      <c r="F16" s="41"/>
      <c r="G16" s="41"/>
      <c r="H16" s="41"/>
      <c r="I16" s="145" t="s">
        <v>35</v>
      </c>
      <c r="J16" s="136" t="s">
        <v>36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37</v>
      </c>
      <c r="F17" s="41"/>
      <c r="G17" s="41"/>
      <c r="H17" s="41"/>
      <c r="I17" s="145" t="s">
        <v>38</v>
      </c>
      <c r="J17" s="136" t="s">
        <v>36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39</v>
      </c>
      <c r="E19" s="41"/>
      <c r="F19" s="41"/>
      <c r="G19" s="41"/>
      <c r="H19" s="41"/>
      <c r="I19" s="145" t="s">
        <v>35</v>
      </c>
      <c r="J19" s="35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5" t="s">
        <v>38</v>
      </c>
      <c r="J20" s="35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41</v>
      </c>
      <c r="E22" s="41"/>
      <c r="F22" s="41"/>
      <c r="G22" s="41"/>
      <c r="H22" s="41"/>
      <c r="I22" s="145" t="s">
        <v>35</v>
      </c>
      <c r="J22" s="136" t="s">
        <v>36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42</v>
      </c>
      <c r="F23" s="41"/>
      <c r="G23" s="41"/>
      <c r="H23" s="41"/>
      <c r="I23" s="145" t="s">
        <v>38</v>
      </c>
      <c r="J23" s="136" t="s">
        <v>36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43</v>
      </c>
      <c r="E25" s="41"/>
      <c r="F25" s="41"/>
      <c r="G25" s="41"/>
      <c r="H25" s="41"/>
      <c r="I25" s="145" t="s">
        <v>35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38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46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36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48</v>
      </c>
      <c r="E32" s="41"/>
      <c r="F32" s="41"/>
      <c r="G32" s="41"/>
      <c r="H32" s="41"/>
      <c r="I32" s="41"/>
      <c r="J32" s="156">
        <f>ROUND(J90,2)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50</v>
      </c>
      <c r="G34" s="41"/>
      <c r="H34" s="41"/>
      <c r="I34" s="157" t="s">
        <v>49</v>
      </c>
      <c r="J34" s="157" t="s">
        <v>51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52</v>
      </c>
      <c r="E35" s="145" t="s">
        <v>53</v>
      </c>
      <c r="F35" s="159">
        <f>ROUND((SUM(BE90:BE401)),2)</f>
        <v>0</v>
      </c>
      <c r="G35" s="41"/>
      <c r="H35" s="41"/>
      <c r="I35" s="160">
        <v>0.21</v>
      </c>
      <c r="J35" s="159">
        <f>ROUND(((SUM(BE90:BE401))*I35),2)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54</v>
      </c>
      <c r="F36" s="159">
        <f>ROUND((SUM(BF90:BF401)),2)</f>
        <v>0</v>
      </c>
      <c r="G36" s="41"/>
      <c r="H36" s="41"/>
      <c r="I36" s="160">
        <v>0.15</v>
      </c>
      <c r="J36" s="159">
        <f>ROUND(((SUM(BF90:BF401))*I36),2)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55</v>
      </c>
      <c r="F37" s="159">
        <f>ROUND((SUM(BG90:BG401)),2)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56</v>
      </c>
      <c r="F38" s="159">
        <f>ROUND((SUM(BH90:BH401)),2)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57</v>
      </c>
      <c r="F39" s="159">
        <f>ROUND((SUM(BI90:BI401)),2)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58</v>
      </c>
      <c r="E41" s="163"/>
      <c r="F41" s="163"/>
      <c r="G41" s="164" t="s">
        <v>59</v>
      </c>
      <c r="H41" s="165" t="s">
        <v>60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5" t="s">
        <v>128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Realizace opatření KoPÚ k.ú. Měrovice nad Hanou</v>
      </c>
      <c r="F50" s="34"/>
      <c r="G50" s="34"/>
      <c r="H50" s="34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3"/>
      <c r="C51" s="34" t="s">
        <v>125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1"/>
      <c r="B52" s="42"/>
      <c r="C52" s="43"/>
      <c r="D52" s="43"/>
      <c r="E52" s="172" t="s">
        <v>1000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4" t="s">
        <v>352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10.3 - Následná péče - 3.rok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4" t="s">
        <v>24</v>
      </c>
      <c r="D56" s="43"/>
      <c r="E56" s="43"/>
      <c r="F56" s="29" t="str">
        <f>F14</f>
        <v>Měrovice nad Hanou</v>
      </c>
      <c r="G56" s="43"/>
      <c r="H56" s="43"/>
      <c r="I56" s="34" t="s">
        <v>26</v>
      </c>
      <c r="J56" s="75" t="str">
        <f>IF(J14="","",J14)</f>
        <v>17. 5. 2022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4" t="s">
        <v>34</v>
      </c>
      <c r="D58" s="43"/>
      <c r="E58" s="43"/>
      <c r="F58" s="29" t="str">
        <f>E17</f>
        <v>ČR-Státní pozemkový úřad,Krajský poz.úřad</v>
      </c>
      <c r="G58" s="43"/>
      <c r="H58" s="43"/>
      <c r="I58" s="34" t="s">
        <v>41</v>
      </c>
      <c r="J58" s="39" t="str">
        <f>E23</f>
        <v xml:space="preserve">AGPOL  s.r.o.,Jungmanova 153/12,Olomouc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4" t="s">
        <v>39</v>
      </c>
      <c r="D59" s="43"/>
      <c r="E59" s="43"/>
      <c r="F59" s="29" t="str">
        <f>IF(E20="","",E20)</f>
        <v>Vyplň údaj</v>
      </c>
      <c r="G59" s="43"/>
      <c r="H59" s="43"/>
      <c r="I59" s="34" t="s">
        <v>43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129</v>
      </c>
      <c r="D61" s="174"/>
      <c r="E61" s="174"/>
      <c r="F61" s="174"/>
      <c r="G61" s="174"/>
      <c r="H61" s="174"/>
      <c r="I61" s="174"/>
      <c r="J61" s="175" t="s">
        <v>130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80</v>
      </c>
      <c r="D63" s="43"/>
      <c r="E63" s="43"/>
      <c r="F63" s="43"/>
      <c r="G63" s="43"/>
      <c r="H63" s="43"/>
      <c r="I63" s="43"/>
      <c r="J63" s="105">
        <f>J90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131</v>
      </c>
    </row>
    <row r="64" spans="1:31" s="9" customFormat="1" ht="24.95" customHeight="1">
      <c r="A64" s="9"/>
      <c r="B64" s="177"/>
      <c r="C64" s="178"/>
      <c r="D64" s="179" t="s">
        <v>132</v>
      </c>
      <c r="E64" s="180"/>
      <c r="F64" s="180"/>
      <c r="G64" s="180"/>
      <c r="H64" s="180"/>
      <c r="I64" s="180"/>
      <c r="J64" s="181">
        <f>J91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133</v>
      </c>
      <c r="E65" s="185"/>
      <c r="F65" s="185"/>
      <c r="G65" s="185"/>
      <c r="H65" s="185"/>
      <c r="I65" s="185"/>
      <c r="J65" s="186">
        <f>J92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354</v>
      </c>
      <c r="E66" s="185"/>
      <c r="F66" s="185"/>
      <c r="G66" s="185"/>
      <c r="H66" s="185"/>
      <c r="I66" s="185"/>
      <c r="J66" s="186">
        <f>J93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355</v>
      </c>
      <c r="E67" s="185"/>
      <c r="F67" s="185"/>
      <c r="G67" s="185"/>
      <c r="H67" s="185"/>
      <c r="I67" s="185"/>
      <c r="J67" s="186">
        <f>J374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135</v>
      </c>
      <c r="E68" s="185"/>
      <c r="F68" s="185"/>
      <c r="G68" s="185"/>
      <c r="H68" s="185"/>
      <c r="I68" s="185"/>
      <c r="J68" s="186">
        <f>J398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pans="1:31" s="2" customFormat="1" ht="6.95" customHeight="1">
      <c r="A74" s="41"/>
      <c r="B74" s="64"/>
      <c r="C74" s="65"/>
      <c r="D74" s="65"/>
      <c r="E74" s="65"/>
      <c r="F74" s="65"/>
      <c r="G74" s="65"/>
      <c r="H74" s="65"/>
      <c r="I74" s="65"/>
      <c r="J74" s="65"/>
      <c r="K74" s="65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24.95" customHeight="1">
      <c r="A75" s="41"/>
      <c r="B75" s="42"/>
      <c r="C75" s="25" t="s">
        <v>138</v>
      </c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4" t="s">
        <v>16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172" t="str">
        <f>E7</f>
        <v>Realizace opatření KoPÚ k.ú. Měrovice nad Hanou</v>
      </c>
      <c r="F78" s="34"/>
      <c r="G78" s="34"/>
      <c r="H78" s="34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2:12" s="1" customFormat="1" ht="12" customHeight="1">
      <c r="B79" s="23"/>
      <c r="C79" s="34" t="s">
        <v>125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41"/>
      <c r="B80" s="42"/>
      <c r="C80" s="43"/>
      <c r="D80" s="43"/>
      <c r="E80" s="172" t="s">
        <v>1000</v>
      </c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4" t="s">
        <v>352</v>
      </c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6.5" customHeight="1">
      <c r="A82" s="41"/>
      <c r="B82" s="42"/>
      <c r="C82" s="43"/>
      <c r="D82" s="43"/>
      <c r="E82" s="72" t="str">
        <f>E11</f>
        <v>SO 10.3 - Následná péče - 3.rok</v>
      </c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4" t="s">
        <v>24</v>
      </c>
      <c r="D84" s="43"/>
      <c r="E84" s="43"/>
      <c r="F84" s="29" t="str">
        <f>F14</f>
        <v>Měrovice nad Hanou</v>
      </c>
      <c r="G84" s="43"/>
      <c r="H84" s="43"/>
      <c r="I84" s="34" t="s">
        <v>26</v>
      </c>
      <c r="J84" s="75" t="str">
        <f>IF(J14="","",J14)</f>
        <v>17. 5. 2022</v>
      </c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40.05" customHeight="1">
      <c r="A86" s="41"/>
      <c r="B86" s="42"/>
      <c r="C86" s="34" t="s">
        <v>34</v>
      </c>
      <c r="D86" s="43"/>
      <c r="E86" s="43"/>
      <c r="F86" s="29" t="str">
        <f>E17</f>
        <v>ČR-Státní pozemkový úřad,Krajský poz.úřad</v>
      </c>
      <c r="G86" s="43"/>
      <c r="H86" s="43"/>
      <c r="I86" s="34" t="s">
        <v>41</v>
      </c>
      <c r="J86" s="39" t="str">
        <f>E23</f>
        <v xml:space="preserve">AGPOL  s.r.o.,Jungmanova 153/12,Olomouc</v>
      </c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4" t="s">
        <v>39</v>
      </c>
      <c r="D87" s="43"/>
      <c r="E87" s="43"/>
      <c r="F87" s="29" t="str">
        <f>IF(E20="","",E20)</f>
        <v>Vyplň údaj</v>
      </c>
      <c r="G87" s="43"/>
      <c r="H87" s="43"/>
      <c r="I87" s="34" t="s">
        <v>43</v>
      </c>
      <c r="J87" s="39" t="str">
        <f>E26</f>
        <v xml:space="preserve"> </v>
      </c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0.3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11" customFormat="1" ht="29.25" customHeight="1">
      <c r="A89" s="188"/>
      <c r="B89" s="189"/>
      <c r="C89" s="190" t="s">
        <v>139</v>
      </c>
      <c r="D89" s="191" t="s">
        <v>67</v>
      </c>
      <c r="E89" s="191" t="s">
        <v>63</v>
      </c>
      <c r="F89" s="191" t="s">
        <v>64</v>
      </c>
      <c r="G89" s="191" t="s">
        <v>140</v>
      </c>
      <c r="H89" s="191" t="s">
        <v>141</v>
      </c>
      <c r="I89" s="191" t="s">
        <v>142</v>
      </c>
      <c r="J89" s="191" t="s">
        <v>130</v>
      </c>
      <c r="K89" s="192" t="s">
        <v>143</v>
      </c>
      <c r="L89" s="193"/>
      <c r="M89" s="95" t="s">
        <v>36</v>
      </c>
      <c r="N89" s="96" t="s">
        <v>52</v>
      </c>
      <c r="O89" s="96" t="s">
        <v>144</v>
      </c>
      <c r="P89" s="96" t="s">
        <v>145</v>
      </c>
      <c r="Q89" s="96" t="s">
        <v>146</v>
      </c>
      <c r="R89" s="96" t="s">
        <v>147</v>
      </c>
      <c r="S89" s="96" t="s">
        <v>148</v>
      </c>
      <c r="T89" s="97" t="s">
        <v>149</v>
      </c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</row>
    <row r="90" spans="1:63" s="2" customFormat="1" ht="22.8" customHeight="1">
      <c r="A90" s="41"/>
      <c r="B90" s="42"/>
      <c r="C90" s="102" t="s">
        <v>150</v>
      </c>
      <c r="D90" s="43"/>
      <c r="E90" s="43"/>
      <c r="F90" s="43"/>
      <c r="G90" s="43"/>
      <c r="H90" s="43"/>
      <c r="I90" s="43"/>
      <c r="J90" s="194">
        <f>BK90</f>
        <v>0</v>
      </c>
      <c r="K90" s="43"/>
      <c r="L90" s="47"/>
      <c r="M90" s="98"/>
      <c r="N90" s="195"/>
      <c r="O90" s="99"/>
      <c r="P90" s="196">
        <f>P91</f>
        <v>0</v>
      </c>
      <c r="Q90" s="99"/>
      <c r="R90" s="196">
        <f>R91</f>
        <v>144.0055357</v>
      </c>
      <c r="S90" s="99"/>
      <c r="T90" s="197">
        <f>T91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81</v>
      </c>
      <c r="AU90" s="19" t="s">
        <v>131</v>
      </c>
      <c r="BK90" s="198">
        <f>BK91</f>
        <v>0</v>
      </c>
    </row>
    <row r="91" spans="1:63" s="12" customFormat="1" ht="25.9" customHeight="1">
      <c r="A91" s="12"/>
      <c r="B91" s="199"/>
      <c r="C91" s="200"/>
      <c r="D91" s="201" t="s">
        <v>81</v>
      </c>
      <c r="E91" s="202" t="s">
        <v>151</v>
      </c>
      <c r="F91" s="202" t="s">
        <v>152</v>
      </c>
      <c r="G91" s="200"/>
      <c r="H91" s="200"/>
      <c r="I91" s="203"/>
      <c r="J91" s="204">
        <f>BK91</f>
        <v>0</v>
      </c>
      <c r="K91" s="200"/>
      <c r="L91" s="205"/>
      <c r="M91" s="206"/>
      <c r="N91" s="207"/>
      <c r="O91" s="207"/>
      <c r="P91" s="208">
        <f>P92+P93+P374+P398</f>
        <v>0</v>
      </c>
      <c r="Q91" s="207"/>
      <c r="R91" s="208">
        <f>R92+R93+R374+R398</f>
        <v>144.0055357</v>
      </c>
      <c r="S91" s="207"/>
      <c r="T91" s="209">
        <f>T92+T93+T374+T398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23</v>
      </c>
      <c r="AT91" s="211" t="s">
        <v>81</v>
      </c>
      <c r="AU91" s="211" t="s">
        <v>82</v>
      </c>
      <c r="AY91" s="210" t="s">
        <v>153</v>
      </c>
      <c r="BK91" s="212">
        <f>BK92+BK93+BK374+BK398</f>
        <v>0</v>
      </c>
    </row>
    <row r="92" spans="1:63" s="12" customFormat="1" ht="22.8" customHeight="1">
      <c r="A92" s="12"/>
      <c r="B92" s="199"/>
      <c r="C92" s="200"/>
      <c r="D92" s="201" t="s">
        <v>81</v>
      </c>
      <c r="E92" s="213" t="s">
        <v>23</v>
      </c>
      <c r="F92" s="213" t="s">
        <v>154</v>
      </c>
      <c r="G92" s="200"/>
      <c r="H92" s="200"/>
      <c r="I92" s="203"/>
      <c r="J92" s="214">
        <f>BK92</f>
        <v>0</v>
      </c>
      <c r="K92" s="200"/>
      <c r="L92" s="205"/>
      <c r="M92" s="206"/>
      <c r="N92" s="207"/>
      <c r="O92" s="207"/>
      <c r="P92" s="208">
        <v>0</v>
      </c>
      <c r="Q92" s="207"/>
      <c r="R92" s="208">
        <v>0</v>
      </c>
      <c r="S92" s="207"/>
      <c r="T92" s="209"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23</v>
      </c>
      <c r="AT92" s="211" t="s">
        <v>81</v>
      </c>
      <c r="AU92" s="211" t="s">
        <v>23</v>
      </c>
      <c r="AY92" s="210" t="s">
        <v>153</v>
      </c>
      <c r="BK92" s="212">
        <v>0</v>
      </c>
    </row>
    <row r="93" spans="1:63" s="12" customFormat="1" ht="22.8" customHeight="1">
      <c r="A93" s="12"/>
      <c r="B93" s="199"/>
      <c r="C93" s="200"/>
      <c r="D93" s="201" t="s">
        <v>81</v>
      </c>
      <c r="E93" s="213" t="s">
        <v>356</v>
      </c>
      <c r="F93" s="213" t="s">
        <v>357</v>
      </c>
      <c r="G93" s="200"/>
      <c r="H93" s="200"/>
      <c r="I93" s="203"/>
      <c r="J93" s="214">
        <f>BK93</f>
        <v>0</v>
      </c>
      <c r="K93" s="200"/>
      <c r="L93" s="205"/>
      <c r="M93" s="206"/>
      <c r="N93" s="207"/>
      <c r="O93" s="207"/>
      <c r="P93" s="208">
        <f>SUM(P94:P373)</f>
        <v>0</v>
      </c>
      <c r="Q93" s="207"/>
      <c r="R93" s="208">
        <f>SUM(R94:R373)</f>
        <v>144.000628</v>
      </c>
      <c r="S93" s="207"/>
      <c r="T93" s="209">
        <f>SUM(T94:T373)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23</v>
      </c>
      <c r="AT93" s="211" t="s">
        <v>81</v>
      </c>
      <c r="AU93" s="211" t="s">
        <v>23</v>
      </c>
      <c r="AY93" s="210" t="s">
        <v>153</v>
      </c>
      <c r="BK93" s="212">
        <f>SUM(BK94:BK373)</f>
        <v>0</v>
      </c>
    </row>
    <row r="94" spans="1:65" s="2" customFormat="1" ht="16.5" customHeight="1">
      <c r="A94" s="41"/>
      <c r="B94" s="42"/>
      <c r="C94" s="215" t="s">
        <v>23</v>
      </c>
      <c r="D94" s="215" t="s">
        <v>155</v>
      </c>
      <c r="E94" s="216" t="s">
        <v>358</v>
      </c>
      <c r="F94" s="217" t="s">
        <v>359</v>
      </c>
      <c r="G94" s="218" t="s">
        <v>360</v>
      </c>
      <c r="H94" s="219">
        <v>0.527</v>
      </c>
      <c r="I94" s="220"/>
      <c r="J94" s="221">
        <f>ROUND(I94*H94,2)</f>
        <v>0</v>
      </c>
      <c r="K94" s="217" t="s">
        <v>159</v>
      </c>
      <c r="L94" s="47"/>
      <c r="M94" s="222" t="s">
        <v>36</v>
      </c>
      <c r="N94" s="223" t="s">
        <v>53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160</v>
      </c>
      <c r="AT94" s="226" t="s">
        <v>155</v>
      </c>
      <c r="AU94" s="226" t="s">
        <v>90</v>
      </c>
      <c r="AY94" s="19" t="s">
        <v>153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23</v>
      </c>
      <c r="BK94" s="227">
        <f>ROUND(I94*H94,2)</f>
        <v>0</v>
      </c>
      <c r="BL94" s="19" t="s">
        <v>160</v>
      </c>
      <c r="BM94" s="226" t="s">
        <v>1260</v>
      </c>
    </row>
    <row r="95" spans="1:47" s="2" customFormat="1" ht="12">
      <c r="A95" s="41"/>
      <c r="B95" s="42"/>
      <c r="C95" s="43"/>
      <c r="D95" s="228" t="s">
        <v>162</v>
      </c>
      <c r="E95" s="43"/>
      <c r="F95" s="229" t="s">
        <v>362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162</v>
      </c>
      <c r="AU95" s="19" t="s">
        <v>90</v>
      </c>
    </row>
    <row r="96" spans="1:47" s="2" customFormat="1" ht="12">
      <c r="A96" s="41"/>
      <c r="B96" s="42"/>
      <c r="C96" s="43"/>
      <c r="D96" s="233" t="s">
        <v>164</v>
      </c>
      <c r="E96" s="43"/>
      <c r="F96" s="234" t="s">
        <v>363</v>
      </c>
      <c r="G96" s="43"/>
      <c r="H96" s="43"/>
      <c r="I96" s="230"/>
      <c r="J96" s="43"/>
      <c r="K96" s="43"/>
      <c r="L96" s="47"/>
      <c r="M96" s="231"/>
      <c r="N96" s="232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164</v>
      </c>
      <c r="AU96" s="19" t="s">
        <v>90</v>
      </c>
    </row>
    <row r="97" spans="1:51" s="13" customFormat="1" ht="12">
      <c r="A97" s="13"/>
      <c r="B97" s="235"/>
      <c r="C97" s="236"/>
      <c r="D97" s="228" t="s">
        <v>166</v>
      </c>
      <c r="E97" s="237" t="s">
        <v>36</v>
      </c>
      <c r="F97" s="238" t="s">
        <v>1079</v>
      </c>
      <c r="G97" s="236"/>
      <c r="H97" s="237" t="s">
        <v>36</v>
      </c>
      <c r="I97" s="239"/>
      <c r="J97" s="236"/>
      <c r="K97" s="236"/>
      <c r="L97" s="240"/>
      <c r="M97" s="241"/>
      <c r="N97" s="242"/>
      <c r="O97" s="242"/>
      <c r="P97" s="242"/>
      <c r="Q97" s="242"/>
      <c r="R97" s="242"/>
      <c r="S97" s="242"/>
      <c r="T97" s="24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4" t="s">
        <v>166</v>
      </c>
      <c r="AU97" s="244" t="s">
        <v>90</v>
      </c>
      <c r="AV97" s="13" t="s">
        <v>23</v>
      </c>
      <c r="AW97" s="13" t="s">
        <v>45</v>
      </c>
      <c r="AX97" s="13" t="s">
        <v>82</v>
      </c>
      <c r="AY97" s="244" t="s">
        <v>153</v>
      </c>
    </row>
    <row r="98" spans="1:51" s="13" customFormat="1" ht="12">
      <c r="A98" s="13"/>
      <c r="B98" s="235"/>
      <c r="C98" s="236"/>
      <c r="D98" s="228" t="s">
        <v>166</v>
      </c>
      <c r="E98" s="237" t="s">
        <v>36</v>
      </c>
      <c r="F98" s="238" t="s">
        <v>472</v>
      </c>
      <c r="G98" s="236"/>
      <c r="H98" s="237" t="s">
        <v>36</v>
      </c>
      <c r="I98" s="239"/>
      <c r="J98" s="236"/>
      <c r="K98" s="236"/>
      <c r="L98" s="240"/>
      <c r="M98" s="241"/>
      <c r="N98" s="242"/>
      <c r="O98" s="242"/>
      <c r="P98" s="242"/>
      <c r="Q98" s="242"/>
      <c r="R98" s="242"/>
      <c r="S98" s="242"/>
      <c r="T98" s="24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4" t="s">
        <v>166</v>
      </c>
      <c r="AU98" s="244" t="s">
        <v>90</v>
      </c>
      <c r="AV98" s="13" t="s">
        <v>23</v>
      </c>
      <c r="AW98" s="13" t="s">
        <v>45</v>
      </c>
      <c r="AX98" s="13" t="s">
        <v>82</v>
      </c>
      <c r="AY98" s="244" t="s">
        <v>153</v>
      </c>
    </row>
    <row r="99" spans="1:51" s="14" customFormat="1" ht="12">
      <c r="A99" s="14"/>
      <c r="B99" s="245"/>
      <c r="C99" s="246"/>
      <c r="D99" s="228" t="s">
        <v>166</v>
      </c>
      <c r="E99" s="247" t="s">
        <v>36</v>
      </c>
      <c r="F99" s="248" t="s">
        <v>1206</v>
      </c>
      <c r="G99" s="246"/>
      <c r="H99" s="249">
        <v>0.5268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5" t="s">
        <v>166</v>
      </c>
      <c r="AU99" s="255" t="s">
        <v>90</v>
      </c>
      <c r="AV99" s="14" t="s">
        <v>90</v>
      </c>
      <c r="AW99" s="14" t="s">
        <v>45</v>
      </c>
      <c r="AX99" s="14" t="s">
        <v>82</v>
      </c>
      <c r="AY99" s="255" t="s">
        <v>153</v>
      </c>
    </row>
    <row r="100" spans="1:51" s="16" customFormat="1" ht="12">
      <c r="A100" s="16"/>
      <c r="B100" s="282"/>
      <c r="C100" s="283"/>
      <c r="D100" s="228" t="s">
        <v>166</v>
      </c>
      <c r="E100" s="284" t="s">
        <v>36</v>
      </c>
      <c r="F100" s="285" t="s">
        <v>400</v>
      </c>
      <c r="G100" s="283"/>
      <c r="H100" s="286">
        <v>0.5268</v>
      </c>
      <c r="I100" s="287"/>
      <c r="J100" s="283"/>
      <c r="K100" s="283"/>
      <c r="L100" s="288"/>
      <c r="M100" s="289"/>
      <c r="N100" s="290"/>
      <c r="O100" s="290"/>
      <c r="P100" s="290"/>
      <c r="Q100" s="290"/>
      <c r="R100" s="290"/>
      <c r="S100" s="290"/>
      <c r="T100" s="291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T100" s="292" t="s">
        <v>166</v>
      </c>
      <c r="AU100" s="292" t="s">
        <v>90</v>
      </c>
      <c r="AV100" s="16" t="s">
        <v>174</v>
      </c>
      <c r="AW100" s="16" t="s">
        <v>45</v>
      </c>
      <c r="AX100" s="16" t="s">
        <v>82</v>
      </c>
      <c r="AY100" s="292" t="s">
        <v>153</v>
      </c>
    </row>
    <row r="101" spans="1:51" s="15" customFormat="1" ht="12">
      <c r="A101" s="15"/>
      <c r="B101" s="266"/>
      <c r="C101" s="267"/>
      <c r="D101" s="228" t="s">
        <v>166</v>
      </c>
      <c r="E101" s="268" t="s">
        <v>36</v>
      </c>
      <c r="F101" s="269" t="s">
        <v>183</v>
      </c>
      <c r="G101" s="267"/>
      <c r="H101" s="270">
        <v>0.5268</v>
      </c>
      <c r="I101" s="271"/>
      <c r="J101" s="267"/>
      <c r="K101" s="267"/>
      <c r="L101" s="272"/>
      <c r="M101" s="273"/>
      <c r="N101" s="274"/>
      <c r="O101" s="274"/>
      <c r="P101" s="274"/>
      <c r="Q101" s="274"/>
      <c r="R101" s="274"/>
      <c r="S101" s="274"/>
      <c r="T101" s="27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76" t="s">
        <v>166</v>
      </c>
      <c r="AU101" s="276" t="s">
        <v>90</v>
      </c>
      <c r="AV101" s="15" t="s">
        <v>160</v>
      </c>
      <c r="AW101" s="15" t="s">
        <v>45</v>
      </c>
      <c r="AX101" s="15" t="s">
        <v>23</v>
      </c>
      <c r="AY101" s="276" t="s">
        <v>153</v>
      </c>
    </row>
    <row r="102" spans="1:65" s="2" customFormat="1" ht="21.75" customHeight="1">
      <c r="A102" s="41"/>
      <c r="B102" s="42"/>
      <c r="C102" s="215" t="s">
        <v>90</v>
      </c>
      <c r="D102" s="215" t="s">
        <v>155</v>
      </c>
      <c r="E102" s="216" t="s">
        <v>184</v>
      </c>
      <c r="F102" s="217" t="s">
        <v>185</v>
      </c>
      <c r="G102" s="218" t="s">
        <v>186</v>
      </c>
      <c r="H102" s="219">
        <v>19.4</v>
      </c>
      <c r="I102" s="220"/>
      <c r="J102" s="221">
        <f>ROUND(I102*H102,2)</f>
        <v>0</v>
      </c>
      <c r="K102" s="217" t="s">
        <v>159</v>
      </c>
      <c r="L102" s="47"/>
      <c r="M102" s="222" t="s">
        <v>36</v>
      </c>
      <c r="N102" s="223" t="s">
        <v>53</v>
      </c>
      <c r="O102" s="87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6" t="s">
        <v>160</v>
      </c>
      <c r="AT102" s="226" t="s">
        <v>155</v>
      </c>
      <c r="AU102" s="226" t="s">
        <v>90</v>
      </c>
      <c r="AY102" s="19" t="s">
        <v>153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23</v>
      </c>
      <c r="BK102" s="227">
        <f>ROUND(I102*H102,2)</f>
        <v>0</v>
      </c>
      <c r="BL102" s="19" t="s">
        <v>160</v>
      </c>
      <c r="BM102" s="226" t="s">
        <v>1261</v>
      </c>
    </row>
    <row r="103" spans="1:47" s="2" customFormat="1" ht="12">
      <c r="A103" s="41"/>
      <c r="B103" s="42"/>
      <c r="C103" s="43"/>
      <c r="D103" s="228" t="s">
        <v>162</v>
      </c>
      <c r="E103" s="43"/>
      <c r="F103" s="229" t="s">
        <v>188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162</v>
      </c>
      <c r="AU103" s="19" t="s">
        <v>90</v>
      </c>
    </row>
    <row r="104" spans="1:47" s="2" customFormat="1" ht="12">
      <c r="A104" s="41"/>
      <c r="B104" s="42"/>
      <c r="C104" s="43"/>
      <c r="D104" s="233" t="s">
        <v>164</v>
      </c>
      <c r="E104" s="43"/>
      <c r="F104" s="234" t="s">
        <v>189</v>
      </c>
      <c r="G104" s="43"/>
      <c r="H104" s="43"/>
      <c r="I104" s="230"/>
      <c r="J104" s="43"/>
      <c r="K104" s="43"/>
      <c r="L104" s="47"/>
      <c r="M104" s="231"/>
      <c r="N104" s="23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164</v>
      </c>
      <c r="AU104" s="19" t="s">
        <v>90</v>
      </c>
    </row>
    <row r="105" spans="1:51" s="13" customFormat="1" ht="12">
      <c r="A105" s="13"/>
      <c r="B105" s="235"/>
      <c r="C105" s="236"/>
      <c r="D105" s="228" t="s">
        <v>166</v>
      </c>
      <c r="E105" s="237" t="s">
        <v>36</v>
      </c>
      <c r="F105" s="238" t="s">
        <v>1015</v>
      </c>
      <c r="G105" s="236"/>
      <c r="H105" s="237" t="s">
        <v>36</v>
      </c>
      <c r="I105" s="239"/>
      <c r="J105" s="236"/>
      <c r="K105" s="236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166</v>
      </c>
      <c r="AU105" s="244" t="s">
        <v>90</v>
      </c>
      <c r="AV105" s="13" t="s">
        <v>23</v>
      </c>
      <c r="AW105" s="13" t="s">
        <v>45</v>
      </c>
      <c r="AX105" s="13" t="s">
        <v>82</v>
      </c>
      <c r="AY105" s="244" t="s">
        <v>153</v>
      </c>
    </row>
    <row r="106" spans="1:51" s="13" customFormat="1" ht="12">
      <c r="A106" s="13"/>
      <c r="B106" s="235"/>
      <c r="C106" s="236"/>
      <c r="D106" s="228" t="s">
        <v>166</v>
      </c>
      <c r="E106" s="237" t="s">
        <v>36</v>
      </c>
      <c r="F106" s="238" t="s">
        <v>472</v>
      </c>
      <c r="G106" s="236"/>
      <c r="H106" s="237" t="s">
        <v>36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166</v>
      </c>
      <c r="AU106" s="244" t="s">
        <v>90</v>
      </c>
      <c r="AV106" s="13" t="s">
        <v>23</v>
      </c>
      <c r="AW106" s="13" t="s">
        <v>45</v>
      </c>
      <c r="AX106" s="13" t="s">
        <v>82</v>
      </c>
      <c r="AY106" s="244" t="s">
        <v>153</v>
      </c>
    </row>
    <row r="107" spans="1:51" s="14" customFormat="1" ht="12">
      <c r="A107" s="14"/>
      <c r="B107" s="245"/>
      <c r="C107" s="246"/>
      <c r="D107" s="228" t="s">
        <v>166</v>
      </c>
      <c r="E107" s="247" t="s">
        <v>36</v>
      </c>
      <c r="F107" s="248" t="s">
        <v>1125</v>
      </c>
      <c r="G107" s="246"/>
      <c r="H107" s="249">
        <v>19.4</v>
      </c>
      <c r="I107" s="250"/>
      <c r="J107" s="246"/>
      <c r="K107" s="246"/>
      <c r="L107" s="251"/>
      <c r="M107" s="252"/>
      <c r="N107" s="253"/>
      <c r="O107" s="253"/>
      <c r="P107" s="253"/>
      <c r="Q107" s="253"/>
      <c r="R107" s="253"/>
      <c r="S107" s="253"/>
      <c r="T107" s="25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5" t="s">
        <v>166</v>
      </c>
      <c r="AU107" s="255" t="s">
        <v>90</v>
      </c>
      <c r="AV107" s="14" t="s">
        <v>90</v>
      </c>
      <c r="AW107" s="14" t="s">
        <v>45</v>
      </c>
      <c r="AX107" s="14" t="s">
        <v>82</v>
      </c>
      <c r="AY107" s="255" t="s">
        <v>153</v>
      </c>
    </row>
    <row r="108" spans="1:51" s="15" customFormat="1" ht="12">
      <c r="A108" s="15"/>
      <c r="B108" s="266"/>
      <c r="C108" s="267"/>
      <c r="D108" s="228" t="s">
        <v>166</v>
      </c>
      <c r="E108" s="268" t="s">
        <v>36</v>
      </c>
      <c r="F108" s="269" t="s">
        <v>183</v>
      </c>
      <c r="G108" s="267"/>
      <c r="H108" s="270">
        <v>19.4</v>
      </c>
      <c r="I108" s="271"/>
      <c r="J108" s="267"/>
      <c r="K108" s="267"/>
      <c r="L108" s="272"/>
      <c r="M108" s="273"/>
      <c r="N108" s="274"/>
      <c r="O108" s="274"/>
      <c r="P108" s="274"/>
      <c r="Q108" s="274"/>
      <c r="R108" s="274"/>
      <c r="S108" s="274"/>
      <c r="T108" s="27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76" t="s">
        <v>166</v>
      </c>
      <c r="AU108" s="276" t="s">
        <v>90</v>
      </c>
      <c r="AV108" s="15" t="s">
        <v>160</v>
      </c>
      <c r="AW108" s="15" t="s">
        <v>45</v>
      </c>
      <c r="AX108" s="15" t="s">
        <v>23</v>
      </c>
      <c r="AY108" s="276" t="s">
        <v>153</v>
      </c>
    </row>
    <row r="109" spans="1:65" s="2" customFormat="1" ht="21.75" customHeight="1">
      <c r="A109" s="41"/>
      <c r="B109" s="42"/>
      <c r="C109" s="215" t="s">
        <v>174</v>
      </c>
      <c r="D109" s="215" t="s">
        <v>155</v>
      </c>
      <c r="E109" s="216" t="s">
        <v>534</v>
      </c>
      <c r="F109" s="217" t="s">
        <v>535</v>
      </c>
      <c r="G109" s="218" t="s">
        <v>186</v>
      </c>
      <c r="H109" s="219">
        <v>61.2</v>
      </c>
      <c r="I109" s="220"/>
      <c r="J109" s="221">
        <f>ROUND(I109*H109,2)</f>
        <v>0</v>
      </c>
      <c r="K109" s="217" t="s">
        <v>159</v>
      </c>
      <c r="L109" s="47"/>
      <c r="M109" s="222" t="s">
        <v>36</v>
      </c>
      <c r="N109" s="223" t="s">
        <v>53</v>
      </c>
      <c r="O109" s="87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6" t="s">
        <v>160</v>
      </c>
      <c r="AT109" s="226" t="s">
        <v>155</v>
      </c>
      <c r="AU109" s="226" t="s">
        <v>90</v>
      </c>
      <c r="AY109" s="19" t="s">
        <v>153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23</v>
      </c>
      <c r="BK109" s="227">
        <f>ROUND(I109*H109,2)</f>
        <v>0</v>
      </c>
      <c r="BL109" s="19" t="s">
        <v>160</v>
      </c>
      <c r="BM109" s="226" t="s">
        <v>1262</v>
      </c>
    </row>
    <row r="110" spans="1:47" s="2" customFormat="1" ht="12">
      <c r="A110" s="41"/>
      <c r="B110" s="42"/>
      <c r="C110" s="43"/>
      <c r="D110" s="228" t="s">
        <v>162</v>
      </c>
      <c r="E110" s="43"/>
      <c r="F110" s="229" t="s">
        <v>537</v>
      </c>
      <c r="G110" s="43"/>
      <c r="H110" s="43"/>
      <c r="I110" s="230"/>
      <c r="J110" s="43"/>
      <c r="K110" s="43"/>
      <c r="L110" s="47"/>
      <c r="M110" s="231"/>
      <c r="N110" s="23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162</v>
      </c>
      <c r="AU110" s="19" t="s">
        <v>90</v>
      </c>
    </row>
    <row r="111" spans="1:47" s="2" customFormat="1" ht="12">
      <c r="A111" s="41"/>
      <c r="B111" s="42"/>
      <c r="C111" s="43"/>
      <c r="D111" s="233" t="s">
        <v>164</v>
      </c>
      <c r="E111" s="43"/>
      <c r="F111" s="234" t="s">
        <v>538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19" t="s">
        <v>164</v>
      </c>
      <c r="AU111" s="19" t="s">
        <v>90</v>
      </c>
    </row>
    <row r="112" spans="1:51" s="13" customFormat="1" ht="12">
      <c r="A112" s="13"/>
      <c r="B112" s="235"/>
      <c r="C112" s="236"/>
      <c r="D112" s="228" t="s">
        <v>166</v>
      </c>
      <c r="E112" s="237" t="s">
        <v>36</v>
      </c>
      <c r="F112" s="238" t="s">
        <v>1012</v>
      </c>
      <c r="G112" s="236"/>
      <c r="H112" s="237" t="s">
        <v>36</v>
      </c>
      <c r="I112" s="239"/>
      <c r="J112" s="236"/>
      <c r="K112" s="236"/>
      <c r="L112" s="240"/>
      <c r="M112" s="241"/>
      <c r="N112" s="242"/>
      <c r="O112" s="242"/>
      <c r="P112" s="242"/>
      <c r="Q112" s="242"/>
      <c r="R112" s="242"/>
      <c r="S112" s="242"/>
      <c r="T112" s="24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4" t="s">
        <v>166</v>
      </c>
      <c r="AU112" s="244" t="s">
        <v>90</v>
      </c>
      <c r="AV112" s="13" t="s">
        <v>23</v>
      </c>
      <c r="AW112" s="13" t="s">
        <v>45</v>
      </c>
      <c r="AX112" s="13" t="s">
        <v>82</v>
      </c>
      <c r="AY112" s="244" t="s">
        <v>153</v>
      </c>
    </row>
    <row r="113" spans="1:51" s="13" customFormat="1" ht="12">
      <c r="A113" s="13"/>
      <c r="B113" s="235"/>
      <c r="C113" s="236"/>
      <c r="D113" s="228" t="s">
        <v>166</v>
      </c>
      <c r="E113" s="237" t="s">
        <v>36</v>
      </c>
      <c r="F113" s="238" t="s">
        <v>472</v>
      </c>
      <c r="G113" s="236"/>
      <c r="H113" s="237" t="s">
        <v>36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166</v>
      </c>
      <c r="AU113" s="244" t="s">
        <v>90</v>
      </c>
      <c r="AV113" s="13" t="s">
        <v>23</v>
      </c>
      <c r="AW113" s="13" t="s">
        <v>45</v>
      </c>
      <c r="AX113" s="13" t="s">
        <v>82</v>
      </c>
      <c r="AY113" s="244" t="s">
        <v>153</v>
      </c>
    </row>
    <row r="114" spans="1:51" s="14" customFormat="1" ht="12">
      <c r="A114" s="14"/>
      <c r="B114" s="245"/>
      <c r="C114" s="246"/>
      <c r="D114" s="228" t="s">
        <v>166</v>
      </c>
      <c r="E114" s="247" t="s">
        <v>36</v>
      </c>
      <c r="F114" s="248" t="s">
        <v>1127</v>
      </c>
      <c r="G114" s="246"/>
      <c r="H114" s="249">
        <v>61.2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5" t="s">
        <v>166</v>
      </c>
      <c r="AU114" s="255" t="s">
        <v>90</v>
      </c>
      <c r="AV114" s="14" t="s">
        <v>90</v>
      </c>
      <c r="AW114" s="14" t="s">
        <v>45</v>
      </c>
      <c r="AX114" s="14" t="s">
        <v>82</v>
      </c>
      <c r="AY114" s="255" t="s">
        <v>153</v>
      </c>
    </row>
    <row r="115" spans="1:51" s="15" customFormat="1" ht="12">
      <c r="A115" s="15"/>
      <c r="B115" s="266"/>
      <c r="C115" s="267"/>
      <c r="D115" s="228" t="s">
        <v>166</v>
      </c>
      <c r="E115" s="268" t="s">
        <v>36</v>
      </c>
      <c r="F115" s="269" t="s">
        <v>183</v>
      </c>
      <c r="G115" s="267"/>
      <c r="H115" s="270">
        <v>61.2</v>
      </c>
      <c r="I115" s="271"/>
      <c r="J115" s="267"/>
      <c r="K115" s="267"/>
      <c r="L115" s="272"/>
      <c r="M115" s="273"/>
      <c r="N115" s="274"/>
      <c r="O115" s="274"/>
      <c r="P115" s="274"/>
      <c r="Q115" s="274"/>
      <c r="R115" s="274"/>
      <c r="S115" s="274"/>
      <c r="T115" s="27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76" t="s">
        <v>166</v>
      </c>
      <c r="AU115" s="276" t="s">
        <v>90</v>
      </c>
      <c r="AV115" s="15" t="s">
        <v>160</v>
      </c>
      <c r="AW115" s="15" t="s">
        <v>45</v>
      </c>
      <c r="AX115" s="15" t="s">
        <v>23</v>
      </c>
      <c r="AY115" s="276" t="s">
        <v>153</v>
      </c>
    </row>
    <row r="116" spans="1:65" s="2" customFormat="1" ht="16.5" customHeight="1">
      <c r="A116" s="41"/>
      <c r="B116" s="42"/>
      <c r="C116" s="215" t="s">
        <v>160</v>
      </c>
      <c r="D116" s="215" t="s">
        <v>155</v>
      </c>
      <c r="E116" s="216" t="s">
        <v>193</v>
      </c>
      <c r="F116" s="217" t="s">
        <v>194</v>
      </c>
      <c r="G116" s="218" t="s">
        <v>186</v>
      </c>
      <c r="H116" s="219">
        <v>19.4</v>
      </c>
      <c r="I116" s="220"/>
      <c r="J116" s="221">
        <f>ROUND(I116*H116,2)</f>
        <v>0</v>
      </c>
      <c r="K116" s="217" t="s">
        <v>159</v>
      </c>
      <c r="L116" s="47"/>
      <c r="M116" s="222" t="s">
        <v>36</v>
      </c>
      <c r="N116" s="223" t="s">
        <v>53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160</v>
      </c>
      <c r="AT116" s="226" t="s">
        <v>155</v>
      </c>
      <c r="AU116" s="226" t="s">
        <v>90</v>
      </c>
      <c r="AY116" s="19" t="s">
        <v>153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23</v>
      </c>
      <c r="BK116" s="227">
        <f>ROUND(I116*H116,2)</f>
        <v>0</v>
      </c>
      <c r="BL116" s="19" t="s">
        <v>160</v>
      </c>
      <c r="BM116" s="226" t="s">
        <v>1263</v>
      </c>
    </row>
    <row r="117" spans="1:47" s="2" customFormat="1" ht="12">
      <c r="A117" s="41"/>
      <c r="B117" s="42"/>
      <c r="C117" s="43"/>
      <c r="D117" s="228" t="s">
        <v>162</v>
      </c>
      <c r="E117" s="43"/>
      <c r="F117" s="229" t="s">
        <v>196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162</v>
      </c>
      <c r="AU117" s="19" t="s">
        <v>90</v>
      </c>
    </row>
    <row r="118" spans="1:47" s="2" customFormat="1" ht="12">
      <c r="A118" s="41"/>
      <c r="B118" s="42"/>
      <c r="C118" s="43"/>
      <c r="D118" s="233" t="s">
        <v>164</v>
      </c>
      <c r="E118" s="43"/>
      <c r="F118" s="234" t="s">
        <v>197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164</v>
      </c>
      <c r="AU118" s="19" t="s">
        <v>90</v>
      </c>
    </row>
    <row r="119" spans="1:51" s="13" customFormat="1" ht="12">
      <c r="A119" s="13"/>
      <c r="B119" s="235"/>
      <c r="C119" s="236"/>
      <c r="D119" s="228" t="s">
        <v>166</v>
      </c>
      <c r="E119" s="237" t="s">
        <v>36</v>
      </c>
      <c r="F119" s="238" t="s">
        <v>1015</v>
      </c>
      <c r="G119" s="236"/>
      <c r="H119" s="237" t="s">
        <v>36</v>
      </c>
      <c r="I119" s="239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166</v>
      </c>
      <c r="AU119" s="244" t="s">
        <v>90</v>
      </c>
      <c r="AV119" s="13" t="s">
        <v>23</v>
      </c>
      <c r="AW119" s="13" t="s">
        <v>45</v>
      </c>
      <c r="AX119" s="13" t="s">
        <v>82</v>
      </c>
      <c r="AY119" s="244" t="s">
        <v>153</v>
      </c>
    </row>
    <row r="120" spans="1:51" s="13" customFormat="1" ht="12">
      <c r="A120" s="13"/>
      <c r="B120" s="235"/>
      <c r="C120" s="236"/>
      <c r="D120" s="228" t="s">
        <v>166</v>
      </c>
      <c r="E120" s="237" t="s">
        <v>36</v>
      </c>
      <c r="F120" s="238" t="s">
        <v>472</v>
      </c>
      <c r="G120" s="236"/>
      <c r="H120" s="237" t="s">
        <v>36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166</v>
      </c>
      <c r="AU120" s="244" t="s">
        <v>90</v>
      </c>
      <c r="AV120" s="13" t="s">
        <v>23</v>
      </c>
      <c r="AW120" s="13" t="s">
        <v>45</v>
      </c>
      <c r="AX120" s="13" t="s">
        <v>82</v>
      </c>
      <c r="AY120" s="244" t="s">
        <v>153</v>
      </c>
    </row>
    <row r="121" spans="1:51" s="14" customFormat="1" ht="12">
      <c r="A121" s="14"/>
      <c r="B121" s="245"/>
      <c r="C121" s="246"/>
      <c r="D121" s="228" t="s">
        <v>166</v>
      </c>
      <c r="E121" s="247" t="s">
        <v>36</v>
      </c>
      <c r="F121" s="248" t="s">
        <v>1125</v>
      </c>
      <c r="G121" s="246"/>
      <c r="H121" s="249">
        <v>19.4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166</v>
      </c>
      <c r="AU121" s="255" t="s">
        <v>90</v>
      </c>
      <c r="AV121" s="14" t="s">
        <v>90</v>
      </c>
      <c r="AW121" s="14" t="s">
        <v>45</v>
      </c>
      <c r="AX121" s="14" t="s">
        <v>82</v>
      </c>
      <c r="AY121" s="255" t="s">
        <v>153</v>
      </c>
    </row>
    <row r="122" spans="1:51" s="15" customFormat="1" ht="12">
      <c r="A122" s="15"/>
      <c r="B122" s="266"/>
      <c r="C122" s="267"/>
      <c r="D122" s="228" t="s">
        <v>166</v>
      </c>
      <c r="E122" s="268" t="s">
        <v>36</v>
      </c>
      <c r="F122" s="269" t="s">
        <v>183</v>
      </c>
      <c r="G122" s="267"/>
      <c r="H122" s="270">
        <v>19.4</v>
      </c>
      <c r="I122" s="271"/>
      <c r="J122" s="267"/>
      <c r="K122" s="267"/>
      <c r="L122" s="272"/>
      <c r="M122" s="273"/>
      <c r="N122" s="274"/>
      <c r="O122" s="274"/>
      <c r="P122" s="274"/>
      <c r="Q122" s="274"/>
      <c r="R122" s="274"/>
      <c r="S122" s="274"/>
      <c r="T122" s="27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76" t="s">
        <v>166</v>
      </c>
      <c r="AU122" s="276" t="s">
        <v>90</v>
      </c>
      <c r="AV122" s="15" t="s">
        <v>160</v>
      </c>
      <c r="AW122" s="15" t="s">
        <v>45</v>
      </c>
      <c r="AX122" s="15" t="s">
        <v>23</v>
      </c>
      <c r="AY122" s="276" t="s">
        <v>153</v>
      </c>
    </row>
    <row r="123" spans="1:65" s="2" customFormat="1" ht="16.5" customHeight="1">
      <c r="A123" s="41"/>
      <c r="B123" s="42"/>
      <c r="C123" s="256" t="s">
        <v>192</v>
      </c>
      <c r="D123" s="256" t="s">
        <v>175</v>
      </c>
      <c r="E123" s="257" t="s">
        <v>1023</v>
      </c>
      <c r="F123" s="258" t="s">
        <v>1024</v>
      </c>
      <c r="G123" s="259" t="s">
        <v>201</v>
      </c>
      <c r="H123" s="260">
        <v>7.65</v>
      </c>
      <c r="I123" s="261"/>
      <c r="J123" s="262">
        <f>ROUND(I123*H123,2)</f>
        <v>0</v>
      </c>
      <c r="K123" s="258" t="s">
        <v>36</v>
      </c>
      <c r="L123" s="263"/>
      <c r="M123" s="264" t="s">
        <v>36</v>
      </c>
      <c r="N123" s="265" t="s">
        <v>53</v>
      </c>
      <c r="O123" s="87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6" t="s">
        <v>179</v>
      </c>
      <c r="AT123" s="226" t="s">
        <v>175</v>
      </c>
      <c r="AU123" s="226" t="s">
        <v>90</v>
      </c>
      <c r="AY123" s="19" t="s">
        <v>153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23</v>
      </c>
      <c r="BK123" s="227">
        <f>ROUND(I123*H123,2)</f>
        <v>0</v>
      </c>
      <c r="BL123" s="19" t="s">
        <v>160</v>
      </c>
      <c r="BM123" s="226" t="s">
        <v>1264</v>
      </c>
    </row>
    <row r="124" spans="1:47" s="2" customFormat="1" ht="12">
      <c r="A124" s="41"/>
      <c r="B124" s="42"/>
      <c r="C124" s="43"/>
      <c r="D124" s="228" t="s">
        <v>162</v>
      </c>
      <c r="E124" s="43"/>
      <c r="F124" s="229" t="s">
        <v>1024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19" t="s">
        <v>162</v>
      </c>
      <c r="AU124" s="19" t="s">
        <v>90</v>
      </c>
    </row>
    <row r="125" spans="1:51" s="13" customFormat="1" ht="12">
      <c r="A125" s="13"/>
      <c r="B125" s="235"/>
      <c r="C125" s="236"/>
      <c r="D125" s="228" t="s">
        <v>166</v>
      </c>
      <c r="E125" s="237" t="s">
        <v>36</v>
      </c>
      <c r="F125" s="238" t="s">
        <v>1015</v>
      </c>
      <c r="G125" s="236"/>
      <c r="H125" s="237" t="s">
        <v>36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166</v>
      </c>
      <c r="AU125" s="244" t="s">
        <v>90</v>
      </c>
      <c r="AV125" s="13" t="s">
        <v>23</v>
      </c>
      <c r="AW125" s="13" t="s">
        <v>45</v>
      </c>
      <c r="AX125" s="13" t="s">
        <v>82</v>
      </c>
      <c r="AY125" s="244" t="s">
        <v>153</v>
      </c>
    </row>
    <row r="126" spans="1:51" s="13" customFormat="1" ht="12">
      <c r="A126" s="13"/>
      <c r="B126" s="235"/>
      <c r="C126" s="236"/>
      <c r="D126" s="228" t="s">
        <v>166</v>
      </c>
      <c r="E126" s="237" t="s">
        <v>36</v>
      </c>
      <c r="F126" s="238" t="s">
        <v>472</v>
      </c>
      <c r="G126" s="236"/>
      <c r="H126" s="237" t="s">
        <v>36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166</v>
      </c>
      <c r="AU126" s="244" t="s">
        <v>90</v>
      </c>
      <c r="AV126" s="13" t="s">
        <v>23</v>
      </c>
      <c r="AW126" s="13" t="s">
        <v>45</v>
      </c>
      <c r="AX126" s="13" t="s">
        <v>82</v>
      </c>
      <c r="AY126" s="244" t="s">
        <v>153</v>
      </c>
    </row>
    <row r="127" spans="1:51" s="14" customFormat="1" ht="12">
      <c r="A127" s="14"/>
      <c r="B127" s="245"/>
      <c r="C127" s="246"/>
      <c r="D127" s="228" t="s">
        <v>166</v>
      </c>
      <c r="E127" s="247" t="s">
        <v>36</v>
      </c>
      <c r="F127" s="248" t="s">
        <v>1130</v>
      </c>
      <c r="G127" s="246"/>
      <c r="H127" s="249">
        <v>7.65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166</v>
      </c>
      <c r="AU127" s="255" t="s">
        <v>90</v>
      </c>
      <c r="AV127" s="14" t="s">
        <v>90</v>
      </c>
      <c r="AW127" s="14" t="s">
        <v>45</v>
      </c>
      <c r="AX127" s="14" t="s">
        <v>82</v>
      </c>
      <c r="AY127" s="255" t="s">
        <v>153</v>
      </c>
    </row>
    <row r="128" spans="1:51" s="15" customFormat="1" ht="12">
      <c r="A128" s="15"/>
      <c r="B128" s="266"/>
      <c r="C128" s="267"/>
      <c r="D128" s="228" t="s">
        <v>166</v>
      </c>
      <c r="E128" s="268" t="s">
        <v>36</v>
      </c>
      <c r="F128" s="269" t="s">
        <v>183</v>
      </c>
      <c r="G128" s="267"/>
      <c r="H128" s="270">
        <v>7.65</v>
      </c>
      <c r="I128" s="271"/>
      <c r="J128" s="267"/>
      <c r="K128" s="267"/>
      <c r="L128" s="272"/>
      <c r="M128" s="273"/>
      <c r="N128" s="274"/>
      <c r="O128" s="274"/>
      <c r="P128" s="274"/>
      <c r="Q128" s="274"/>
      <c r="R128" s="274"/>
      <c r="S128" s="274"/>
      <c r="T128" s="27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76" t="s">
        <v>166</v>
      </c>
      <c r="AU128" s="276" t="s">
        <v>90</v>
      </c>
      <c r="AV128" s="15" t="s">
        <v>160</v>
      </c>
      <c r="AW128" s="15" t="s">
        <v>45</v>
      </c>
      <c r="AX128" s="15" t="s">
        <v>23</v>
      </c>
      <c r="AY128" s="276" t="s">
        <v>153</v>
      </c>
    </row>
    <row r="129" spans="1:65" s="2" customFormat="1" ht="16.5" customHeight="1">
      <c r="A129" s="41"/>
      <c r="B129" s="42"/>
      <c r="C129" s="256" t="s">
        <v>198</v>
      </c>
      <c r="D129" s="256" t="s">
        <v>175</v>
      </c>
      <c r="E129" s="257" t="s">
        <v>1026</v>
      </c>
      <c r="F129" s="258" t="s">
        <v>1027</v>
      </c>
      <c r="G129" s="259" t="s">
        <v>201</v>
      </c>
      <c r="H129" s="260">
        <v>7.65</v>
      </c>
      <c r="I129" s="261"/>
      <c r="J129" s="262">
        <f>ROUND(I129*H129,2)</f>
        <v>0</v>
      </c>
      <c r="K129" s="258" t="s">
        <v>36</v>
      </c>
      <c r="L129" s="263"/>
      <c r="M129" s="264" t="s">
        <v>36</v>
      </c>
      <c r="N129" s="265" t="s">
        <v>53</v>
      </c>
      <c r="O129" s="87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6" t="s">
        <v>179</v>
      </c>
      <c r="AT129" s="226" t="s">
        <v>175</v>
      </c>
      <c r="AU129" s="226" t="s">
        <v>90</v>
      </c>
      <c r="AY129" s="19" t="s">
        <v>153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23</v>
      </c>
      <c r="BK129" s="227">
        <f>ROUND(I129*H129,2)</f>
        <v>0</v>
      </c>
      <c r="BL129" s="19" t="s">
        <v>160</v>
      </c>
      <c r="BM129" s="226" t="s">
        <v>1265</v>
      </c>
    </row>
    <row r="130" spans="1:47" s="2" customFormat="1" ht="12">
      <c r="A130" s="41"/>
      <c r="B130" s="42"/>
      <c r="C130" s="43"/>
      <c r="D130" s="228" t="s">
        <v>162</v>
      </c>
      <c r="E130" s="43"/>
      <c r="F130" s="229" t="s">
        <v>1027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162</v>
      </c>
      <c r="AU130" s="19" t="s">
        <v>90</v>
      </c>
    </row>
    <row r="131" spans="1:51" s="13" customFormat="1" ht="12">
      <c r="A131" s="13"/>
      <c r="B131" s="235"/>
      <c r="C131" s="236"/>
      <c r="D131" s="228" t="s">
        <v>166</v>
      </c>
      <c r="E131" s="237" t="s">
        <v>36</v>
      </c>
      <c r="F131" s="238" t="s">
        <v>1015</v>
      </c>
      <c r="G131" s="236"/>
      <c r="H131" s="237" t="s">
        <v>36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166</v>
      </c>
      <c r="AU131" s="244" t="s">
        <v>90</v>
      </c>
      <c r="AV131" s="13" t="s">
        <v>23</v>
      </c>
      <c r="AW131" s="13" t="s">
        <v>45</v>
      </c>
      <c r="AX131" s="13" t="s">
        <v>82</v>
      </c>
      <c r="AY131" s="244" t="s">
        <v>153</v>
      </c>
    </row>
    <row r="132" spans="1:51" s="13" customFormat="1" ht="12">
      <c r="A132" s="13"/>
      <c r="B132" s="235"/>
      <c r="C132" s="236"/>
      <c r="D132" s="228" t="s">
        <v>166</v>
      </c>
      <c r="E132" s="237" t="s">
        <v>36</v>
      </c>
      <c r="F132" s="238" t="s">
        <v>472</v>
      </c>
      <c r="G132" s="236"/>
      <c r="H132" s="237" t="s">
        <v>36</v>
      </c>
      <c r="I132" s="239"/>
      <c r="J132" s="236"/>
      <c r="K132" s="236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166</v>
      </c>
      <c r="AU132" s="244" t="s">
        <v>90</v>
      </c>
      <c r="AV132" s="13" t="s">
        <v>23</v>
      </c>
      <c r="AW132" s="13" t="s">
        <v>45</v>
      </c>
      <c r="AX132" s="13" t="s">
        <v>82</v>
      </c>
      <c r="AY132" s="244" t="s">
        <v>153</v>
      </c>
    </row>
    <row r="133" spans="1:51" s="14" customFormat="1" ht="12">
      <c r="A133" s="14"/>
      <c r="B133" s="245"/>
      <c r="C133" s="246"/>
      <c r="D133" s="228" t="s">
        <v>166</v>
      </c>
      <c r="E133" s="247" t="s">
        <v>36</v>
      </c>
      <c r="F133" s="248" t="s">
        <v>1130</v>
      </c>
      <c r="G133" s="246"/>
      <c r="H133" s="249">
        <v>7.65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166</v>
      </c>
      <c r="AU133" s="255" t="s">
        <v>90</v>
      </c>
      <c r="AV133" s="14" t="s">
        <v>90</v>
      </c>
      <c r="AW133" s="14" t="s">
        <v>45</v>
      </c>
      <c r="AX133" s="14" t="s">
        <v>82</v>
      </c>
      <c r="AY133" s="255" t="s">
        <v>153</v>
      </c>
    </row>
    <row r="134" spans="1:51" s="15" customFormat="1" ht="12">
      <c r="A134" s="15"/>
      <c r="B134" s="266"/>
      <c r="C134" s="267"/>
      <c r="D134" s="228" t="s">
        <v>166</v>
      </c>
      <c r="E134" s="268" t="s">
        <v>36</v>
      </c>
      <c r="F134" s="269" t="s">
        <v>183</v>
      </c>
      <c r="G134" s="267"/>
      <c r="H134" s="270">
        <v>7.65</v>
      </c>
      <c r="I134" s="271"/>
      <c r="J134" s="267"/>
      <c r="K134" s="267"/>
      <c r="L134" s="272"/>
      <c r="M134" s="273"/>
      <c r="N134" s="274"/>
      <c r="O134" s="274"/>
      <c r="P134" s="274"/>
      <c r="Q134" s="274"/>
      <c r="R134" s="274"/>
      <c r="S134" s="274"/>
      <c r="T134" s="27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76" t="s">
        <v>166</v>
      </c>
      <c r="AU134" s="276" t="s">
        <v>90</v>
      </c>
      <c r="AV134" s="15" t="s">
        <v>160</v>
      </c>
      <c r="AW134" s="15" t="s">
        <v>45</v>
      </c>
      <c r="AX134" s="15" t="s">
        <v>23</v>
      </c>
      <c r="AY134" s="276" t="s">
        <v>153</v>
      </c>
    </row>
    <row r="135" spans="1:65" s="2" customFormat="1" ht="16.5" customHeight="1">
      <c r="A135" s="41"/>
      <c r="B135" s="42"/>
      <c r="C135" s="256" t="s">
        <v>204</v>
      </c>
      <c r="D135" s="256" t="s">
        <v>175</v>
      </c>
      <c r="E135" s="257" t="s">
        <v>199</v>
      </c>
      <c r="F135" s="258" t="s">
        <v>1029</v>
      </c>
      <c r="G135" s="259" t="s">
        <v>201</v>
      </c>
      <c r="H135" s="260">
        <v>2.55</v>
      </c>
      <c r="I135" s="261"/>
      <c r="J135" s="262">
        <f>ROUND(I135*H135,2)</f>
        <v>0</v>
      </c>
      <c r="K135" s="258" t="s">
        <v>36</v>
      </c>
      <c r="L135" s="263"/>
      <c r="M135" s="264" t="s">
        <v>36</v>
      </c>
      <c r="N135" s="265" t="s">
        <v>53</v>
      </c>
      <c r="O135" s="87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6" t="s">
        <v>179</v>
      </c>
      <c r="AT135" s="226" t="s">
        <v>175</v>
      </c>
      <c r="AU135" s="226" t="s">
        <v>90</v>
      </c>
      <c r="AY135" s="19" t="s">
        <v>153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23</v>
      </c>
      <c r="BK135" s="227">
        <f>ROUND(I135*H135,2)</f>
        <v>0</v>
      </c>
      <c r="BL135" s="19" t="s">
        <v>160</v>
      </c>
      <c r="BM135" s="226" t="s">
        <v>1266</v>
      </c>
    </row>
    <row r="136" spans="1:47" s="2" customFormat="1" ht="12">
      <c r="A136" s="41"/>
      <c r="B136" s="42"/>
      <c r="C136" s="43"/>
      <c r="D136" s="228" t="s">
        <v>162</v>
      </c>
      <c r="E136" s="43"/>
      <c r="F136" s="229" t="s">
        <v>1029</v>
      </c>
      <c r="G136" s="43"/>
      <c r="H136" s="43"/>
      <c r="I136" s="230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9" t="s">
        <v>162</v>
      </c>
      <c r="AU136" s="19" t="s">
        <v>90</v>
      </c>
    </row>
    <row r="137" spans="1:51" s="13" customFormat="1" ht="12">
      <c r="A137" s="13"/>
      <c r="B137" s="235"/>
      <c r="C137" s="236"/>
      <c r="D137" s="228" t="s">
        <v>166</v>
      </c>
      <c r="E137" s="237" t="s">
        <v>36</v>
      </c>
      <c r="F137" s="238" t="s">
        <v>1015</v>
      </c>
      <c r="G137" s="236"/>
      <c r="H137" s="237" t="s">
        <v>36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166</v>
      </c>
      <c r="AU137" s="244" t="s">
        <v>90</v>
      </c>
      <c r="AV137" s="13" t="s">
        <v>23</v>
      </c>
      <c r="AW137" s="13" t="s">
        <v>45</v>
      </c>
      <c r="AX137" s="13" t="s">
        <v>82</v>
      </c>
      <c r="AY137" s="244" t="s">
        <v>153</v>
      </c>
    </row>
    <row r="138" spans="1:51" s="13" customFormat="1" ht="12">
      <c r="A138" s="13"/>
      <c r="B138" s="235"/>
      <c r="C138" s="236"/>
      <c r="D138" s="228" t="s">
        <v>166</v>
      </c>
      <c r="E138" s="237" t="s">
        <v>36</v>
      </c>
      <c r="F138" s="238" t="s">
        <v>472</v>
      </c>
      <c r="G138" s="236"/>
      <c r="H138" s="237" t="s">
        <v>36</v>
      </c>
      <c r="I138" s="239"/>
      <c r="J138" s="236"/>
      <c r="K138" s="236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166</v>
      </c>
      <c r="AU138" s="244" t="s">
        <v>90</v>
      </c>
      <c r="AV138" s="13" t="s">
        <v>23</v>
      </c>
      <c r="AW138" s="13" t="s">
        <v>45</v>
      </c>
      <c r="AX138" s="13" t="s">
        <v>82</v>
      </c>
      <c r="AY138" s="244" t="s">
        <v>153</v>
      </c>
    </row>
    <row r="139" spans="1:51" s="14" customFormat="1" ht="12">
      <c r="A139" s="14"/>
      <c r="B139" s="245"/>
      <c r="C139" s="246"/>
      <c r="D139" s="228" t="s">
        <v>166</v>
      </c>
      <c r="E139" s="247" t="s">
        <v>36</v>
      </c>
      <c r="F139" s="248" t="s">
        <v>1133</v>
      </c>
      <c r="G139" s="246"/>
      <c r="H139" s="249">
        <v>2.55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166</v>
      </c>
      <c r="AU139" s="255" t="s">
        <v>90</v>
      </c>
      <c r="AV139" s="14" t="s">
        <v>90</v>
      </c>
      <c r="AW139" s="14" t="s">
        <v>45</v>
      </c>
      <c r="AX139" s="14" t="s">
        <v>82</v>
      </c>
      <c r="AY139" s="255" t="s">
        <v>153</v>
      </c>
    </row>
    <row r="140" spans="1:51" s="15" customFormat="1" ht="12">
      <c r="A140" s="15"/>
      <c r="B140" s="266"/>
      <c r="C140" s="267"/>
      <c r="D140" s="228" t="s">
        <v>166</v>
      </c>
      <c r="E140" s="268" t="s">
        <v>36</v>
      </c>
      <c r="F140" s="269" t="s">
        <v>183</v>
      </c>
      <c r="G140" s="267"/>
      <c r="H140" s="270">
        <v>2.55</v>
      </c>
      <c r="I140" s="271"/>
      <c r="J140" s="267"/>
      <c r="K140" s="267"/>
      <c r="L140" s="272"/>
      <c r="M140" s="273"/>
      <c r="N140" s="274"/>
      <c r="O140" s="274"/>
      <c r="P140" s="274"/>
      <c r="Q140" s="274"/>
      <c r="R140" s="274"/>
      <c r="S140" s="274"/>
      <c r="T140" s="27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6" t="s">
        <v>166</v>
      </c>
      <c r="AU140" s="276" t="s">
        <v>90</v>
      </c>
      <c r="AV140" s="15" t="s">
        <v>160</v>
      </c>
      <c r="AW140" s="15" t="s">
        <v>45</v>
      </c>
      <c r="AX140" s="15" t="s">
        <v>23</v>
      </c>
      <c r="AY140" s="276" t="s">
        <v>153</v>
      </c>
    </row>
    <row r="141" spans="1:65" s="2" customFormat="1" ht="16.5" customHeight="1">
      <c r="A141" s="41"/>
      <c r="B141" s="42"/>
      <c r="C141" s="256" t="s">
        <v>179</v>
      </c>
      <c r="D141" s="256" t="s">
        <v>175</v>
      </c>
      <c r="E141" s="257" t="s">
        <v>1031</v>
      </c>
      <c r="F141" s="258" t="s">
        <v>1032</v>
      </c>
      <c r="G141" s="259" t="s">
        <v>201</v>
      </c>
      <c r="H141" s="260">
        <v>1.55</v>
      </c>
      <c r="I141" s="261"/>
      <c r="J141" s="262">
        <f>ROUND(I141*H141,2)</f>
        <v>0</v>
      </c>
      <c r="K141" s="258" t="s">
        <v>36</v>
      </c>
      <c r="L141" s="263"/>
      <c r="M141" s="264" t="s">
        <v>36</v>
      </c>
      <c r="N141" s="265" t="s">
        <v>53</v>
      </c>
      <c r="O141" s="87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6" t="s">
        <v>179</v>
      </c>
      <c r="AT141" s="226" t="s">
        <v>175</v>
      </c>
      <c r="AU141" s="226" t="s">
        <v>90</v>
      </c>
      <c r="AY141" s="19" t="s">
        <v>153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23</v>
      </c>
      <c r="BK141" s="227">
        <f>ROUND(I141*H141,2)</f>
        <v>0</v>
      </c>
      <c r="BL141" s="19" t="s">
        <v>160</v>
      </c>
      <c r="BM141" s="226" t="s">
        <v>1267</v>
      </c>
    </row>
    <row r="142" spans="1:47" s="2" customFormat="1" ht="12">
      <c r="A142" s="41"/>
      <c r="B142" s="42"/>
      <c r="C142" s="43"/>
      <c r="D142" s="228" t="s">
        <v>162</v>
      </c>
      <c r="E142" s="43"/>
      <c r="F142" s="229" t="s">
        <v>1032</v>
      </c>
      <c r="G142" s="43"/>
      <c r="H142" s="43"/>
      <c r="I142" s="230"/>
      <c r="J142" s="43"/>
      <c r="K142" s="43"/>
      <c r="L142" s="47"/>
      <c r="M142" s="231"/>
      <c r="N142" s="23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19" t="s">
        <v>162</v>
      </c>
      <c r="AU142" s="19" t="s">
        <v>90</v>
      </c>
    </row>
    <row r="143" spans="1:51" s="13" customFormat="1" ht="12">
      <c r="A143" s="13"/>
      <c r="B143" s="235"/>
      <c r="C143" s="236"/>
      <c r="D143" s="228" t="s">
        <v>166</v>
      </c>
      <c r="E143" s="237" t="s">
        <v>36</v>
      </c>
      <c r="F143" s="238" t="s">
        <v>1015</v>
      </c>
      <c r="G143" s="236"/>
      <c r="H143" s="237" t="s">
        <v>36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166</v>
      </c>
      <c r="AU143" s="244" t="s">
        <v>90</v>
      </c>
      <c r="AV143" s="13" t="s">
        <v>23</v>
      </c>
      <c r="AW143" s="13" t="s">
        <v>45</v>
      </c>
      <c r="AX143" s="13" t="s">
        <v>82</v>
      </c>
      <c r="AY143" s="244" t="s">
        <v>153</v>
      </c>
    </row>
    <row r="144" spans="1:51" s="13" customFormat="1" ht="12">
      <c r="A144" s="13"/>
      <c r="B144" s="235"/>
      <c r="C144" s="236"/>
      <c r="D144" s="228" t="s">
        <v>166</v>
      </c>
      <c r="E144" s="237" t="s">
        <v>36</v>
      </c>
      <c r="F144" s="238" t="s">
        <v>472</v>
      </c>
      <c r="G144" s="236"/>
      <c r="H144" s="237" t="s">
        <v>36</v>
      </c>
      <c r="I144" s="239"/>
      <c r="J144" s="236"/>
      <c r="K144" s="236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166</v>
      </c>
      <c r="AU144" s="244" t="s">
        <v>90</v>
      </c>
      <c r="AV144" s="13" t="s">
        <v>23</v>
      </c>
      <c r="AW144" s="13" t="s">
        <v>45</v>
      </c>
      <c r="AX144" s="13" t="s">
        <v>82</v>
      </c>
      <c r="AY144" s="244" t="s">
        <v>153</v>
      </c>
    </row>
    <row r="145" spans="1:51" s="14" customFormat="1" ht="12">
      <c r="A145" s="14"/>
      <c r="B145" s="245"/>
      <c r="C145" s="246"/>
      <c r="D145" s="228" t="s">
        <v>166</v>
      </c>
      <c r="E145" s="247" t="s">
        <v>36</v>
      </c>
      <c r="F145" s="248" t="s">
        <v>1135</v>
      </c>
      <c r="G145" s="246"/>
      <c r="H145" s="249">
        <v>1.55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166</v>
      </c>
      <c r="AU145" s="255" t="s">
        <v>90</v>
      </c>
      <c r="AV145" s="14" t="s">
        <v>90</v>
      </c>
      <c r="AW145" s="14" t="s">
        <v>45</v>
      </c>
      <c r="AX145" s="14" t="s">
        <v>82</v>
      </c>
      <c r="AY145" s="255" t="s">
        <v>153</v>
      </c>
    </row>
    <row r="146" spans="1:51" s="15" customFormat="1" ht="12">
      <c r="A146" s="15"/>
      <c r="B146" s="266"/>
      <c r="C146" s="267"/>
      <c r="D146" s="228" t="s">
        <v>166</v>
      </c>
      <c r="E146" s="268" t="s">
        <v>36</v>
      </c>
      <c r="F146" s="269" t="s">
        <v>183</v>
      </c>
      <c r="G146" s="267"/>
      <c r="H146" s="270">
        <v>1.55</v>
      </c>
      <c r="I146" s="271"/>
      <c r="J146" s="267"/>
      <c r="K146" s="267"/>
      <c r="L146" s="272"/>
      <c r="M146" s="273"/>
      <c r="N146" s="274"/>
      <c r="O146" s="274"/>
      <c r="P146" s="274"/>
      <c r="Q146" s="274"/>
      <c r="R146" s="274"/>
      <c r="S146" s="274"/>
      <c r="T146" s="27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6" t="s">
        <v>166</v>
      </c>
      <c r="AU146" s="276" t="s">
        <v>90</v>
      </c>
      <c r="AV146" s="15" t="s">
        <v>160</v>
      </c>
      <c r="AW146" s="15" t="s">
        <v>45</v>
      </c>
      <c r="AX146" s="15" t="s">
        <v>23</v>
      </c>
      <c r="AY146" s="276" t="s">
        <v>153</v>
      </c>
    </row>
    <row r="147" spans="1:65" s="2" customFormat="1" ht="16.5" customHeight="1">
      <c r="A147" s="41"/>
      <c r="B147" s="42"/>
      <c r="C147" s="215" t="s">
        <v>212</v>
      </c>
      <c r="D147" s="215" t="s">
        <v>155</v>
      </c>
      <c r="E147" s="216" t="s">
        <v>600</v>
      </c>
      <c r="F147" s="217" t="s">
        <v>601</v>
      </c>
      <c r="G147" s="218" t="s">
        <v>186</v>
      </c>
      <c r="H147" s="219">
        <v>61.2</v>
      </c>
      <c r="I147" s="220"/>
      <c r="J147" s="221">
        <f>ROUND(I147*H147,2)</f>
        <v>0</v>
      </c>
      <c r="K147" s="217" t="s">
        <v>159</v>
      </c>
      <c r="L147" s="47"/>
      <c r="M147" s="222" t="s">
        <v>36</v>
      </c>
      <c r="N147" s="223" t="s">
        <v>53</v>
      </c>
      <c r="O147" s="87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6" t="s">
        <v>160</v>
      </c>
      <c r="AT147" s="226" t="s">
        <v>155</v>
      </c>
      <c r="AU147" s="226" t="s">
        <v>90</v>
      </c>
      <c r="AY147" s="19" t="s">
        <v>153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23</v>
      </c>
      <c r="BK147" s="227">
        <f>ROUND(I147*H147,2)</f>
        <v>0</v>
      </c>
      <c r="BL147" s="19" t="s">
        <v>160</v>
      </c>
      <c r="BM147" s="226" t="s">
        <v>1268</v>
      </c>
    </row>
    <row r="148" spans="1:47" s="2" customFormat="1" ht="12">
      <c r="A148" s="41"/>
      <c r="B148" s="42"/>
      <c r="C148" s="43"/>
      <c r="D148" s="228" t="s">
        <v>162</v>
      </c>
      <c r="E148" s="43"/>
      <c r="F148" s="229" t="s">
        <v>603</v>
      </c>
      <c r="G148" s="43"/>
      <c r="H148" s="43"/>
      <c r="I148" s="230"/>
      <c r="J148" s="43"/>
      <c r="K148" s="43"/>
      <c r="L148" s="47"/>
      <c r="M148" s="231"/>
      <c r="N148" s="232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9" t="s">
        <v>162</v>
      </c>
      <c r="AU148" s="19" t="s">
        <v>90</v>
      </c>
    </row>
    <row r="149" spans="1:47" s="2" customFormat="1" ht="12">
      <c r="A149" s="41"/>
      <c r="B149" s="42"/>
      <c r="C149" s="43"/>
      <c r="D149" s="233" t="s">
        <v>164</v>
      </c>
      <c r="E149" s="43"/>
      <c r="F149" s="234" t="s">
        <v>604</v>
      </c>
      <c r="G149" s="43"/>
      <c r="H149" s="43"/>
      <c r="I149" s="230"/>
      <c r="J149" s="43"/>
      <c r="K149" s="43"/>
      <c r="L149" s="47"/>
      <c r="M149" s="231"/>
      <c r="N149" s="232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9" t="s">
        <v>164</v>
      </c>
      <c r="AU149" s="19" t="s">
        <v>90</v>
      </c>
    </row>
    <row r="150" spans="1:51" s="13" customFormat="1" ht="12">
      <c r="A150" s="13"/>
      <c r="B150" s="235"/>
      <c r="C150" s="236"/>
      <c r="D150" s="228" t="s">
        <v>166</v>
      </c>
      <c r="E150" s="237" t="s">
        <v>36</v>
      </c>
      <c r="F150" s="238" t="s">
        <v>1137</v>
      </c>
      <c r="G150" s="236"/>
      <c r="H150" s="237" t="s">
        <v>36</v>
      </c>
      <c r="I150" s="239"/>
      <c r="J150" s="236"/>
      <c r="K150" s="236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166</v>
      </c>
      <c r="AU150" s="244" t="s">
        <v>90</v>
      </c>
      <c r="AV150" s="13" t="s">
        <v>23</v>
      </c>
      <c r="AW150" s="13" t="s">
        <v>45</v>
      </c>
      <c r="AX150" s="13" t="s">
        <v>82</v>
      </c>
      <c r="AY150" s="244" t="s">
        <v>153</v>
      </c>
    </row>
    <row r="151" spans="1:51" s="13" customFormat="1" ht="12">
      <c r="A151" s="13"/>
      <c r="B151" s="235"/>
      <c r="C151" s="236"/>
      <c r="D151" s="228" t="s">
        <v>166</v>
      </c>
      <c r="E151" s="237" t="s">
        <v>36</v>
      </c>
      <c r="F151" s="238" t="s">
        <v>472</v>
      </c>
      <c r="G151" s="236"/>
      <c r="H151" s="237" t="s">
        <v>36</v>
      </c>
      <c r="I151" s="239"/>
      <c r="J151" s="236"/>
      <c r="K151" s="236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166</v>
      </c>
      <c r="AU151" s="244" t="s">
        <v>90</v>
      </c>
      <c r="AV151" s="13" t="s">
        <v>23</v>
      </c>
      <c r="AW151" s="13" t="s">
        <v>45</v>
      </c>
      <c r="AX151" s="13" t="s">
        <v>82</v>
      </c>
      <c r="AY151" s="244" t="s">
        <v>153</v>
      </c>
    </row>
    <row r="152" spans="1:51" s="14" customFormat="1" ht="12">
      <c r="A152" s="14"/>
      <c r="B152" s="245"/>
      <c r="C152" s="246"/>
      <c r="D152" s="228" t="s">
        <v>166</v>
      </c>
      <c r="E152" s="247" t="s">
        <v>36</v>
      </c>
      <c r="F152" s="248" t="s">
        <v>1127</v>
      </c>
      <c r="G152" s="246"/>
      <c r="H152" s="249">
        <v>61.2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166</v>
      </c>
      <c r="AU152" s="255" t="s">
        <v>90</v>
      </c>
      <c r="AV152" s="14" t="s">
        <v>90</v>
      </c>
      <c r="AW152" s="14" t="s">
        <v>45</v>
      </c>
      <c r="AX152" s="14" t="s">
        <v>82</v>
      </c>
      <c r="AY152" s="255" t="s">
        <v>153</v>
      </c>
    </row>
    <row r="153" spans="1:51" s="15" customFormat="1" ht="12">
      <c r="A153" s="15"/>
      <c r="B153" s="266"/>
      <c r="C153" s="267"/>
      <c r="D153" s="228" t="s">
        <v>166</v>
      </c>
      <c r="E153" s="268" t="s">
        <v>36</v>
      </c>
      <c r="F153" s="269" t="s">
        <v>183</v>
      </c>
      <c r="G153" s="267"/>
      <c r="H153" s="270">
        <v>61.2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6" t="s">
        <v>166</v>
      </c>
      <c r="AU153" s="276" t="s">
        <v>90</v>
      </c>
      <c r="AV153" s="15" t="s">
        <v>160</v>
      </c>
      <c r="AW153" s="15" t="s">
        <v>45</v>
      </c>
      <c r="AX153" s="15" t="s">
        <v>23</v>
      </c>
      <c r="AY153" s="276" t="s">
        <v>153</v>
      </c>
    </row>
    <row r="154" spans="1:65" s="2" customFormat="1" ht="16.5" customHeight="1">
      <c r="A154" s="41"/>
      <c r="B154" s="42"/>
      <c r="C154" s="256" t="s">
        <v>28</v>
      </c>
      <c r="D154" s="256" t="s">
        <v>175</v>
      </c>
      <c r="E154" s="257" t="s">
        <v>605</v>
      </c>
      <c r="F154" s="258" t="s">
        <v>1035</v>
      </c>
      <c r="G154" s="259" t="s">
        <v>201</v>
      </c>
      <c r="H154" s="260">
        <v>4.2</v>
      </c>
      <c r="I154" s="261"/>
      <c r="J154" s="262">
        <f>ROUND(I154*H154,2)</f>
        <v>0</v>
      </c>
      <c r="K154" s="258" t="s">
        <v>36</v>
      </c>
      <c r="L154" s="263"/>
      <c r="M154" s="264" t="s">
        <v>36</v>
      </c>
      <c r="N154" s="265" t="s">
        <v>53</v>
      </c>
      <c r="O154" s="87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6" t="s">
        <v>179</v>
      </c>
      <c r="AT154" s="226" t="s">
        <v>175</v>
      </c>
      <c r="AU154" s="226" t="s">
        <v>90</v>
      </c>
      <c r="AY154" s="19" t="s">
        <v>153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23</v>
      </c>
      <c r="BK154" s="227">
        <f>ROUND(I154*H154,2)</f>
        <v>0</v>
      </c>
      <c r="BL154" s="19" t="s">
        <v>160</v>
      </c>
      <c r="BM154" s="226" t="s">
        <v>1269</v>
      </c>
    </row>
    <row r="155" spans="1:47" s="2" customFormat="1" ht="12">
      <c r="A155" s="41"/>
      <c r="B155" s="42"/>
      <c r="C155" s="43"/>
      <c r="D155" s="228" t="s">
        <v>162</v>
      </c>
      <c r="E155" s="43"/>
      <c r="F155" s="229" t="s">
        <v>1035</v>
      </c>
      <c r="G155" s="43"/>
      <c r="H155" s="43"/>
      <c r="I155" s="230"/>
      <c r="J155" s="43"/>
      <c r="K155" s="43"/>
      <c r="L155" s="47"/>
      <c r="M155" s="231"/>
      <c r="N155" s="232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19" t="s">
        <v>162</v>
      </c>
      <c r="AU155" s="19" t="s">
        <v>90</v>
      </c>
    </row>
    <row r="156" spans="1:51" s="13" customFormat="1" ht="12">
      <c r="A156" s="13"/>
      <c r="B156" s="235"/>
      <c r="C156" s="236"/>
      <c r="D156" s="228" t="s">
        <v>166</v>
      </c>
      <c r="E156" s="237" t="s">
        <v>36</v>
      </c>
      <c r="F156" s="238" t="s">
        <v>1012</v>
      </c>
      <c r="G156" s="236"/>
      <c r="H156" s="237" t="s">
        <v>36</v>
      </c>
      <c r="I156" s="239"/>
      <c r="J156" s="236"/>
      <c r="K156" s="236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166</v>
      </c>
      <c r="AU156" s="244" t="s">
        <v>90</v>
      </c>
      <c r="AV156" s="13" t="s">
        <v>23</v>
      </c>
      <c r="AW156" s="13" t="s">
        <v>45</v>
      </c>
      <c r="AX156" s="13" t="s">
        <v>82</v>
      </c>
      <c r="AY156" s="244" t="s">
        <v>153</v>
      </c>
    </row>
    <row r="157" spans="1:51" s="13" customFormat="1" ht="12">
      <c r="A157" s="13"/>
      <c r="B157" s="235"/>
      <c r="C157" s="236"/>
      <c r="D157" s="228" t="s">
        <v>166</v>
      </c>
      <c r="E157" s="237" t="s">
        <v>36</v>
      </c>
      <c r="F157" s="238" t="s">
        <v>472</v>
      </c>
      <c r="G157" s="236"/>
      <c r="H157" s="237" t="s">
        <v>36</v>
      </c>
      <c r="I157" s="239"/>
      <c r="J157" s="236"/>
      <c r="K157" s="236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166</v>
      </c>
      <c r="AU157" s="244" t="s">
        <v>90</v>
      </c>
      <c r="AV157" s="13" t="s">
        <v>23</v>
      </c>
      <c r="AW157" s="13" t="s">
        <v>45</v>
      </c>
      <c r="AX157" s="13" t="s">
        <v>82</v>
      </c>
      <c r="AY157" s="244" t="s">
        <v>153</v>
      </c>
    </row>
    <row r="158" spans="1:51" s="14" customFormat="1" ht="12">
      <c r="A158" s="14"/>
      <c r="B158" s="245"/>
      <c r="C158" s="246"/>
      <c r="D158" s="228" t="s">
        <v>166</v>
      </c>
      <c r="E158" s="247" t="s">
        <v>36</v>
      </c>
      <c r="F158" s="248" t="s">
        <v>1139</v>
      </c>
      <c r="G158" s="246"/>
      <c r="H158" s="249">
        <v>4.2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166</v>
      </c>
      <c r="AU158" s="255" t="s">
        <v>90</v>
      </c>
      <c r="AV158" s="14" t="s">
        <v>90</v>
      </c>
      <c r="AW158" s="14" t="s">
        <v>45</v>
      </c>
      <c r="AX158" s="14" t="s">
        <v>82</v>
      </c>
      <c r="AY158" s="255" t="s">
        <v>153</v>
      </c>
    </row>
    <row r="159" spans="1:51" s="15" customFormat="1" ht="12">
      <c r="A159" s="15"/>
      <c r="B159" s="266"/>
      <c r="C159" s="267"/>
      <c r="D159" s="228" t="s">
        <v>166</v>
      </c>
      <c r="E159" s="268" t="s">
        <v>36</v>
      </c>
      <c r="F159" s="269" t="s">
        <v>183</v>
      </c>
      <c r="G159" s="267"/>
      <c r="H159" s="270">
        <v>4.2</v>
      </c>
      <c r="I159" s="271"/>
      <c r="J159" s="267"/>
      <c r="K159" s="267"/>
      <c r="L159" s="272"/>
      <c r="M159" s="273"/>
      <c r="N159" s="274"/>
      <c r="O159" s="274"/>
      <c r="P159" s="274"/>
      <c r="Q159" s="274"/>
      <c r="R159" s="274"/>
      <c r="S159" s="274"/>
      <c r="T159" s="27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6" t="s">
        <v>166</v>
      </c>
      <c r="AU159" s="276" t="s">
        <v>90</v>
      </c>
      <c r="AV159" s="15" t="s">
        <v>160</v>
      </c>
      <c r="AW159" s="15" t="s">
        <v>45</v>
      </c>
      <c r="AX159" s="15" t="s">
        <v>23</v>
      </c>
      <c r="AY159" s="276" t="s">
        <v>153</v>
      </c>
    </row>
    <row r="160" spans="1:65" s="2" customFormat="1" ht="16.5" customHeight="1">
      <c r="A160" s="41"/>
      <c r="B160" s="42"/>
      <c r="C160" s="256" t="s">
        <v>222</v>
      </c>
      <c r="D160" s="256" t="s">
        <v>175</v>
      </c>
      <c r="E160" s="257" t="s">
        <v>609</v>
      </c>
      <c r="F160" s="258" t="s">
        <v>610</v>
      </c>
      <c r="G160" s="259" t="s">
        <v>201</v>
      </c>
      <c r="H160" s="260">
        <v>5.85</v>
      </c>
      <c r="I160" s="261"/>
      <c r="J160" s="262">
        <f>ROUND(I160*H160,2)</f>
        <v>0</v>
      </c>
      <c r="K160" s="258" t="s">
        <v>36</v>
      </c>
      <c r="L160" s="263"/>
      <c r="M160" s="264" t="s">
        <v>36</v>
      </c>
      <c r="N160" s="265" t="s">
        <v>53</v>
      </c>
      <c r="O160" s="87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6" t="s">
        <v>179</v>
      </c>
      <c r="AT160" s="226" t="s">
        <v>175</v>
      </c>
      <c r="AU160" s="226" t="s">
        <v>90</v>
      </c>
      <c r="AY160" s="19" t="s">
        <v>153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23</v>
      </c>
      <c r="BK160" s="227">
        <f>ROUND(I160*H160,2)</f>
        <v>0</v>
      </c>
      <c r="BL160" s="19" t="s">
        <v>160</v>
      </c>
      <c r="BM160" s="226" t="s">
        <v>1270</v>
      </c>
    </row>
    <row r="161" spans="1:47" s="2" customFormat="1" ht="12">
      <c r="A161" s="41"/>
      <c r="B161" s="42"/>
      <c r="C161" s="43"/>
      <c r="D161" s="228" t="s">
        <v>162</v>
      </c>
      <c r="E161" s="43"/>
      <c r="F161" s="229" t="s">
        <v>610</v>
      </c>
      <c r="G161" s="43"/>
      <c r="H161" s="43"/>
      <c r="I161" s="230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9" t="s">
        <v>162</v>
      </c>
      <c r="AU161" s="19" t="s">
        <v>90</v>
      </c>
    </row>
    <row r="162" spans="1:51" s="13" customFormat="1" ht="12">
      <c r="A162" s="13"/>
      <c r="B162" s="235"/>
      <c r="C162" s="236"/>
      <c r="D162" s="228" t="s">
        <v>166</v>
      </c>
      <c r="E162" s="237" t="s">
        <v>36</v>
      </c>
      <c r="F162" s="238" t="s">
        <v>1012</v>
      </c>
      <c r="G162" s="236"/>
      <c r="H162" s="237" t="s">
        <v>36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166</v>
      </c>
      <c r="AU162" s="244" t="s">
        <v>90</v>
      </c>
      <c r="AV162" s="13" t="s">
        <v>23</v>
      </c>
      <c r="AW162" s="13" t="s">
        <v>45</v>
      </c>
      <c r="AX162" s="13" t="s">
        <v>82</v>
      </c>
      <c r="AY162" s="244" t="s">
        <v>153</v>
      </c>
    </row>
    <row r="163" spans="1:51" s="13" customFormat="1" ht="12">
      <c r="A163" s="13"/>
      <c r="B163" s="235"/>
      <c r="C163" s="236"/>
      <c r="D163" s="228" t="s">
        <v>166</v>
      </c>
      <c r="E163" s="237" t="s">
        <v>36</v>
      </c>
      <c r="F163" s="238" t="s">
        <v>472</v>
      </c>
      <c r="G163" s="236"/>
      <c r="H163" s="237" t="s">
        <v>36</v>
      </c>
      <c r="I163" s="239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166</v>
      </c>
      <c r="AU163" s="244" t="s">
        <v>90</v>
      </c>
      <c r="AV163" s="13" t="s">
        <v>23</v>
      </c>
      <c r="AW163" s="13" t="s">
        <v>45</v>
      </c>
      <c r="AX163" s="13" t="s">
        <v>82</v>
      </c>
      <c r="AY163" s="244" t="s">
        <v>153</v>
      </c>
    </row>
    <row r="164" spans="1:51" s="14" customFormat="1" ht="12">
      <c r="A164" s="14"/>
      <c r="B164" s="245"/>
      <c r="C164" s="246"/>
      <c r="D164" s="228" t="s">
        <v>166</v>
      </c>
      <c r="E164" s="247" t="s">
        <v>36</v>
      </c>
      <c r="F164" s="248" t="s">
        <v>1141</v>
      </c>
      <c r="G164" s="246"/>
      <c r="H164" s="249">
        <v>5.85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166</v>
      </c>
      <c r="AU164" s="255" t="s">
        <v>90</v>
      </c>
      <c r="AV164" s="14" t="s">
        <v>90</v>
      </c>
      <c r="AW164" s="14" t="s">
        <v>45</v>
      </c>
      <c r="AX164" s="14" t="s">
        <v>82</v>
      </c>
      <c r="AY164" s="255" t="s">
        <v>153</v>
      </c>
    </row>
    <row r="165" spans="1:51" s="15" customFormat="1" ht="12">
      <c r="A165" s="15"/>
      <c r="B165" s="266"/>
      <c r="C165" s="267"/>
      <c r="D165" s="228" t="s">
        <v>166</v>
      </c>
      <c r="E165" s="268" t="s">
        <v>36</v>
      </c>
      <c r="F165" s="269" t="s">
        <v>183</v>
      </c>
      <c r="G165" s="267"/>
      <c r="H165" s="270">
        <v>5.85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6" t="s">
        <v>166</v>
      </c>
      <c r="AU165" s="276" t="s">
        <v>90</v>
      </c>
      <c r="AV165" s="15" t="s">
        <v>160</v>
      </c>
      <c r="AW165" s="15" t="s">
        <v>45</v>
      </c>
      <c r="AX165" s="15" t="s">
        <v>23</v>
      </c>
      <c r="AY165" s="276" t="s">
        <v>153</v>
      </c>
    </row>
    <row r="166" spans="1:65" s="2" customFormat="1" ht="16.5" customHeight="1">
      <c r="A166" s="41"/>
      <c r="B166" s="42"/>
      <c r="C166" s="256" t="s">
        <v>227</v>
      </c>
      <c r="D166" s="256" t="s">
        <v>175</v>
      </c>
      <c r="E166" s="257" t="s">
        <v>1040</v>
      </c>
      <c r="F166" s="258" t="s">
        <v>613</v>
      </c>
      <c r="G166" s="259" t="s">
        <v>201</v>
      </c>
      <c r="H166" s="260">
        <v>4.2</v>
      </c>
      <c r="I166" s="261"/>
      <c r="J166" s="262">
        <f>ROUND(I166*H166,2)</f>
        <v>0</v>
      </c>
      <c r="K166" s="258" t="s">
        <v>36</v>
      </c>
      <c r="L166" s="263"/>
      <c r="M166" s="264" t="s">
        <v>36</v>
      </c>
      <c r="N166" s="265" t="s">
        <v>53</v>
      </c>
      <c r="O166" s="87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6" t="s">
        <v>179</v>
      </c>
      <c r="AT166" s="226" t="s">
        <v>175</v>
      </c>
      <c r="AU166" s="226" t="s">
        <v>90</v>
      </c>
      <c r="AY166" s="19" t="s">
        <v>153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23</v>
      </c>
      <c r="BK166" s="227">
        <f>ROUND(I166*H166,2)</f>
        <v>0</v>
      </c>
      <c r="BL166" s="19" t="s">
        <v>160</v>
      </c>
      <c r="BM166" s="226" t="s">
        <v>1271</v>
      </c>
    </row>
    <row r="167" spans="1:47" s="2" customFormat="1" ht="12">
      <c r="A167" s="41"/>
      <c r="B167" s="42"/>
      <c r="C167" s="43"/>
      <c r="D167" s="228" t="s">
        <v>162</v>
      </c>
      <c r="E167" s="43"/>
      <c r="F167" s="229" t="s">
        <v>613</v>
      </c>
      <c r="G167" s="43"/>
      <c r="H167" s="43"/>
      <c r="I167" s="230"/>
      <c r="J167" s="43"/>
      <c r="K167" s="43"/>
      <c r="L167" s="47"/>
      <c r="M167" s="231"/>
      <c r="N167" s="23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19" t="s">
        <v>162</v>
      </c>
      <c r="AU167" s="19" t="s">
        <v>90</v>
      </c>
    </row>
    <row r="168" spans="1:51" s="13" customFormat="1" ht="12">
      <c r="A168" s="13"/>
      <c r="B168" s="235"/>
      <c r="C168" s="236"/>
      <c r="D168" s="228" t="s">
        <v>166</v>
      </c>
      <c r="E168" s="237" t="s">
        <v>36</v>
      </c>
      <c r="F168" s="238" t="s">
        <v>1012</v>
      </c>
      <c r="G168" s="236"/>
      <c r="H168" s="237" t="s">
        <v>36</v>
      </c>
      <c r="I168" s="239"/>
      <c r="J168" s="236"/>
      <c r="K168" s="236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166</v>
      </c>
      <c r="AU168" s="244" t="s">
        <v>90</v>
      </c>
      <c r="AV168" s="13" t="s">
        <v>23</v>
      </c>
      <c r="AW168" s="13" t="s">
        <v>45</v>
      </c>
      <c r="AX168" s="13" t="s">
        <v>82</v>
      </c>
      <c r="AY168" s="244" t="s">
        <v>153</v>
      </c>
    </row>
    <row r="169" spans="1:51" s="13" customFormat="1" ht="12">
      <c r="A169" s="13"/>
      <c r="B169" s="235"/>
      <c r="C169" s="236"/>
      <c r="D169" s="228" t="s">
        <v>166</v>
      </c>
      <c r="E169" s="237" t="s">
        <v>36</v>
      </c>
      <c r="F169" s="238" t="s">
        <v>472</v>
      </c>
      <c r="G169" s="236"/>
      <c r="H169" s="237" t="s">
        <v>36</v>
      </c>
      <c r="I169" s="239"/>
      <c r="J169" s="236"/>
      <c r="K169" s="236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166</v>
      </c>
      <c r="AU169" s="244" t="s">
        <v>90</v>
      </c>
      <c r="AV169" s="13" t="s">
        <v>23</v>
      </c>
      <c r="AW169" s="13" t="s">
        <v>45</v>
      </c>
      <c r="AX169" s="13" t="s">
        <v>82</v>
      </c>
      <c r="AY169" s="244" t="s">
        <v>153</v>
      </c>
    </row>
    <row r="170" spans="1:51" s="14" customFormat="1" ht="12">
      <c r="A170" s="14"/>
      <c r="B170" s="245"/>
      <c r="C170" s="246"/>
      <c r="D170" s="228" t="s">
        <v>166</v>
      </c>
      <c r="E170" s="247" t="s">
        <v>36</v>
      </c>
      <c r="F170" s="248" t="s">
        <v>1139</v>
      </c>
      <c r="G170" s="246"/>
      <c r="H170" s="249">
        <v>4.2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166</v>
      </c>
      <c r="AU170" s="255" t="s">
        <v>90</v>
      </c>
      <c r="AV170" s="14" t="s">
        <v>90</v>
      </c>
      <c r="AW170" s="14" t="s">
        <v>45</v>
      </c>
      <c r="AX170" s="14" t="s">
        <v>82</v>
      </c>
      <c r="AY170" s="255" t="s">
        <v>153</v>
      </c>
    </row>
    <row r="171" spans="1:51" s="15" customFormat="1" ht="12">
      <c r="A171" s="15"/>
      <c r="B171" s="266"/>
      <c r="C171" s="267"/>
      <c r="D171" s="228" t="s">
        <v>166</v>
      </c>
      <c r="E171" s="268" t="s">
        <v>36</v>
      </c>
      <c r="F171" s="269" t="s">
        <v>183</v>
      </c>
      <c r="G171" s="267"/>
      <c r="H171" s="270">
        <v>4.2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6" t="s">
        <v>166</v>
      </c>
      <c r="AU171" s="276" t="s">
        <v>90</v>
      </c>
      <c r="AV171" s="15" t="s">
        <v>160</v>
      </c>
      <c r="AW171" s="15" t="s">
        <v>45</v>
      </c>
      <c r="AX171" s="15" t="s">
        <v>23</v>
      </c>
      <c r="AY171" s="276" t="s">
        <v>153</v>
      </c>
    </row>
    <row r="172" spans="1:65" s="2" customFormat="1" ht="16.5" customHeight="1">
      <c r="A172" s="41"/>
      <c r="B172" s="42"/>
      <c r="C172" s="256" t="s">
        <v>233</v>
      </c>
      <c r="D172" s="256" t="s">
        <v>175</v>
      </c>
      <c r="E172" s="257" t="s">
        <v>1042</v>
      </c>
      <c r="F172" s="258" t="s">
        <v>617</v>
      </c>
      <c r="G172" s="259" t="s">
        <v>201</v>
      </c>
      <c r="H172" s="260">
        <v>8.5</v>
      </c>
      <c r="I172" s="261"/>
      <c r="J172" s="262">
        <f>ROUND(I172*H172,2)</f>
        <v>0</v>
      </c>
      <c r="K172" s="258" t="s">
        <v>36</v>
      </c>
      <c r="L172" s="263"/>
      <c r="M172" s="264" t="s">
        <v>36</v>
      </c>
      <c r="N172" s="265" t="s">
        <v>53</v>
      </c>
      <c r="O172" s="87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6" t="s">
        <v>179</v>
      </c>
      <c r="AT172" s="226" t="s">
        <v>175</v>
      </c>
      <c r="AU172" s="226" t="s">
        <v>90</v>
      </c>
      <c r="AY172" s="19" t="s">
        <v>153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23</v>
      </c>
      <c r="BK172" s="227">
        <f>ROUND(I172*H172,2)</f>
        <v>0</v>
      </c>
      <c r="BL172" s="19" t="s">
        <v>160</v>
      </c>
      <c r="BM172" s="226" t="s">
        <v>1272</v>
      </c>
    </row>
    <row r="173" spans="1:47" s="2" customFormat="1" ht="12">
      <c r="A173" s="41"/>
      <c r="B173" s="42"/>
      <c r="C173" s="43"/>
      <c r="D173" s="228" t="s">
        <v>162</v>
      </c>
      <c r="E173" s="43"/>
      <c r="F173" s="229" t="s">
        <v>617</v>
      </c>
      <c r="G173" s="43"/>
      <c r="H173" s="43"/>
      <c r="I173" s="230"/>
      <c r="J173" s="43"/>
      <c r="K173" s="43"/>
      <c r="L173" s="47"/>
      <c r="M173" s="231"/>
      <c r="N173" s="232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19" t="s">
        <v>162</v>
      </c>
      <c r="AU173" s="19" t="s">
        <v>90</v>
      </c>
    </row>
    <row r="174" spans="1:51" s="13" customFormat="1" ht="12">
      <c r="A174" s="13"/>
      <c r="B174" s="235"/>
      <c r="C174" s="236"/>
      <c r="D174" s="228" t="s">
        <v>166</v>
      </c>
      <c r="E174" s="237" t="s">
        <v>36</v>
      </c>
      <c r="F174" s="238" t="s">
        <v>1012</v>
      </c>
      <c r="G174" s="236"/>
      <c r="H174" s="237" t="s">
        <v>36</v>
      </c>
      <c r="I174" s="239"/>
      <c r="J174" s="236"/>
      <c r="K174" s="236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166</v>
      </c>
      <c r="AU174" s="244" t="s">
        <v>90</v>
      </c>
      <c r="AV174" s="13" t="s">
        <v>23</v>
      </c>
      <c r="AW174" s="13" t="s">
        <v>45</v>
      </c>
      <c r="AX174" s="13" t="s">
        <v>82</v>
      </c>
      <c r="AY174" s="244" t="s">
        <v>153</v>
      </c>
    </row>
    <row r="175" spans="1:51" s="13" customFormat="1" ht="12">
      <c r="A175" s="13"/>
      <c r="B175" s="235"/>
      <c r="C175" s="236"/>
      <c r="D175" s="228" t="s">
        <v>166</v>
      </c>
      <c r="E175" s="237" t="s">
        <v>36</v>
      </c>
      <c r="F175" s="238" t="s">
        <v>472</v>
      </c>
      <c r="G175" s="236"/>
      <c r="H175" s="237" t="s">
        <v>36</v>
      </c>
      <c r="I175" s="239"/>
      <c r="J175" s="236"/>
      <c r="K175" s="236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166</v>
      </c>
      <c r="AU175" s="244" t="s">
        <v>90</v>
      </c>
      <c r="AV175" s="13" t="s">
        <v>23</v>
      </c>
      <c r="AW175" s="13" t="s">
        <v>45</v>
      </c>
      <c r="AX175" s="13" t="s">
        <v>82</v>
      </c>
      <c r="AY175" s="244" t="s">
        <v>153</v>
      </c>
    </row>
    <row r="176" spans="1:51" s="14" customFormat="1" ht="12">
      <c r="A176" s="14"/>
      <c r="B176" s="245"/>
      <c r="C176" s="246"/>
      <c r="D176" s="228" t="s">
        <v>166</v>
      </c>
      <c r="E176" s="247" t="s">
        <v>36</v>
      </c>
      <c r="F176" s="248" t="s">
        <v>805</v>
      </c>
      <c r="G176" s="246"/>
      <c r="H176" s="249">
        <v>8.5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166</v>
      </c>
      <c r="AU176" s="255" t="s">
        <v>90</v>
      </c>
      <c r="AV176" s="14" t="s">
        <v>90</v>
      </c>
      <c r="AW176" s="14" t="s">
        <v>45</v>
      </c>
      <c r="AX176" s="14" t="s">
        <v>82</v>
      </c>
      <c r="AY176" s="255" t="s">
        <v>153</v>
      </c>
    </row>
    <row r="177" spans="1:51" s="15" customFormat="1" ht="12">
      <c r="A177" s="15"/>
      <c r="B177" s="266"/>
      <c r="C177" s="267"/>
      <c r="D177" s="228" t="s">
        <v>166</v>
      </c>
      <c r="E177" s="268" t="s">
        <v>36</v>
      </c>
      <c r="F177" s="269" t="s">
        <v>183</v>
      </c>
      <c r="G177" s="267"/>
      <c r="H177" s="270">
        <v>8.5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6" t="s">
        <v>166</v>
      </c>
      <c r="AU177" s="276" t="s">
        <v>90</v>
      </c>
      <c r="AV177" s="15" t="s">
        <v>160</v>
      </c>
      <c r="AW177" s="15" t="s">
        <v>45</v>
      </c>
      <c r="AX177" s="15" t="s">
        <v>23</v>
      </c>
      <c r="AY177" s="276" t="s">
        <v>153</v>
      </c>
    </row>
    <row r="178" spans="1:65" s="2" customFormat="1" ht="16.5" customHeight="1">
      <c r="A178" s="41"/>
      <c r="B178" s="42"/>
      <c r="C178" s="256" t="s">
        <v>238</v>
      </c>
      <c r="D178" s="256" t="s">
        <v>175</v>
      </c>
      <c r="E178" s="257" t="s">
        <v>1044</v>
      </c>
      <c r="F178" s="258" t="s">
        <v>621</v>
      </c>
      <c r="G178" s="259" t="s">
        <v>201</v>
      </c>
      <c r="H178" s="260">
        <v>4.2</v>
      </c>
      <c r="I178" s="261"/>
      <c r="J178" s="262">
        <f>ROUND(I178*H178,2)</f>
        <v>0</v>
      </c>
      <c r="K178" s="258" t="s">
        <v>36</v>
      </c>
      <c r="L178" s="263"/>
      <c r="M178" s="264" t="s">
        <v>36</v>
      </c>
      <c r="N178" s="265" t="s">
        <v>53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6" t="s">
        <v>179</v>
      </c>
      <c r="AT178" s="226" t="s">
        <v>175</v>
      </c>
      <c r="AU178" s="226" t="s">
        <v>90</v>
      </c>
      <c r="AY178" s="19" t="s">
        <v>153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23</v>
      </c>
      <c r="BK178" s="227">
        <f>ROUND(I178*H178,2)</f>
        <v>0</v>
      </c>
      <c r="BL178" s="19" t="s">
        <v>160</v>
      </c>
      <c r="BM178" s="226" t="s">
        <v>1273</v>
      </c>
    </row>
    <row r="179" spans="1:47" s="2" customFormat="1" ht="12">
      <c r="A179" s="41"/>
      <c r="B179" s="42"/>
      <c r="C179" s="43"/>
      <c r="D179" s="228" t="s">
        <v>162</v>
      </c>
      <c r="E179" s="43"/>
      <c r="F179" s="229" t="s">
        <v>621</v>
      </c>
      <c r="G179" s="43"/>
      <c r="H179" s="43"/>
      <c r="I179" s="230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19" t="s">
        <v>162</v>
      </c>
      <c r="AU179" s="19" t="s">
        <v>90</v>
      </c>
    </row>
    <row r="180" spans="1:51" s="13" customFormat="1" ht="12">
      <c r="A180" s="13"/>
      <c r="B180" s="235"/>
      <c r="C180" s="236"/>
      <c r="D180" s="228" t="s">
        <v>166</v>
      </c>
      <c r="E180" s="237" t="s">
        <v>36</v>
      </c>
      <c r="F180" s="238" t="s">
        <v>1012</v>
      </c>
      <c r="G180" s="236"/>
      <c r="H180" s="237" t="s">
        <v>36</v>
      </c>
      <c r="I180" s="239"/>
      <c r="J180" s="236"/>
      <c r="K180" s="236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166</v>
      </c>
      <c r="AU180" s="244" t="s">
        <v>90</v>
      </c>
      <c r="AV180" s="13" t="s">
        <v>23</v>
      </c>
      <c r="AW180" s="13" t="s">
        <v>45</v>
      </c>
      <c r="AX180" s="13" t="s">
        <v>82</v>
      </c>
      <c r="AY180" s="244" t="s">
        <v>153</v>
      </c>
    </row>
    <row r="181" spans="1:51" s="13" customFormat="1" ht="12">
      <c r="A181" s="13"/>
      <c r="B181" s="235"/>
      <c r="C181" s="236"/>
      <c r="D181" s="228" t="s">
        <v>166</v>
      </c>
      <c r="E181" s="237" t="s">
        <v>36</v>
      </c>
      <c r="F181" s="238" t="s">
        <v>472</v>
      </c>
      <c r="G181" s="236"/>
      <c r="H181" s="237" t="s">
        <v>36</v>
      </c>
      <c r="I181" s="239"/>
      <c r="J181" s="236"/>
      <c r="K181" s="236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166</v>
      </c>
      <c r="AU181" s="244" t="s">
        <v>90</v>
      </c>
      <c r="AV181" s="13" t="s">
        <v>23</v>
      </c>
      <c r="AW181" s="13" t="s">
        <v>45</v>
      </c>
      <c r="AX181" s="13" t="s">
        <v>82</v>
      </c>
      <c r="AY181" s="244" t="s">
        <v>153</v>
      </c>
    </row>
    <row r="182" spans="1:51" s="14" customFormat="1" ht="12">
      <c r="A182" s="14"/>
      <c r="B182" s="245"/>
      <c r="C182" s="246"/>
      <c r="D182" s="228" t="s">
        <v>166</v>
      </c>
      <c r="E182" s="247" t="s">
        <v>36</v>
      </c>
      <c r="F182" s="248" t="s">
        <v>1139</v>
      </c>
      <c r="G182" s="246"/>
      <c r="H182" s="249">
        <v>4.2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166</v>
      </c>
      <c r="AU182" s="255" t="s">
        <v>90</v>
      </c>
      <c r="AV182" s="14" t="s">
        <v>90</v>
      </c>
      <c r="AW182" s="14" t="s">
        <v>45</v>
      </c>
      <c r="AX182" s="14" t="s">
        <v>82</v>
      </c>
      <c r="AY182" s="255" t="s">
        <v>153</v>
      </c>
    </row>
    <row r="183" spans="1:51" s="15" customFormat="1" ht="12">
      <c r="A183" s="15"/>
      <c r="B183" s="266"/>
      <c r="C183" s="267"/>
      <c r="D183" s="228" t="s">
        <v>166</v>
      </c>
      <c r="E183" s="268" t="s">
        <v>36</v>
      </c>
      <c r="F183" s="269" t="s">
        <v>183</v>
      </c>
      <c r="G183" s="267"/>
      <c r="H183" s="270">
        <v>4.2</v>
      </c>
      <c r="I183" s="271"/>
      <c r="J183" s="267"/>
      <c r="K183" s="267"/>
      <c r="L183" s="272"/>
      <c r="M183" s="273"/>
      <c r="N183" s="274"/>
      <c r="O183" s="274"/>
      <c r="P183" s="274"/>
      <c r="Q183" s="274"/>
      <c r="R183" s="274"/>
      <c r="S183" s="274"/>
      <c r="T183" s="27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6" t="s">
        <v>166</v>
      </c>
      <c r="AU183" s="276" t="s">
        <v>90</v>
      </c>
      <c r="AV183" s="15" t="s">
        <v>160</v>
      </c>
      <c r="AW183" s="15" t="s">
        <v>45</v>
      </c>
      <c r="AX183" s="15" t="s">
        <v>23</v>
      </c>
      <c r="AY183" s="276" t="s">
        <v>153</v>
      </c>
    </row>
    <row r="184" spans="1:65" s="2" customFormat="1" ht="16.5" customHeight="1">
      <c r="A184" s="41"/>
      <c r="B184" s="42"/>
      <c r="C184" s="256" t="s">
        <v>8</v>
      </c>
      <c r="D184" s="256" t="s">
        <v>175</v>
      </c>
      <c r="E184" s="257" t="s">
        <v>624</v>
      </c>
      <c r="F184" s="258" t="s">
        <v>625</v>
      </c>
      <c r="G184" s="259" t="s">
        <v>201</v>
      </c>
      <c r="H184" s="260">
        <v>4.2</v>
      </c>
      <c r="I184" s="261"/>
      <c r="J184" s="262">
        <f>ROUND(I184*H184,2)</f>
        <v>0</v>
      </c>
      <c r="K184" s="258" t="s">
        <v>36</v>
      </c>
      <c r="L184" s="263"/>
      <c r="M184" s="264" t="s">
        <v>36</v>
      </c>
      <c r="N184" s="265" t="s">
        <v>53</v>
      </c>
      <c r="O184" s="87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6" t="s">
        <v>179</v>
      </c>
      <c r="AT184" s="226" t="s">
        <v>175</v>
      </c>
      <c r="AU184" s="226" t="s">
        <v>90</v>
      </c>
      <c r="AY184" s="19" t="s">
        <v>153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23</v>
      </c>
      <c r="BK184" s="227">
        <f>ROUND(I184*H184,2)</f>
        <v>0</v>
      </c>
      <c r="BL184" s="19" t="s">
        <v>160</v>
      </c>
      <c r="BM184" s="226" t="s">
        <v>1274</v>
      </c>
    </row>
    <row r="185" spans="1:47" s="2" customFormat="1" ht="12">
      <c r="A185" s="41"/>
      <c r="B185" s="42"/>
      <c r="C185" s="43"/>
      <c r="D185" s="228" t="s">
        <v>162</v>
      </c>
      <c r="E185" s="43"/>
      <c r="F185" s="229" t="s">
        <v>625</v>
      </c>
      <c r="G185" s="43"/>
      <c r="H185" s="43"/>
      <c r="I185" s="230"/>
      <c r="J185" s="43"/>
      <c r="K185" s="43"/>
      <c r="L185" s="47"/>
      <c r="M185" s="231"/>
      <c r="N185" s="232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19" t="s">
        <v>162</v>
      </c>
      <c r="AU185" s="19" t="s">
        <v>90</v>
      </c>
    </row>
    <row r="186" spans="1:51" s="13" customFormat="1" ht="12">
      <c r="A186" s="13"/>
      <c r="B186" s="235"/>
      <c r="C186" s="236"/>
      <c r="D186" s="228" t="s">
        <v>166</v>
      </c>
      <c r="E186" s="237" t="s">
        <v>36</v>
      </c>
      <c r="F186" s="238" t="s">
        <v>1012</v>
      </c>
      <c r="G186" s="236"/>
      <c r="H186" s="237" t="s">
        <v>36</v>
      </c>
      <c r="I186" s="239"/>
      <c r="J186" s="236"/>
      <c r="K186" s="236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166</v>
      </c>
      <c r="AU186" s="244" t="s">
        <v>90</v>
      </c>
      <c r="AV186" s="13" t="s">
        <v>23</v>
      </c>
      <c r="AW186" s="13" t="s">
        <v>45</v>
      </c>
      <c r="AX186" s="13" t="s">
        <v>82</v>
      </c>
      <c r="AY186" s="244" t="s">
        <v>153</v>
      </c>
    </row>
    <row r="187" spans="1:51" s="13" customFormat="1" ht="12">
      <c r="A187" s="13"/>
      <c r="B187" s="235"/>
      <c r="C187" s="236"/>
      <c r="D187" s="228" t="s">
        <v>166</v>
      </c>
      <c r="E187" s="237" t="s">
        <v>36</v>
      </c>
      <c r="F187" s="238" t="s">
        <v>472</v>
      </c>
      <c r="G187" s="236"/>
      <c r="H187" s="237" t="s">
        <v>36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166</v>
      </c>
      <c r="AU187" s="244" t="s">
        <v>90</v>
      </c>
      <c r="AV187" s="13" t="s">
        <v>23</v>
      </c>
      <c r="AW187" s="13" t="s">
        <v>45</v>
      </c>
      <c r="AX187" s="13" t="s">
        <v>82</v>
      </c>
      <c r="AY187" s="244" t="s">
        <v>153</v>
      </c>
    </row>
    <row r="188" spans="1:51" s="14" customFormat="1" ht="12">
      <c r="A188" s="14"/>
      <c r="B188" s="245"/>
      <c r="C188" s="246"/>
      <c r="D188" s="228" t="s">
        <v>166</v>
      </c>
      <c r="E188" s="247" t="s">
        <v>36</v>
      </c>
      <c r="F188" s="248" t="s">
        <v>1139</v>
      </c>
      <c r="G188" s="246"/>
      <c r="H188" s="249">
        <v>4.2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166</v>
      </c>
      <c r="AU188" s="255" t="s">
        <v>90</v>
      </c>
      <c r="AV188" s="14" t="s">
        <v>90</v>
      </c>
      <c r="AW188" s="14" t="s">
        <v>45</v>
      </c>
      <c r="AX188" s="14" t="s">
        <v>82</v>
      </c>
      <c r="AY188" s="255" t="s">
        <v>153</v>
      </c>
    </row>
    <row r="189" spans="1:51" s="15" customFormat="1" ht="12">
      <c r="A189" s="15"/>
      <c r="B189" s="266"/>
      <c r="C189" s="267"/>
      <c r="D189" s="228" t="s">
        <v>166</v>
      </c>
      <c r="E189" s="268" t="s">
        <v>36</v>
      </c>
      <c r="F189" s="269" t="s">
        <v>183</v>
      </c>
      <c r="G189" s="267"/>
      <c r="H189" s="270">
        <v>4.2</v>
      </c>
      <c r="I189" s="271"/>
      <c r="J189" s="267"/>
      <c r="K189" s="267"/>
      <c r="L189" s="272"/>
      <c r="M189" s="273"/>
      <c r="N189" s="274"/>
      <c r="O189" s="274"/>
      <c r="P189" s="274"/>
      <c r="Q189" s="274"/>
      <c r="R189" s="274"/>
      <c r="S189" s="274"/>
      <c r="T189" s="27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76" t="s">
        <v>166</v>
      </c>
      <c r="AU189" s="276" t="s">
        <v>90</v>
      </c>
      <c r="AV189" s="15" t="s">
        <v>160</v>
      </c>
      <c r="AW189" s="15" t="s">
        <v>45</v>
      </c>
      <c r="AX189" s="15" t="s">
        <v>23</v>
      </c>
      <c r="AY189" s="276" t="s">
        <v>153</v>
      </c>
    </row>
    <row r="190" spans="1:65" s="2" customFormat="1" ht="16.5" customHeight="1">
      <c r="A190" s="41"/>
      <c r="B190" s="42"/>
      <c r="C190" s="256" t="s">
        <v>251</v>
      </c>
      <c r="D190" s="256" t="s">
        <v>175</v>
      </c>
      <c r="E190" s="257" t="s">
        <v>1047</v>
      </c>
      <c r="F190" s="258" t="s">
        <v>1048</v>
      </c>
      <c r="G190" s="259" t="s">
        <v>201</v>
      </c>
      <c r="H190" s="260">
        <v>1.7</v>
      </c>
      <c r="I190" s="261"/>
      <c r="J190" s="262">
        <f>ROUND(I190*H190,2)</f>
        <v>0</v>
      </c>
      <c r="K190" s="258" t="s">
        <v>36</v>
      </c>
      <c r="L190" s="263"/>
      <c r="M190" s="264" t="s">
        <v>36</v>
      </c>
      <c r="N190" s="265" t="s">
        <v>53</v>
      </c>
      <c r="O190" s="87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6" t="s">
        <v>179</v>
      </c>
      <c r="AT190" s="226" t="s">
        <v>175</v>
      </c>
      <c r="AU190" s="226" t="s">
        <v>90</v>
      </c>
      <c r="AY190" s="19" t="s">
        <v>153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9" t="s">
        <v>23</v>
      </c>
      <c r="BK190" s="227">
        <f>ROUND(I190*H190,2)</f>
        <v>0</v>
      </c>
      <c r="BL190" s="19" t="s">
        <v>160</v>
      </c>
      <c r="BM190" s="226" t="s">
        <v>1275</v>
      </c>
    </row>
    <row r="191" spans="1:47" s="2" customFormat="1" ht="12">
      <c r="A191" s="41"/>
      <c r="B191" s="42"/>
      <c r="C191" s="43"/>
      <c r="D191" s="228" t="s">
        <v>162</v>
      </c>
      <c r="E191" s="43"/>
      <c r="F191" s="229" t="s">
        <v>1048</v>
      </c>
      <c r="G191" s="43"/>
      <c r="H191" s="43"/>
      <c r="I191" s="230"/>
      <c r="J191" s="43"/>
      <c r="K191" s="43"/>
      <c r="L191" s="47"/>
      <c r="M191" s="231"/>
      <c r="N191" s="23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19" t="s">
        <v>162</v>
      </c>
      <c r="AU191" s="19" t="s">
        <v>90</v>
      </c>
    </row>
    <row r="192" spans="1:51" s="13" customFormat="1" ht="12">
      <c r="A192" s="13"/>
      <c r="B192" s="235"/>
      <c r="C192" s="236"/>
      <c r="D192" s="228" t="s">
        <v>166</v>
      </c>
      <c r="E192" s="237" t="s">
        <v>36</v>
      </c>
      <c r="F192" s="238" t="s">
        <v>1012</v>
      </c>
      <c r="G192" s="236"/>
      <c r="H192" s="237" t="s">
        <v>36</v>
      </c>
      <c r="I192" s="239"/>
      <c r="J192" s="236"/>
      <c r="K192" s="236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166</v>
      </c>
      <c r="AU192" s="244" t="s">
        <v>90</v>
      </c>
      <c r="AV192" s="13" t="s">
        <v>23</v>
      </c>
      <c r="AW192" s="13" t="s">
        <v>45</v>
      </c>
      <c r="AX192" s="13" t="s">
        <v>82</v>
      </c>
      <c r="AY192" s="244" t="s">
        <v>153</v>
      </c>
    </row>
    <row r="193" spans="1:51" s="13" customFormat="1" ht="12">
      <c r="A193" s="13"/>
      <c r="B193" s="235"/>
      <c r="C193" s="236"/>
      <c r="D193" s="228" t="s">
        <v>166</v>
      </c>
      <c r="E193" s="237" t="s">
        <v>36</v>
      </c>
      <c r="F193" s="238" t="s">
        <v>472</v>
      </c>
      <c r="G193" s="236"/>
      <c r="H193" s="237" t="s">
        <v>36</v>
      </c>
      <c r="I193" s="239"/>
      <c r="J193" s="236"/>
      <c r="K193" s="236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166</v>
      </c>
      <c r="AU193" s="244" t="s">
        <v>90</v>
      </c>
      <c r="AV193" s="13" t="s">
        <v>23</v>
      </c>
      <c r="AW193" s="13" t="s">
        <v>45</v>
      </c>
      <c r="AX193" s="13" t="s">
        <v>82</v>
      </c>
      <c r="AY193" s="244" t="s">
        <v>153</v>
      </c>
    </row>
    <row r="194" spans="1:51" s="14" customFormat="1" ht="12">
      <c r="A194" s="14"/>
      <c r="B194" s="245"/>
      <c r="C194" s="246"/>
      <c r="D194" s="228" t="s">
        <v>166</v>
      </c>
      <c r="E194" s="247" t="s">
        <v>36</v>
      </c>
      <c r="F194" s="248" t="s">
        <v>1147</v>
      </c>
      <c r="G194" s="246"/>
      <c r="H194" s="249">
        <v>1.7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166</v>
      </c>
      <c r="AU194" s="255" t="s">
        <v>90</v>
      </c>
      <c r="AV194" s="14" t="s">
        <v>90</v>
      </c>
      <c r="AW194" s="14" t="s">
        <v>45</v>
      </c>
      <c r="AX194" s="14" t="s">
        <v>82</v>
      </c>
      <c r="AY194" s="255" t="s">
        <v>153</v>
      </c>
    </row>
    <row r="195" spans="1:51" s="15" customFormat="1" ht="12">
      <c r="A195" s="15"/>
      <c r="B195" s="266"/>
      <c r="C195" s="267"/>
      <c r="D195" s="228" t="s">
        <v>166</v>
      </c>
      <c r="E195" s="268" t="s">
        <v>36</v>
      </c>
      <c r="F195" s="269" t="s">
        <v>183</v>
      </c>
      <c r="G195" s="267"/>
      <c r="H195" s="270">
        <v>1.7</v>
      </c>
      <c r="I195" s="271"/>
      <c r="J195" s="267"/>
      <c r="K195" s="267"/>
      <c r="L195" s="272"/>
      <c r="M195" s="273"/>
      <c r="N195" s="274"/>
      <c r="O195" s="274"/>
      <c r="P195" s="274"/>
      <c r="Q195" s="274"/>
      <c r="R195" s="274"/>
      <c r="S195" s="274"/>
      <c r="T195" s="27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6" t="s">
        <v>166</v>
      </c>
      <c r="AU195" s="276" t="s">
        <v>90</v>
      </c>
      <c r="AV195" s="15" t="s">
        <v>160</v>
      </c>
      <c r="AW195" s="15" t="s">
        <v>45</v>
      </c>
      <c r="AX195" s="15" t="s">
        <v>23</v>
      </c>
      <c r="AY195" s="276" t="s">
        <v>153</v>
      </c>
    </row>
    <row r="196" spans="1:65" s="2" customFormat="1" ht="16.5" customHeight="1">
      <c r="A196" s="41"/>
      <c r="B196" s="42"/>
      <c r="C196" s="256" t="s">
        <v>211</v>
      </c>
      <c r="D196" s="256" t="s">
        <v>175</v>
      </c>
      <c r="E196" s="257" t="s">
        <v>1050</v>
      </c>
      <c r="F196" s="258" t="s">
        <v>1051</v>
      </c>
      <c r="G196" s="259" t="s">
        <v>201</v>
      </c>
      <c r="H196" s="260">
        <v>3.4</v>
      </c>
      <c r="I196" s="261"/>
      <c r="J196" s="262">
        <f>ROUND(I196*H196,2)</f>
        <v>0</v>
      </c>
      <c r="K196" s="258" t="s">
        <v>36</v>
      </c>
      <c r="L196" s="263"/>
      <c r="M196" s="264" t="s">
        <v>36</v>
      </c>
      <c r="N196" s="265" t="s">
        <v>53</v>
      </c>
      <c r="O196" s="87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6" t="s">
        <v>179</v>
      </c>
      <c r="AT196" s="226" t="s">
        <v>175</v>
      </c>
      <c r="AU196" s="226" t="s">
        <v>90</v>
      </c>
      <c r="AY196" s="19" t="s">
        <v>153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9" t="s">
        <v>23</v>
      </c>
      <c r="BK196" s="227">
        <f>ROUND(I196*H196,2)</f>
        <v>0</v>
      </c>
      <c r="BL196" s="19" t="s">
        <v>160</v>
      </c>
      <c r="BM196" s="226" t="s">
        <v>1276</v>
      </c>
    </row>
    <row r="197" spans="1:47" s="2" customFormat="1" ht="12">
      <c r="A197" s="41"/>
      <c r="B197" s="42"/>
      <c r="C197" s="43"/>
      <c r="D197" s="228" t="s">
        <v>162</v>
      </c>
      <c r="E197" s="43"/>
      <c r="F197" s="229" t="s">
        <v>1051</v>
      </c>
      <c r="G197" s="43"/>
      <c r="H197" s="43"/>
      <c r="I197" s="230"/>
      <c r="J197" s="43"/>
      <c r="K197" s="43"/>
      <c r="L197" s="47"/>
      <c r="M197" s="231"/>
      <c r="N197" s="232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19" t="s">
        <v>162</v>
      </c>
      <c r="AU197" s="19" t="s">
        <v>90</v>
      </c>
    </row>
    <row r="198" spans="1:51" s="13" customFormat="1" ht="12">
      <c r="A198" s="13"/>
      <c r="B198" s="235"/>
      <c r="C198" s="236"/>
      <c r="D198" s="228" t="s">
        <v>166</v>
      </c>
      <c r="E198" s="237" t="s">
        <v>36</v>
      </c>
      <c r="F198" s="238" t="s">
        <v>1012</v>
      </c>
      <c r="G198" s="236"/>
      <c r="H198" s="237" t="s">
        <v>36</v>
      </c>
      <c r="I198" s="239"/>
      <c r="J198" s="236"/>
      <c r="K198" s="236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166</v>
      </c>
      <c r="AU198" s="244" t="s">
        <v>90</v>
      </c>
      <c r="AV198" s="13" t="s">
        <v>23</v>
      </c>
      <c r="AW198" s="13" t="s">
        <v>45</v>
      </c>
      <c r="AX198" s="13" t="s">
        <v>82</v>
      </c>
      <c r="AY198" s="244" t="s">
        <v>153</v>
      </c>
    </row>
    <row r="199" spans="1:51" s="13" customFormat="1" ht="12">
      <c r="A199" s="13"/>
      <c r="B199" s="235"/>
      <c r="C199" s="236"/>
      <c r="D199" s="228" t="s">
        <v>166</v>
      </c>
      <c r="E199" s="237" t="s">
        <v>36</v>
      </c>
      <c r="F199" s="238" t="s">
        <v>472</v>
      </c>
      <c r="G199" s="236"/>
      <c r="H199" s="237" t="s">
        <v>36</v>
      </c>
      <c r="I199" s="239"/>
      <c r="J199" s="236"/>
      <c r="K199" s="236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166</v>
      </c>
      <c r="AU199" s="244" t="s">
        <v>90</v>
      </c>
      <c r="AV199" s="13" t="s">
        <v>23</v>
      </c>
      <c r="AW199" s="13" t="s">
        <v>45</v>
      </c>
      <c r="AX199" s="13" t="s">
        <v>82</v>
      </c>
      <c r="AY199" s="244" t="s">
        <v>153</v>
      </c>
    </row>
    <row r="200" spans="1:51" s="14" customFormat="1" ht="12">
      <c r="A200" s="14"/>
      <c r="B200" s="245"/>
      <c r="C200" s="246"/>
      <c r="D200" s="228" t="s">
        <v>166</v>
      </c>
      <c r="E200" s="247" t="s">
        <v>36</v>
      </c>
      <c r="F200" s="248" t="s">
        <v>1149</v>
      </c>
      <c r="G200" s="246"/>
      <c r="H200" s="249">
        <v>3.4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166</v>
      </c>
      <c r="AU200" s="255" t="s">
        <v>90</v>
      </c>
      <c r="AV200" s="14" t="s">
        <v>90</v>
      </c>
      <c r="AW200" s="14" t="s">
        <v>45</v>
      </c>
      <c r="AX200" s="14" t="s">
        <v>82</v>
      </c>
      <c r="AY200" s="255" t="s">
        <v>153</v>
      </c>
    </row>
    <row r="201" spans="1:51" s="15" customFormat="1" ht="12">
      <c r="A201" s="15"/>
      <c r="B201" s="266"/>
      <c r="C201" s="267"/>
      <c r="D201" s="228" t="s">
        <v>166</v>
      </c>
      <c r="E201" s="268" t="s">
        <v>36</v>
      </c>
      <c r="F201" s="269" t="s">
        <v>183</v>
      </c>
      <c r="G201" s="267"/>
      <c r="H201" s="270">
        <v>3.4</v>
      </c>
      <c r="I201" s="271"/>
      <c r="J201" s="267"/>
      <c r="K201" s="267"/>
      <c r="L201" s="272"/>
      <c r="M201" s="273"/>
      <c r="N201" s="274"/>
      <c r="O201" s="274"/>
      <c r="P201" s="274"/>
      <c r="Q201" s="274"/>
      <c r="R201" s="274"/>
      <c r="S201" s="274"/>
      <c r="T201" s="27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6" t="s">
        <v>166</v>
      </c>
      <c r="AU201" s="276" t="s">
        <v>90</v>
      </c>
      <c r="AV201" s="15" t="s">
        <v>160</v>
      </c>
      <c r="AW201" s="15" t="s">
        <v>45</v>
      </c>
      <c r="AX201" s="15" t="s">
        <v>23</v>
      </c>
      <c r="AY201" s="276" t="s">
        <v>153</v>
      </c>
    </row>
    <row r="202" spans="1:65" s="2" customFormat="1" ht="16.5" customHeight="1">
      <c r="A202" s="41"/>
      <c r="B202" s="42"/>
      <c r="C202" s="256" t="s">
        <v>203</v>
      </c>
      <c r="D202" s="256" t="s">
        <v>175</v>
      </c>
      <c r="E202" s="257" t="s">
        <v>1054</v>
      </c>
      <c r="F202" s="258" t="s">
        <v>1055</v>
      </c>
      <c r="G202" s="259" t="s">
        <v>201</v>
      </c>
      <c r="H202" s="260">
        <v>1.7</v>
      </c>
      <c r="I202" s="261"/>
      <c r="J202" s="262">
        <f>ROUND(I202*H202,2)</f>
        <v>0</v>
      </c>
      <c r="K202" s="258" t="s">
        <v>36</v>
      </c>
      <c r="L202" s="263"/>
      <c r="M202" s="264" t="s">
        <v>36</v>
      </c>
      <c r="N202" s="265" t="s">
        <v>53</v>
      </c>
      <c r="O202" s="87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6" t="s">
        <v>179</v>
      </c>
      <c r="AT202" s="226" t="s">
        <v>175</v>
      </c>
      <c r="AU202" s="226" t="s">
        <v>90</v>
      </c>
      <c r="AY202" s="19" t="s">
        <v>153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9" t="s">
        <v>23</v>
      </c>
      <c r="BK202" s="227">
        <f>ROUND(I202*H202,2)</f>
        <v>0</v>
      </c>
      <c r="BL202" s="19" t="s">
        <v>160</v>
      </c>
      <c r="BM202" s="226" t="s">
        <v>1277</v>
      </c>
    </row>
    <row r="203" spans="1:47" s="2" customFormat="1" ht="12">
      <c r="A203" s="41"/>
      <c r="B203" s="42"/>
      <c r="C203" s="43"/>
      <c r="D203" s="228" t="s">
        <v>162</v>
      </c>
      <c r="E203" s="43"/>
      <c r="F203" s="229" t="s">
        <v>1055</v>
      </c>
      <c r="G203" s="43"/>
      <c r="H203" s="43"/>
      <c r="I203" s="230"/>
      <c r="J203" s="43"/>
      <c r="K203" s="43"/>
      <c r="L203" s="47"/>
      <c r="M203" s="231"/>
      <c r="N203" s="232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9" t="s">
        <v>162</v>
      </c>
      <c r="AU203" s="19" t="s">
        <v>90</v>
      </c>
    </row>
    <row r="204" spans="1:51" s="13" customFormat="1" ht="12">
      <c r="A204" s="13"/>
      <c r="B204" s="235"/>
      <c r="C204" s="236"/>
      <c r="D204" s="228" t="s">
        <v>166</v>
      </c>
      <c r="E204" s="237" t="s">
        <v>36</v>
      </c>
      <c r="F204" s="238" t="s">
        <v>1012</v>
      </c>
      <c r="G204" s="236"/>
      <c r="H204" s="237" t="s">
        <v>36</v>
      </c>
      <c r="I204" s="239"/>
      <c r="J204" s="236"/>
      <c r="K204" s="236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166</v>
      </c>
      <c r="AU204" s="244" t="s">
        <v>90</v>
      </c>
      <c r="AV204" s="13" t="s">
        <v>23</v>
      </c>
      <c r="AW204" s="13" t="s">
        <v>45</v>
      </c>
      <c r="AX204" s="13" t="s">
        <v>82</v>
      </c>
      <c r="AY204" s="244" t="s">
        <v>153</v>
      </c>
    </row>
    <row r="205" spans="1:51" s="13" customFormat="1" ht="12">
      <c r="A205" s="13"/>
      <c r="B205" s="235"/>
      <c r="C205" s="236"/>
      <c r="D205" s="228" t="s">
        <v>166</v>
      </c>
      <c r="E205" s="237" t="s">
        <v>36</v>
      </c>
      <c r="F205" s="238" t="s">
        <v>472</v>
      </c>
      <c r="G205" s="236"/>
      <c r="H205" s="237" t="s">
        <v>36</v>
      </c>
      <c r="I205" s="239"/>
      <c r="J205" s="236"/>
      <c r="K205" s="236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166</v>
      </c>
      <c r="AU205" s="244" t="s">
        <v>90</v>
      </c>
      <c r="AV205" s="13" t="s">
        <v>23</v>
      </c>
      <c r="AW205" s="13" t="s">
        <v>45</v>
      </c>
      <c r="AX205" s="13" t="s">
        <v>82</v>
      </c>
      <c r="AY205" s="244" t="s">
        <v>153</v>
      </c>
    </row>
    <row r="206" spans="1:51" s="14" customFormat="1" ht="12">
      <c r="A206" s="14"/>
      <c r="B206" s="245"/>
      <c r="C206" s="246"/>
      <c r="D206" s="228" t="s">
        <v>166</v>
      </c>
      <c r="E206" s="247" t="s">
        <v>36</v>
      </c>
      <c r="F206" s="248" t="s">
        <v>1147</v>
      </c>
      <c r="G206" s="246"/>
      <c r="H206" s="249">
        <v>1.7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166</v>
      </c>
      <c r="AU206" s="255" t="s">
        <v>90</v>
      </c>
      <c r="AV206" s="14" t="s">
        <v>90</v>
      </c>
      <c r="AW206" s="14" t="s">
        <v>45</v>
      </c>
      <c r="AX206" s="14" t="s">
        <v>82</v>
      </c>
      <c r="AY206" s="255" t="s">
        <v>153</v>
      </c>
    </row>
    <row r="207" spans="1:51" s="15" customFormat="1" ht="12">
      <c r="A207" s="15"/>
      <c r="B207" s="266"/>
      <c r="C207" s="267"/>
      <c r="D207" s="228" t="s">
        <v>166</v>
      </c>
      <c r="E207" s="268" t="s">
        <v>36</v>
      </c>
      <c r="F207" s="269" t="s">
        <v>183</v>
      </c>
      <c r="G207" s="267"/>
      <c r="H207" s="270">
        <v>1.7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6" t="s">
        <v>166</v>
      </c>
      <c r="AU207" s="276" t="s">
        <v>90</v>
      </c>
      <c r="AV207" s="15" t="s">
        <v>160</v>
      </c>
      <c r="AW207" s="15" t="s">
        <v>45</v>
      </c>
      <c r="AX207" s="15" t="s">
        <v>23</v>
      </c>
      <c r="AY207" s="276" t="s">
        <v>153</v>
      </c>
    </row>
    <row r="208" spans="1:65" s="2" customFormat="1" ht="16.5" customHeight="1">
      <c r="A208" s="41"/>
      <c r="B208" s="42"/>
      <c r="C208" s="256" t="s">
        <v>265</v>
      </c>
      <c r="D208" s="256" t="s">
        <v>175</v>
      </c>
      <c r="E208" s="257" t="s">
        <v>1057</v>
      </c>
      <c r="F208" s="258" t="s">
        <v>1058</v>
      </c>
      <c r="G208" s="259" t="s">
        <v>201</v>
      </c>
      <c r="H208" s="260">
        <v>6.05</v>
      </c>
      <c r="I208" s="261"/>
      <c r="J208" s="262">
        <f>ROUND(I208*H208,2)</f>
        <v>0</v>
      </c>
      <c r="K208" s="258" t="s">
        <v>36</v>
      </c>
      <c r="L208" s="263"/>
      <c r="M208" s="264" t="s">
        <v>36</v>
      </c>
      <c r="N208" s="265" t="s">
        <v>53</v>
      </c>
      <c r="O208" s="87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6" t="s">
        <v>179</v>
      </c>
      <c r="AT208" s="226" t="s">
        <v>175</v>
      </c>
      <c r="AU208" s="226" t="s">
        <v>90</v>
      </c>
      <c r="AY208" s="19" t="s">
        <v>153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23</v>
      </c>
      <c r="BK208" s="227">
        <f>ROUND(I208*H208,2)</f>
        <v>0</v>
      </c>
      <c r="BL208" s="19" t="s">
        <v>160</v>
      </c>
      <c r="BM208" s="226" t="s">
        <v>1278</v>
      </c>
    </row>
    <row r="209" spans="1:47" s="2" customFormat="1" ht="12">
      <c r="A209" s="41"/>
      <c r="B209" s="42"/>
      <c r="C209" s="43"/>
      <c r="D209" s="228" t="s">
        <v>162</v>
      </c>
      <c r="E209" s="43"/>
      <c r="F209" s="229" t="s">
        <v>1058</v>
      </c>
      <c r="G209" s="43"/>
      <c r="H209" s="43"/>
      <c r="I209" s="230"/>
      <c r="J209" s="43"/>
      <c r="K209" s="43"/>
      <c r="L209" s="47"/>
      <c r="M209" s="231"/>
      <c r="N209" s="232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19" t="s">
        <v>162</v>
      </c>
      <c r="AU209" s="19" t="s">
        <v>90</v>
      </c>
    </row>
    <row r="210" spans="1:51" s="13" customFormat="1" ht="12">
      <c r="A210" s="13"/>
      <c r="B210" s="235"/>
      <c r="C210" s="236"/>
      <c r="D210" s="228" t="s">
        <v>166</v>
      </c>
      <c r="E210" s="237" t="s">
        <v>36</v>
      </c>
      <c r="F210" s="238" t="s">
        <v>1012</v>
      </c>
      <c r="G210" s="236"/>
      <c r="H210" s="237" t="s">
        <v>36</v>
      </c>
      <c r="I210" s="239"/>
      <c r="J210" s="236"/>
      <c r="K210" s="236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166</v>
      </c>
      <c r="AU210" s="244" t="s">
        <v>90</v>
      </c>
      <c r="AV210" s="13" t="s">
        <v>23</v>
      </c>
      <c r="AW210" s="13" t="s">
        <v>45</v>
      </c>
      <c r="AX210" s="13" t="s">
        <v>82</v>
      </c>
      <c r="AY210" s="244" t="s">
        <v>153</v>
      </c>
    </row>
    <row r="211" spans="1:51" s="13" customFormat="1" ht="12">
      <c r="A211" s="13"/>
      <c r="B211" s="235"/>
      <c r="C211" s="236"/>
      <c r="D211" s="228" t="s">
        <v>166</v>
      </c>
      <c r="E211" s="237" t="s">
        <v>36</v>
      </c>
      <c r="F211" s="238" t="s">
        <v>472</v>
      </c>
      <c r="G211" s="236"/>
      <c r="H211" s="237" t="s">
        <v>36</v>
      </c>
      <c r="I211" s="239"/>
      <c r="J211" s="236"/>
      <c r="K211" s="236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166</v>
      </c>
      <c r="AU211" s="244" t="s">
        <v>90</v>
      </c>
      <c r="AV211" s="13" t="s">
        <v>23</v>
      </c>
      <c r="AW211" s="13" t="s">
        <v>45</v>
      </c>
      <c r="AX211" s="13" t="s">
        <v>82</v>
      </c>
      <c r="AY211" s="244" t="s">
        <v>153</v>
      </c>
    </row>
    <row r="212" spans="1:51" s="14" customFormat="1" ht="12">
      <c r="A212" s="14"/>
      <c r="B212" s="245"/>
      <c r="C212" s="246"/>
      <c r="D212" s="228" t="s">
        <v>166</v>
      </c>
      <c r="E212" s="247" t="s">
        <v>36</v>
      </c>
      <c r="F212" s="248" t="s">
        <v>1152</v>
      </c>
      <c r="G212" s="246"/>
      <c r="H212" s="249">
        <v>6.05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166</v>
      </c>
      <c r="AU212" s="255" t="s">
        <v>90</v>
      </c>
      <c r="AV212" s="14" t="s">
        <v>90</v>
      </c>
      <c r="AW212" s="14" t="s">
        <v>45</v>
      </c>
      <c r="AX212" s="14" t="s">
        <v>82</v>
      </c>
      <c r="AY212" s="255" t="s">
        <v>153</v>
      </c>
    </row>
    <row r="213" spans="1:51" s="15" customFormat="1" ht="12">
      <c r="A213" s="15"/>
      <c r="B213" s="266"/>
      <c r="C213" s="267"/>
      <c r="D213" s="228" t="s">
        <v>166</v>
      </c>
      <c r="E213" s="268" t="s">
        <v>36</v>
      </c>
      <c r="F213" s="269" t="s">
        <v>183</v>
      </c>
      <c r="G213" s="267"/>
      <c r="H213" s="270">
        <v>6.05</v>
      </c>
      <c r="I213" s="271"/>
      <c r="J213" s="267"/>
      <c r="K213" s="267"/>
      <c r="L213" s="272"/>
      <c r="M213" s="273"/>
      <c r="N213" s="274"/>
      <c r="O213" s="274"/>
      <c r="P213" s="274"/>
      <c r="Q213" s="274"/>
      <c r="R213" s="274"/>
      <c r="S213" s="274"/>
      <c r="T213" s="27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6" t="s">
        <v>166</v>
      </c>
      <c r="AU213" s="276" t="s">
        <v>90</v>
      </c>
      <c r="AV213" s="15" t="s">
        <v>160</v>
      </c>
      <c r="AW213" s="15" t="s">
        <v>45</v>
      </c>
      <c r="AX213" s="15" t="s">
        <v>23</v>
      </c>
      <c r="AY213" s="276" t="s">
        <v>153</v>
      </c>
    </row>
    <row r="214" spans="1:65" s="2" customFormat="1" ht="16.5" customHeight="1">
      <c r="A214" s="41"/>
      <c r="B214" s="42"/>
      <c r="C214" s="256" t="s">
        <v>269</v>
      </c>
      <c r="D214" s="256" t="s">
        <v>175</v>
      </c>
      <c r="E214" s="257" t="s">
        <v>1061</v>
      </c>
      <c r="F214" s="258" t="s">
        <v>1062</v>
      </c>
      <c r="G214" s="259" t="s">
        <v>201</v>
      </c>
      <c r="H214" s="260">
        <v>4.3</v>
      </c>
      <c r="I214" s="261"/>
      <c r="J214" s="262">
        <f>ROUND(I214*H214,2)</f>
        <v>0</v>
      </c>
      <c r="K214" s="258" t="s">
        <v>36</v>
      </c>
      <c r="L214" s="263"/>
      <c r="M214" s="264" t="s">
        <v>36</v>
      </c>
      <c r="N214" s="265" t="s">
        <v>53</v>
      </c>
      <c r="O214" s="87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6" t="s">
        <v>179</v>
      </c>
      <c r="AT214" s="226" t="s">
        <v>175</v>
      </c>
      <c r="AU214" s="226" t="s">
        <v>90</v>
      </c>
      <c r="AY214" s="19" t="s">
        <v>153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9" t="s">
        <v>23</v>
      </c>
      <c r="BK214" s="227">
        <f>ROUND(I214*H214,2)</f>
        <v>0</v>
      </c>
      <c r="BL214" s="19" t="s">
        <v>160</v>
      </c>
      <c r="BM214" s="226" t="s">
        <v>1279</v>
      </c>
    </row>
    <row r="215" spans="1:47" s="2" customFormat="1" ht="12">
      <c r="A215" s="41"/>
      <c r="B215" s="42"/>
      <c r="C215" s="43"/>
      <c r="D215" s="228" t="s">
        <v>162</v>
      </c>
      <c r="E215" s="43"/>
      <c r="F215" s="229" t="s">
        <v>1062</v>
      </c>
      <c r="G215" s="43"/>
      <c r="H215" s="43"/>
      <c r="I215" s="230"/>
      <c r="J215" s="43"/>
      <c r="K215" s="43"/>
      <c r="L215" s="47"/>
      <c r="M215" s="231"/>
      <c r="N215" s="232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19" t="s">
        <v>162</v>
      </c>
      <c r="AU215" s="19" t="s">
        <v>90</v>
      </c>
    </row>
    <row r="216" spans="1:51" s="13" customFormat="1" ht="12">
      <c r="A216" s="13"/>
      <c r="B216" s="235"/>
      <c r="C216" s="236"/>
      <c r="D216" s="228" t="s">
        <v>166</v>
      </c>
      <c r="E216" s="237" t="s">
        <v>36</v>
      </c>
      <c r="F216" s="238" t="s">
        <v>1012</v>
      </c>
      <c r="G216" s="236"/>
      <c r="H216" s="237" t="s">
        <v>36</v>
      </c>
      <c r="I216" s="239"/>
      <c r="J216" s="236"/>
      <c r="K216" s="236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166</v>
      </c>
      <c r="AU216" s="244" t="s">
        <v>90</v>
      </c>
      <c r="AV216" s="13" t="s">
        <v>23</v>
      </c>
      <c r="AW216" s="13" t="s">
        <v>45</v>
      </c>
      <c r="AX216" s="13" t="s">
        <v>82</v>
      </c>
      <c r="AY216" s="244" t="s">
        <v>153</v>
      </c>
    </row>
    <row r="217" spans="1:51" s="13" customFormat="1" ht="12">
      <c r="A217" s="13"/>
      <c r="B217" s="235"/>
      <c r="C217" s="236"/>
      <c r="D217" s="228" t="s">
        <v>166</v>
      </c>
      <c r="E217" s="237" t="s">
        <v>36</v>
      </c>
      <c r="F217" s="238" t="s">
        <v>472</v>
      </c>
      <c r="G217" s="236"/>
      <c r="H217" s="237" t="s">
        <v>36</v>
      </c>
      <c r="I217" s="239"/>
      <c r="J217" s="236"/>
      <c r="K217" s="236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166</v>
      </c>
      <c r="AU217" s="244" t="s">
        <v>90</v>
      </c>
      <c r="AV217" s="13" t="s">
        <v>23</v>
      </c>
      <c r="AW217" s="13" t="s">
        <v>45</v>
      </c>
      <c r="AX217" s="13" t="s">
        <v>82</v>
      </c>
      <c r="AY217" s="244" t="s">
        <v>153</v>
      </c>
    </row>
    <row r="218" spans="1:51" s="14" customFormat="1" ht="12">
      <c r="A218" s="14"/>
      <c r="B218" s="245"/>
      <c r="C218" s="246"/>
      <c r="D218" s="228" t="s">
        <v>166</v>
      </c>
      <c r="E218" s="247" t="s">
        <v>36</v>
      </c>
      <c r="F218" s="248" t="s">
        <v>1154</v>
      </c>
      <c r="G218" s="246"/>
      <c r="H218" s="249">
        <v>4.3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166</v>
      </c>
      <c r="AU218" s="255" t="s">
        <v>90</v>
      </c>
      <c r="AV218" s="14" t="s">
        <v>90</v>
      </c>
      <c r="AW218" s="14" t="s">
        <v>45</v>
      </c>
      <c r="AX218" s="14" t="s">
        <v>82</v>
      </c>
      <c r="AY218" s="255" t="s">
        <v>153</v>
      </c>
    </row>
    <row r="219" spans="1:51" s="15" customFormat="1" ht="12">
      <c r="A219" s="15"/>
      <c r="B219" s="266"/>
      <c r="C219" s="267"/>
      <c r="D219" s="228" t="s">
        <v>166</v>
      </c>
      <c r="E219" s="268" t="s">
        <v>36</v>
      </c>
      <c r="F219" s="269" t="s">
        <v>183</v>
      </c>
      <c r="G219" s="267"/>
      <c r="H219" s="270">
        <v>4.3</v>
      </c>
      <c r="I219" s="271"/>
      <c r="J219" s="267"/>
      <c r="K219" s="267"/>
      <c r="L219" s="272"/>
      <c r="M219" s="273"/>
      <c r="N219" s="274"/>
      <c r="O219" s="274"/>
      <c r="P219" s="274"/>
      <c r="Q219" s="274"/>
      <c r="R219" s="274"/>
      <c r="S219" s="274"/>
      <c r="T219" s="27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6" t="s">
        <v>166</v>
      </c>
      <c r="AU219" s="276" t="s">
        <v>90</v>
      </c>
      <c r="AV219" s="15" t="s">
        <v>160</v>
      </c>
      <c r="AW219" s="15" t="s">
        <v>45</v>
      </c>
      <c r="AX219" s="15" t="s">
        <v>23</v>
      </c>
      <c r="AY219" s="276" t="s">
        <v>153</v>
      </c>
    </row>
    <row r="220" spans="1:65" s="2" customFormat="1" ht="16.5" customHeight="1">
      <c r="A220" s="41"/>
      <c r="B220" s="42"/>
      <c r="C220" s="256" t="s">
        <v>7</v>
      </c>
      <c r="D220" s="256" t="s">
        <v>175</v>
      </c>
      <c r="E220" s="257" t="s">
        <v>1065</v>
      </c>
      <c r="F220" s="258" t="s">
        <v>1066</v>
      </c>
      <c r="G220" s="259" t="s">
        <v>201</v>
      </c>
      <c r="H220" s="260">
        <v>4.3</v>
      </c>
      <c r="I220" s="261"/>
      <c r="J220" s="262">
        <f>ROUND(I220*H220,2)</f>
        <v>0</v>
      </c>
      <c r="K220" s="258" t="s">
        <v>36</v>
      </c>
      <c r="L220" s="263"/>
      <c r="M220" s="264" t="s">
        <v>36</v>
      </c>
      <c r="N220" s="265" t="s">
        <v>53</v>
      </c>
      <c r="O220" s="87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6" t="s">
        <v>179</v>
      </c>
      <c r="AT220" s="226" t="s">
        <v>175</v>
      </c>
      <c r="AU220" s="226" t="s">
        <v>90</v>
      </c>
      <c r="AY220" s="19" t="s">
        <v>153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19" t="s">
        <v>23</v>
      </c>
      <c r="BK220" s="227">
        <f>ROUND(I220*H220,2)</f>
        <v>0</v>
      </c>
      <c r="BL220" s="19" t="s">
        <v>160</v>
      </c>
      <c r="BM220" s="226" t="s">
        <v>1280</v>
      </c>
    </row>
    <row r="221" spans="1:47" s="2" customFormat="1" ht="12">
      <c r="A221" s="41"/>
      <c r="B221" s="42"/>
      <c r="C221" s="43"/>
      <c r="D221" s="228" t="s">
        <v>162</v>
      </c>
      <c r="E221" s="43"/>
      <c r="F221" s="229" t="s">
        <v>1066</v>
      </c>
      <c r="G221" s="43"/>
      <c r="H221" s="43"/>
      <c r="I221" s="230"/>
      <c r="J221" s="43"/>
      <c r="K221" s="43"/>
      <c r="L221" s="47"/>
      <c r="M221" s="231"/>
      <c r="N221" s="232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19" t="s">
        <v>162</v>
      </c>
      <c r="AU221" s="19" t="s">
        <v>90</v>
      </c>
    </row>
    <row r="222" spans="1:51" s="13" customFormat="1" ht="12">
      <c r="A222" s="13"/>
      <c r="B222" s="235"/>
      <c r="C222" s="236"/>
      <c r="D222" s="228" t="s">
        <v>166</v>
      </c>
      <c r="E222" s="237" t="s">
        <v>36</v>
      </c>
      <c r="F222" s="238" t="s">
        <v>1012</v>
      </c>
      <c r="G222" s="236"/>
      <c r="H222" s="237" t="s">
        <v>36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166</v>
      </c>
      <c r="AU222" s="244" t="s">
        <v>90</v>
      </c>
      <c r="AV222" s="13" t="s">
        <v>23</v>
      </c>
      <c r="AW222" s="13" t="s">
        <v>45</v>
      </c>
      <c r="AX222" s="13" t="s">
        <v>82</v>
      </c>
      <c r="AY222" s="244" t="s">
        <v>153</v>
      </c>
    </row>
    <row r="223" spans="1:51" s="13" customFormat="1" ht="12">
      <c r="A223" s="13"/>
      <c r="B223" s="235"/>
      <c r="C223" s="236"/>
      <c r="D223" s="228" t="s">
        <v>166</v>
      </c>
      <c r="E223" s="237" t="s">
        <v>36</v>
      </c>
      <c r="F223" s="238" t="s">
        <v>472</v>
      </c>
      <c r="G223" s="236"/>
      <c r="H223" s="237" t="s">
        <v>36</v>
      </c>
      <c r="I223" s="239"/>
      <c r="J223" s="236"/>
      <c r="K223" s="236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166</v>
      </c>
      <c r="AU223" s="244" t="s">
        <v>90</v>
      </c>
      <c r="AV223" s="13" t="s">
        <v>23</v>
      </c>
      <c r="AW223" s="13" t="s">
        <v>45</v>
      </c>
      <c r="AX223" s="13" t="s">
        <v>82</v>
      </c>
      <c r="AY223" s="244" t="s">
        <v>153</v>
      </c>
    </row>
    <row r="224" spans="1:51" s="14" customFormat="1" ht="12">
      <c r="A224" s="14"/>
      <c r="B224" s="245"/>
      <c r="C224" s="246"/>
      <c r="D224" s="228" t="s">
        <v>166</v>
      </c>
      <c r="E224" s="247" t="s">
        <v>36</v>
      </c>
      <c r="F224" s="248" t="s">
        <v>1154</v>
      </c>
      <c r="G224" s="246"/>
      <c r="H224" s="249">
        <v>4.3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166</v>
      </c>
      <c r="AU224" s="255" t="s">
        <v>90</v>
      </c>
      <c r="AV224" s="14" t="s">
        <v>90</v>
      </c>
      <c r="AW224" s="14" t="s">
        <v>45</v>
      </c>
      <c r="AX224" s="14" t="s">
        <v>82</v>
      </c>
      <c r="AY224" s="255" t="s">
        <v>153</v>
      </c>
    </row>
    <row r="225" spans="1:51" s="15" customFormat="1" ht="12">
      <c r="A225" s="15"/>
      <c r="B225" s="266"/>
      <c r="C225" s="267"/>
      <c r="D225" s="228" t="s">
        <v>166</v>
      </c>
      <c r="E225" s="268" t="s">
        <v>36</v>
      </c>
      <c r="F225" s="269" t="s">
        <v>183</v>
      </c>
      <c r="G225" s="267"/>
      <c r="H225" s="270">
        <v>4.3</v>
      </c>
      <c r="I225" s="271"/>
      <c r="J225" s="267"/>
      <c r="K225" s="267"/>
      <c r="L225" s="272"/>
      <c r="M225" s="273"/>
      <c r="N225" s="274"/>
      <c r="O225" s="274"/>
      <c r="P225" s="274"/>
      <c r="Q225" s="274"/>
      <c r="R225" s="274"/>
      <c r="S225" s="274"/>
      <c r="T225" s="27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6" t="s">
        <v>166</v>
      </c>
      <c r="AU225" s="276" t="s">
        <v>90</v>
      </c>
      <c r="AV225" s="15" t="s">
        <v>160</v>
      </c>
      <c r="AW225" s="15" t="s">
        <v>45</v>
      </c>
      <c r="AX225" s="15" t="s">
        <v>23</v>
      </c>
      <c r="AY225" s="276" t="s">
        <v>153</v>
      </c>
    </row>
    <row r="226" spans="1:65" s="2" customFormat="1" ht="16.5" customHeight="1">
      <c r="A226" s="41"/>
      <c r="B226" s="42"/>
      <c r="C226" s="256" t="s">
        <v>281</v>
      </c>
      <c r="D226" s="256" t="s">
        <v>175</v>
      </c>
      <c r="E226" s="257" t="s">
        <v>1068</v>
      </c>
      <c r="F226" s="258" t="s">
        <v>1069</v>
      </c>
      <c r="G226" s="259" t="s">
        <v>201</v>
      </c>
      <c r="H226" s="260">
        <v>4.3</v>
      </c>
      <c r="I226" s="261"/>
      <c r="J226" s="262">
        <f>ROUND(I226*H226,2)</f>
        <v>0</v>
      </c>
      <c r="K226" s="258" t="s">
        <v>36</v>
      </c>
      <c r="L226" s="263"/>
      <c r="M226" s="264" t="s">
        <v>36</v>
      </c>
      <c r="N226" s="265" t="s">
        <v>53</v>
      </c>
      <c r="O226" s="87"/>
      <c r="P226" s="224">
        <f>O226*H226</f>
        <v>0</v>
      </c>
      <c r="Q226" s="224">
        <v>0</v>
      </c>
      <c r="R226" s="224">
        <f>Q226*H226</f>
        <v>0</v>
      </c>
      <c r="S226" s="224">
        <v>0</v>
      </c>
      <c r="T226" s="225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6" t="s">
        <v>179</v>
      </c>
      <c r="AT226" s="226" t="s">
        <v>175</v>
      </c>
      <c r="AU226" s="226" t="s">
        <v>90</v>
      </c>
      <c r="AY226" s="19" t="s">
        <v>153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9" t="s">
        <v>23</v>
      </c>
      <c r="BK226" s="227">
        <f>ROUND(I226*H226,2)</f>
        <v>0</v>
      </c>
      <c r="BL226" s="19" t="s">
        <v>160</v>
      </c>
      <c r="BM226" s="226" t="s">
        <v>1281</v>
      </c>
    </row>
    <row r="227" spans="1:47" s="2" customFormat="1" ht="12">
      <c r="A227" s="41"/>
      <c r="B227" s="42"/>
      <c r="C227" s="43"/>
      <c r="D227" s="228" t="s">
        <v>162</v>
      </c>
      <c r="E227" s="43"/>
      <c r="F227" s="229" t="s">
        <v>1069</v>
      </c>
      <c r="G227" s="43"/>
      <c r="H227" s="43"/>
      <c r="I227" s="230"/>
      <c r="J227" s="43"/>
      <c r="K227" s="43"/>
      <c r="L227" s="47"/>
      <c r="M227" s="231"/>
      <c r="N227" s="232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19" t="s">
        <v>162</v>
      </c>
      <c r="AU227" s="19" t="s">
        <v>90</v>
      </c>
    </row>
    <row r="228" spans="1:51" s="13" customFormat="1" ht="12">
      <c r="A228" s="13"/>
      <c r="B228" s="235"/>
      <c r="C228" s="236"/>
      <c r="D228" s="228" t="s">
        <v>166</v>
      </c>
      <c r="E228" s="237" t="s">
        <v>36</v>
      </c>
      <c r="F228" s="238" t="s">
        <v>1012</v>
      </c>
      <c r="G228" s="236"/>
      <c r="H228" s="237" t="s">
        <v>36</v>
      </c>
      <c r="I228" s="239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166</v>
      </c>
      <c r="AU228" s="244" t="s">
        <v>90</v>
      </c>
      <c r="AV228" s="13" t="s">
        <v>23</v>
      </c>
      <c r="AW228" s="13" t="s">
        <v>45</v>
      </c>
      <c r="AX228" s="13" t="s">
        <v>82</v>
      </c>
      <c r="AY228" s="244" t="s">
        <v>153</v>
      </c>
    </row>
    <row r="229" spans="1:51" s="13" customFormat="1" ht="12">
      <c r="A229" s="13"/>
      <c r="B229" s="235"/>
      <c r="C229" s="236"/>
      <c r="D229" s="228" t="s">
        <v>166</v>
      </c>
      <c r="E229" s="237" t="s">
        <v>36</v>
      </c>
      <c r="F229" s="238" t="s">
        <v>472</v>
      </c>
      <c r="G229" s="236"/>
      <c r="H229" s="237" t="s">
        <v>36</v>
      </c>
      <c r="I229" s="239"/>
      <c r="J229" s="236"/>
      <c r="K229" s="236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166</v>
      </c>
      <c r="AU229" s="244" t="s">
        <v>90</v>
      </c>
      <c r="AV229" s="13" t="s">
        <v>23</v>
      </c>
      <c r="AW229" s="13" t="s">
        <v>45</v>
      </c>
      <c r="AX229" s="13" t="s">
        <v>82</v>
      </c>
      <c r="AY229" s="244" t="s">
        <v>153</v>
      </c>
    </row>
    <row r="230" spans="1:51" s="14" customFormat="1" ht="12">
      <c r="A230" s="14"/>
      <c r="B230" s="245"/>
      <c r="C230" s="246"/>
      <c r="D230" s="228" t="s">
        <v>166</v>
      </c>
      <c r="E230" s="247" t="s">
        <v>36</v>
      </c>
      <c r="F230" s="248" t="s">
        <v>1154</v>
      </c>
      <c r="G230" s="246"/>
      <c r="H230" s="249">
        <v>4.3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166</v>
      </c>
      <c r="AU230" s="255" t="s">
        <v>90</v>
      </c>
      <c r="AV230" s="14" t="s">
        <v>90</v>
      </c>
      <c r="AW230" s="14" t="s">
        <v>45</v>
      </c>
      <c r="AX230" s="14" t="s">
        <v>82</v>
      </c>
      <c r="AY230" s="255" t="s">
        <v>153</v>
      </c>
    </row>
    <row r="231" spans="1:51" s="15" customFormat="1" ht="12">
      <c r="A231" s="15"/>
      <c r="B231" s="266"/>
      <c r="C231" s="267"/>
      <c r="D231" s="228" t="s">
        <v>166</v>
      </c>
      <c r="E231" s="268" t="s">
        <v>36</v>
      </c>
      <c r="F231" s="269" t="s">
        <v>183</v>
      </c>
      <c r="G231" s="267"/>
      <c r="H231" s="270">
        <v>4.3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6" t="s">
        <v>166</v>
      </c>
      <c r="AU231" s="276" t="s">
        <v>90</v>
      </c>
      <c r="AV231" s="15" t="s">
        <v>160</v>
      </c>
      <c r="AW231" s="15" t="s">
        <v>45</v>
      </c>
      <c r="AX231" s="15" t="s">
        <v>23</v>
      </c>
      <c r="AY231" s="276" t="s">
        <v>153</v>
      </c>
    </row>
    <row r="232" spans="1:65" s="2" customFormat="1" ht="16.5" customHeight="1">
      <c r="A232" s="41"/>
      <c r="B232" s="42"/>
      <c r="C232" s="256" t="s">
        <v>286</v>
      </c>
      <c r="D232" s="256" t="s">
        <v>175</v>
      </c>
      <c r="E232" s="257" t="s">
        <v>1071</v>
      </c>
      <c r="F232" s="258" t="s">
        <v>1072</v>
      </c>
      <c r="G232" s="259" t="s">
        <v>201</v>
      </c>
      <c r="H232" s="260">
        <v>4.3</v>
      </c>
      <c r="I232" s="261"/>
      <c r="J232" s="262">
        <f>ROUND(I232*H232,2)</f>
        <v>0</v>
      </c>
      <c r="K232" s="258" t="s">
        <v>36</v>
      </c>
      <c r="L232" s="263"/>
      <c r="M232" s="264" t="s">
        <v>36</v>
      </c>
      <c r="N232" s="265" t="s">
        <v>53</v>
      </c>
      <c r="O232" s="87"/>
      <c r="P232" s="224">
        <f>O232*H232</f>
        <v>0</v>
      </c>
      <c r="Q232" s="224">
        <v>0</v>
      </c>
      <c r="R232" s="224">
        <f>Q232*H232</f>
        <v>0</v>
      </c>
      <c r="S232" s="224">
        <v>0</v>
      </c>
      <c r="T232" s="225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6" t="s">
        <v>179</v>
      </c>
      <c r="AT232" s="226" t="s">
        <v>175</v>
      </c>
      <c r="AU232" s="226" t="s">
        <v>90</v>
      </c>
      <c r="AY232" s="19" t="s">
        <v>153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19" t="s">
        <v>23</v>
      </c>
      <c r="BK232" s="227">
        <f>ROUND(I232*H232,2)</f>
        <v>0</v>
      </c>
      <c r="BL232" s="19" t="s">
        <v>160</v>
      </c>
      <c r="BM232" s="226" t="s">
        <v>1282</v>
      </c>
    </row>
    <row r="233" spans="1:47" s="2" customFormat="1" ht="12">
      <c r="A233" s="41"/>
      <c r="B233" s="42"/>
      <c r="C233" s="43"/>
      <c r="D233" s="228" t="s">
        <v>162</v>
      </c>
      <c r="E233" s="43"/>
      <c r="F233" s="229" t="s">
        <v>1072</v>
      </c>
      <c r="G233" s="43"/>
      <c r="H233" s="43"/>
      <c r="I233" s="230"/>
      <c r="J233" s="43"/>
      <c r="K233" s="43"/>
      <c r="L233" s="47"/>
      <c r="M233" s="231"/>
      <c r="N233" s="232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19" t="s">
        <v>162</v>
      </c>
      <c r="AU233" s="19" t="s">
        <v>90</v>
      </c>
    </row>
    <row r="234" spans="1:51" s="13" customFormat="1" ht="12">
      <c r="A234" s="13"/>
      <c r="B234" s="235"/>
      <c r="C234" s="236"/>
      <c r="D234" s="228" t="s">
        <v>166</v>
      </c>
      <c r="E234" s="237" t="s">
        <v>36</v>
      </c>
      <c r="F234" s="238" t="s">
        <v>1012</v>
      </c>
      <c r="G234" s="236"/>
      <c r="H234" s="237" t="s">
        <v>36</v>
      </c>
      <c r="I234" s="239"/>
      <c r="J234" s="236"/>
      <c r="K234" s="236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166</v>
      </c>
      <c r="AU234" s="244" t="s">
        <v>90</v>
      </c>
      <c r="AV234" s="13" t="s">
        <v>23</v>
      </c>
      <c r="AW234" s="13" t="s">
        <v>45</v>
      </c>
      <c r="AX234" s="13" t="s">
        <v>82</v>
      </c>
      <c r="AY234" s="244" t="s">
        <v>153</v>
      </c>
    </row>
    <row r="235" spans="1:51" s="13" customFormat="1" ht="12">
      <c r="A235" s="13"/>
      <c r="B235" s="235"/>
      <c r="C235" s="236"/>
      <c r="D235" s="228" t="s">
        <v>166</v>
      </c>
      <c r="E235" s="237" t="s">
        <v>36</v>
      </c>
      <c r="F235" s="238" t="s">
        <v>472</v>
      </c>
      <c r="G235" s="236"/>
      <c r="H235" s="237" t="s">
        <v>36</v>
      </c>
      <c r="I235" s="239"/>
      <c r="J235" s="236"/>
      <c r="K235" s="236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166</v>
      </c>
      <c r="AU235" s="244" t="s">
        <v>90</v>
      </c>
      <c r="AV235" s="13" t="s">
        <v>23</v>
      </c>
      <c r="AW235" s="13" t="s">
        <v>45</v>
      </c>
      <c r="AX235" s="13" t="s">
        <v>82</v>
      </c>
      <c r="AY235" s="244" t="s">
        <v>153</v>
      </c>
    </row>
    <row r="236" spans="1:51" s="14" customFormat="1" ht="12">
      <c r="A236" s="14"/>
      <c r="B236" s="245"/>
      <c r="C236" s="246"/>
      <c r="D236" s="228" t="s">
        <v>166</v>
      </c>
      <c r="E236" s="247" t="s">
        <v>36</v>
      </c>
      <c r="F236" s="248" t="s">
        <v>1154</v>
      </c>
      <c r="G236" s="246"/>
      <c r="H236" s="249">
        <v>4.3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166</v>
      </c>
      <c r="AU236" s="255" t="s">
        <v>90</v>
      </c>
      <c r="AV236" s="14" t="s">
        <v>90</v>
      </c>
      <c r="AW236" s="14" t="s">
        <v>45</v>
      </c>
      <c r="AX236" s="14" t="s">
        <v>82</v>
      </c>
      <c r="AY236" s="255" t="s">
        <v>153</v>
      </c>
    </row>
    <row r="237" spans="1:51" s="15" customFormat="1" ht="12">
      <c r="A237" s="15"/>
      <c r="B237" s="266"/>
      <c r="C237" s="267"/>
      <c r="D237" s="228" t="s">
        <v>166</v>
      </c>
      <c r="E237" s="268" t="s">
        <v>36</v>
      </c>
      <c r="F237" s="269" t="s">
        <v>183</v>
      </c>
      <c r="G237" s="267"/>
      <c r="H237" s="270">
        <v>4.3</v>
      </c>
      <c r="I237" s="271"/>
      <c r="J237" s="267"/>
      <c r="K237" s="267"/>
      <c r="L237" s="272"/>
      <c r="M237" s="273"/>
      <c r="N237" s="274"/>
      <c r="O237" s="274"/>
      <c r="P237" s="274"/>
      <c r="Q237" s="274"/>
      <c r="R237" s="274"/>
      <c r="S237" s="274"/>
      <c r="T237" s="27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76" t="s">
        <v>166</v>
      </c>
      <c r="AU237" s="276" t="s">
        <v>90</v>
      </c>
      <c r="AV237" s="15" t="s">
        <v>160</v>
      </c>
      <c r="AW237" s="15" t="s">
        <v>45</v>
      </c>
      <c r="AX237" s="15" t="s">
        <v>23</v>
      </c>
      <c r="AY237" s="276" t="s">
        <v>153</v>
      </c>
    </row>
    <row r="238" spans="1:65" s="2" customFormat="1" ht="16.5" customHeight="1">
      <c r="A238" s="41"/>
      <c r="B238" s="42"/>
      <c r="C238" s="215" t="s">
        <v>293</v>
      </c>
      <c r="D238" s="215" t="s">
        <v>155</v>
      </c>
      <c r="E238" s="216" t="s">
        <v>1074</v>
      </c>
      <c r="F238" s="217" t="s">
        <v>1075</v>
      </c>
      <c r="G238" s="218" t="s">
        <v>186</v>
      </c>
      <c r="H238" s="219">
        <v>6.8</v>
      </c>
      <c r="I238" s="220"/>
      <c r="J238" s="221">
        <f>ROUND(I238*H238,2)</f>
        <v>0</v>
      </c>
      <c r="K238" s="217" t="s">
        <v>159</v>
      </c>
      <c r="L238" s="47"/>
      <c r="M238" s="222" t="s">
        <v>36</v>
      </c>
      <c r="N238" s="223" t="s">
        <v>53</v>
      </c>
      <c r="O238" s="87"/>
      <c r="P238" s="224">
        <f>O238*H238</f>
        <v>0</v>
      </c>
      <c r="Q238" s="224">
        <v>6E-05</v>
      </c>
      <c r="R238" s="224">
        <f>Q238*H238</f>
        <v>0.000408</v>
      </c>
      <c r="S238" s="224">
        <v>0</v>
      </c>
      <c r="T238" s="225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6" t="s">
        <v>160</v>
      </c>
      <c r="AT238" s="226" t="s">
        <v>155</v>
      </c>
      <c r="AU238" s="226" t="s">
        <v>90</v>
      </c>
      <c r="AY238" s="19" t="s">
        <v>153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9" t="s">
        <v>23</v>
      </c>
      <c r="BK238" s="227">
        <f>ROUND(I238*H238,2)</f>
        <v>0</v>
      </c>
      <c r="BL238" s="19" t="s">
        <v>160</v>
      </c>
      <c r="BM238" s="226" t="s">
        <v>1283</v>
      </c>
    </row>
    <row r="239" spans="1:47" s="2" customFormat="1" ht="12">
      <c r="A239" s="41"/>
      <c r="B239" s="42"/>
      <c r="C239" s="43"/>
      <c r="D239" s="228" t="s">
        <v>162</v>
      </c>
      <c r="E239" s="43"/>
      <c r="F239" s="229" t="s">
        <v>1077</v>
      </c>
      <c r="G239" s="43"/>
      <c r="H239" s="43"/>
      <c r="I239" s="230"/>
      <c r="J239" s="43"/>
      <c r="K239" s="43"/>
      <c r="L239" s="47"/>
      <c r="M239" s="231"/>
      <c r="N239" s="232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19" t="s">
        <v>162</v>
      </c>
      <c r="AU239" s="19" t="s">
        <v>90</v>
      </c>
    </row>
    <row r="240" spans="1:47" s="2" customFormat="1" ht="12">
      <c r="A240" s="41"/>
      <c r="B240" s="42"/>
      <c r="C240" s="43"/>
      <c r="D240" s="233" t="s">
        <v>164</v>
      </c>
      <c r="E240" s="43"/>
      <c r="F240" s="234" t="s">
        <v>1078</v>
      </c>
      <c r="G240" s="43"/>
      <c r="H240" s="43"/>
      <c r="I240" s="230"/>
      <c r="J240" s="43"/>
      <c r="K240" s="43"/>
      <c r="L240" s="47"/>
      <c r="M240" s="231"/>
      <c r="N240" s="232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9" t="s">
        <v>164</v>
      </c>
      <c r="AU240" s="19" t="s">
        <v>90</v>
      </c>
    </row>
    <row r="241" spans="1:51" s="13" customFormat="1" ht="12">
      <c r="A241" s="13"/>
      <c r="B241" s="235"/>
      <c r="C241" s="236"/>
      <c r="D241" s="228" t="s">
        <v>166</v>
      </c>
      <c r="E241" s="237" t="s">
        <v>36</v>
      </c>
      <c r="F241" s="238" t="s">
        <v>1079</v>
      </c>
      <c r="G241" s="236"/>
      <c r="H241" s="237" t="s">
        <v>36</v>
      </c>
      <c r="I241" s="239"/>
      <c r="J241" s="236"/>
      <c r="K241" s="236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166</v>
      </c>
      <c r="AU241" s="244" t="s">
        <v>90</v>
      </c>
      <c r="AV241" s="13" t="s">
        <v>23</v>
      </c>
      <c r="AW241" s="13" t="s">
        <v>45</v>
      </c>
      <c r="AX241" s="13" t="s">
        <v>82</v>
      </c>
      <c r="AY241" s="244" t="s">
        <v>153</v>
      </c>
    </row>
    <row r="242" spans="1:51" s="14" customFormat="1" ht="12">
      <c r="A242" s="14"/>
      <c r="B242" s="245"/>
      <c r="C242" s="246"/>
      <c r="D242" s="228" t="s">
        <v>166</v>
      </c>
      <c r="E242" s="247" t="s">
        <v>36</v>
      </c>
      <c r="F242" s="248" t="s">
        <v>1159</v>
      </c>
      <c r="G242" s="246"/>
      <c r="H242" s="249">
        <v>6.8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166</v>
      </c>
      <c r="AU242" s="255" t="s">
        <v>90</v>
      </c>
      <c r="AV242" s="14" t="s">
        <v>90</v>
      </c>
      <c r="AW242" s="14" t="s">
        <v>45</v>
      </c>
      <c r="AX242" s="14" t="s">
        <v>82</v>
      </c>
      <c r="AY242" s="255" t="s">
        <v>153</v>
      </c>
    </row>
    <row r="243" spans="1:51" s="15" customFormat="1" ht="12">
      <c r="A243" s="15"/>
      <c r="B243" s="266"/>
      <c r="C243" s="267"/>
      <c r="D243" s="228" t="s">
        <v>166</v>
      </c>
      <c r="E243" s="268" t="s">
        <v>36</v>
      </c>
      <c r="F243" s="269" t="s">
        <v>183</v>
      </c>
      <c r="G243" s="267"/>
      <c r="H243" s="270">
        <v>6.8</v>
      </c>
      <c r="I243" s="271"/>
      <c r="J243" s="267"/>
      <c r="K243" s="267"/>
      <c r="L243" s="272"/>
      <c r="M243" s="273"/>
      <c r="N243" s="274"/>
      <c r="O243" s="274"/>
      <c r="P243" s="274"/>
      <c r="Q243" s="274"/>
      <c r="R243" s="274"/>
      <c r="S243" s="274"/>
      <c r="T243" s="27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6" t="s">
        <v>166</v>
      </c>
      <c r="AU243" s="276" t="s">
        <v>90</v>
      </c>
      <c r="AV243" s="15" t="s">
        <v>160</v>
      </c>
      <c r="AW243" s="15" t="s">
        <v>45</v>
      </c>
      <c r="AX243" s="15" t="s">
        <v>23</v>
      </c>
      <c r="AY243" s="276" t="s">
        <v>153</v>
      </c>
    </row>
    <row r="244" spans="1:65" s="2" customFormat="1" ht="16.5" customHeight="1">
      <c r="A244" s="41"/>
      <c r="B244" s="42"/>
      <c r="C244" s="215" t="s">
        <v>303</v>
      </c>
      <c r="D244" s="215" t="s">
        <v>155</v>
      </c>
      <c r="E244" s="216" t="s">
        <v>216</v>
      </c>
      <c r="F244" s="217" t="s">
        <v>217</v>
      </c>
      <c r="G244" s="218" t="s">
        <v>186</v>
      </c>
      <c r="H244" s="219">
        <v>19.4</v>
      </c>
      <c r="I244" s="220"/>
      <c r="J244" s="221">
        <f>ROUND(I244*H244,2)</f>
        <v>0</v>
      </c>
      <c r="K244" s="217" t="s">
        <v>159</v>
      </c>
      <c r="L244" s="47"/>
      <c r="M244" s="222" t="s">
        <v>36</v>
      </c>
      <c r="N244" s="223" t="s">
        <v>53</v>
      </c>
      <c r="O244" s="87"/>
      <c r="P244" s="224">
        <f>O244*H244</f>
        <v>0</v>
      </c>
      <c r="Q244" s="224">
        <v>6E-05</v>
      </c>
      <c r="R244" s="224">
        <f>Q244*H244</f>
        <v>0.0011639999999999999</v>
      </c>
      <c r="S244" s="224">
        <v>0</v>
      </c>
      <c r="T244" s="225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6" t="s">
        <v>160</v>
      </c>
      <c r="AT244" s="226" t="s">
        <v>155</v>
      </c>
      <c r="AU244" s="226" t="s">
        <v>90</v>
      </c>
      <c r="AY244" s="19" t="s">
        <v>153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9" t="s">
        <v>23</v>
      </c>
      <c r="BK244" s="227">
        <f>ROUND(I244*H244,2)</f>
        <v>0</v>
      </c>
      <c r="BL244" s="19" t="s">
        <v>160</v>
      </c>
      <c r="BM244" s="226" t="s">
        <v>1284</v>
      </c>
    </row>
    <row r="245" spans="1:47" s="2" customFormat="1" ht="12">
      <c r="A245" s="41"/>
      <c r="B245" s="42"/>
      <c r="C245" s="43"/>
      <c r="D245" s="228" t="s">
        <v>162</v>
      </c>
      <c r="E245" s="43"/>
      <c r="F245" s="229" t="s">
        <v>219</v>
      </c>
      <c r="G245" s="43"/>
      <c r="H245" s="43"/>
      <c r="I245" s="230"/>
      <c r="J245" s="43"/>
      <c r="K245" s="43"/>
      <c r="L245" s="47"/>
      <c r="M245" s="231"/>
      <c r="N245" s="23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19" t="s">
        <v>162</v>
      </c>
      <c r="AU245" s="19" t="s">
        <v>90</v>
      </c>
    </row>
    <row r="246" spans="1:47" s="2" customFormat="1" ht="12">
      <c r="A246" s="41"/>
      <c r="B246" s="42"/>
      <c r="C246" s="43"/>
      <c r="D246" s="233" t="s">
        <v>164</v>
      </c>
      <c r="E246" s="43"/>
      <c r="F246" s="234" t="s">
        <v>220</v>
      </c>
      <c r="G246" s="43"/>
      <c r="H246" s="43"/>
      <c r="I246" s="230"/>
      <c r="J246" s="43"/>
      <c r="K246" s="43"/>
      <c r="L246" s="47"/>
      <c r="M246" s="231"/>
      <c r="N246" s="232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19" t="s">
        <v>164</v>
      </c>
      <c r="AU246" s="19" t="s">
        <v>90</v>
      </c>
    </row>
    <row r="247" spans="1:51" s="13" customFormat="1" ht="12">
      <c r="A247" s="13"/>
      <c r="B247" s="235"/>
      <c r="C247" s="236"/>
      <c r="D247" s="228" t="s">
        <v>166</v>
      </c>
      <c r="E247" s="237" t="s">
        <v>36</v>
      </c>
      <c r="F247" s="238" t="s">
        <v>1161</v>
      </c>
      <c r="G247" s="236"/>
      <c r="H247" s="237" t="s">
        <v>36</v>
      </c>
      <c r="I247" s="239"/>
      <c r="J247" s="236"/>
      <c r="K247" s="236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166</v>
      </c>
      <c r="AU247" s="244" t="s">
        <v>90</v>
      </c>
      <c r="AV247" s="13" t="s">
        <v>23</v>
      </c>
      <c r="AW247" s="13" t="s">
        <v>45</v>
      </c>
      <c r="AX247" s="13" t="s">
        <v>82</v>
      </c>
      <c r="AY247" s="244" t="s">
        <v>153</v>
      </c>
    </row>
    <row r="248" spans="1:51" s="13" customFormat="1" ht="12">
      <c r="A248" s="13"/>
      <c r="B248" s="235"/>
      <c r="C248" s="236"/>
      <c r="D248" s="228" t="s">
        <v>166</v>
      </c>
      <c r="E248" s="237" t="s">
        <v>36</v>
      </c>
      <c r="F248" s="238" t="s">
        <v>472</v>
      </c>
      <c r="G248" s="236"/>
      <c r="H248" s="237" t="s">
        <v>36</v>
      </c>
      <c r="I248" s="239"/>
      <c r="J248" s="236"/>
      <c r="K248" s="236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166</v>
      </c>
      <c r="AU248" s="244" t="s">
        <v>90</v>
      </c>
      <c r="AV248" s="13" t="s">
        <v>23</v>
      </c>
      <c r="AW248" s="13" t="s">
        <v>45</v>
      </c>
      <c r="AX248" s="13" t="s">
        <v>82</v>
      </c>
      <c r="AY248" s="244" t="s">
        <v>153</v>
      </c>
    </row>
    <row r="249" spans="1:51" s="14" customFormat="1" ht="12">
      <c r="A249" s="14"/>
      <c r="B249" s="245"/>
      <c r="C249" s="246"/>
      <c r="D249" s="228" t="s">
        <v>166</v>
      </c>
      <c r="E249" s="247" t="s">
        <v>36</v>
      </c>
      <c r="F249" s="248" t="s">
        <v>1125</v>
      </c>
      <c r="G249" s="246"/>
      <c r="H249" s="249">
        <v>19.4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166</v>
      </c>
      <c r="AU249" s="255" t="s">
        <v>90</v>
      </c>
      <c r="AV249" s="14" t="s">
        <v>90</v>
      </c>
      <c r="AW249" s="14" t="s">
        <v>45</v>
      </c>
      <c r="AX249" s="14" t="s">
        <v>82</v>
      </c>
      <c r="AY249" s="255" t="s">
        <v>153</v>
      </c>
    </row>
    <row r="250" spans="1:51" s="15" customFormat="1" ht="12">
      <c r="A250" s="15"/>
      <c r="B250" s="266"/>
      <c r="C250" s="267"/>
      <c r="D250" s="228" t="s">
        <v>166</v>
      </c>
      <c r="E250" s="268" t="s">
        <v>36</v>
      </c>
      <c r="F250" s="269" t="s">
        <v>183</v>
      </c>
      <c r="G250" s="267"/>
      <c r="H250" s="270">
        <v>19.4</v>
      </c>
      <c r="I250" s="271"/>
      <c r="J250" s="267"/>
      <c r="K250" s="267"/>
      <c r="L250" s="272"/>
      <c r="M250" s="273"/>
      <c r="N250" s="274"/>
      <c r="O250" s="274"/>
      <c r="P250" s="274"/>
      <c r="Q250" s="274"/>
      <c r="R250" s="274"/>
      <c r="S250" s="274"/>
      <c r="T250" s="27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6" t="s">
        <v>166</v>
      </c>
      <c r="AU250" s="276" t="s">
        <v>90</v>
      </c>
      <c r="AV250" s="15" t="s">
        <v>160</v>
      </c>
      <c r="AW250" s="15" t="s">
        <v>45</v>
      </c>
      <c r="AX250" s="15" t="s">
        <v>23</v>
      </c>
      <c r="AY250" s="276" t="s">
        <v>153</v>
      </c>
    </row>
    <row r="251" spans="1:65" s="2" customFormat="1" ht="16.5" customHeight="1">
      <c r="A251" s="41"/>
      <c r="B251" s="42"/>
      <c r="C251" s="256" t="s">
        <v>312</v>
      </c>
      <c r="D251" s="256" t="s">
        <v>175</v>
      </c>
      <c r="E251" s="257" t="s">
        <v>376</v>
      </c>
      <c r="F251" s="258" t="s">
        <v>377</v>
      </c>
      <c r="G251" s="259" t="s">
        <v>186</v>
      </c>
      <c r="H251" s="260">
        <v>65</v>
      </c>
      <c r="I251" s="261"/>
      <c r="J251" s="262">
        <f>ROUND(I251*H251,2)</f>
        <v>0</v>
      </c>
      <c r="K251" s="258" t="s">
        <v>36</v>
      </c>
      <c r="L251" s="263"/>
      <c r="M251" s="264" t="s">
        <v>36</v>
      </c>
      <c r="N251" s="265" t="s">
        <v>53</v>
      </c>
      <c r="O251" s="87"/>
      <c r="P251" s="224">
        <f>O251*H251</f>
        <v>0</v>
      </c>
      <c r="Q251" s="224">
        <v>0.003</v>
      </c>
      <c r="R251" s="224">
        <f>Q251*H251</f>
        <v>0.195</v>
      </c>
      <c r="S251" s="224">
        <v>0</v>
      </c>
      <c r="T251" s="225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6" t="s">
        <v>179</v>
      </c>
      <c r="AT251" s="226" t="s">
        <v>175</v>
      </c>
      <c r="AU251" s="226" t="s">
        <v>90</v>
      </c>
      <c r="AY251" s="19" t="s">
        <v>153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19" t="s">
        <v>23</v>
      </c>
      <c r="BK251" s="227">
        <f>ROUND(I251*H251,2)</f>
        <v>0</v>
      </c>
      <c r="BL251" s="19" t="s">
        <v>160</v>
      </c>
      <c r="BM251" s="226" t="s">
        <v>1285</v>
      </c>
    </row>
    <row r="252" spans="1:47" s="2" customFormat="1" ht="12">
      <c r="A252" s="41"/>
      <c r="B252" s="42"/>
      <c r="C252" s="43"/>
      <c r="D252" s="228" t="s">
        <v>162</v>
      </c>
      <c r="E252" s="43"/>
      <c r="F252" s="229" t="s">
        <v>377</v>
      </c>
      <c r="G252" s="43"/>
      <c r="H252" s="43"/>
      <c r="I252" s="230"/>
      <c r="J252" s="43"/>
      <c r="K252" s="43"/>
      <c r="L252" s="47"/>
      <c r="M252" s="231"/>
      <c r="N252" s="232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19" t="s">
        <v>162</v>
      </c>
      <c r="AU252" s="19" t="s">
        <v>90</v>
      </c>
    </row>
    <row r="253" spans="1:51" s="13" customFormat="1" ht="12">
      <c r="A253" s="13"/>
      <c r="B253" s="235"/>
      <c r="C253" s="236"/>
      <c r="D253" s="228" t="s">
        <v>166</v>
      </c>
      <c r="E253" s="237" t="s">
        <v>36</v>
      </c>
      <c r="F253" s="238" t="s">
        <v>1015</v>
      </c>
      <c r="G253" s="236"/>
      <c r="H253" s="237" t="s">
        <v>36</v>
      </c>
      <c r="I253" s="239"/>
      <c r="J253" s="236"/>
      <c r="K253" s="236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166</v>
      </c>
      <c r="AU253" s="244" t="s">
        <v>90</v>
      </c>
      <c r="AV253" s="13" t="s">
        <v>23</v>
      </c>
      <c r="AW253" s="13" t="s">
        <v>45</v>
      </c>
      <c r="AX253" s="13" t="s">
        <v>82</v>
      </c>
      <c r="AY253" s="244" t="s">
        <v>153</v>
      </c>
    </row>
    <row r="254" spans="1:51" s="13" customFormat="1" ht="12">
      <c r="A254" s="13"/>
      <c r="B254" s="235"/>
      <c r="C254" s="236"/>
      <c r="D254" s="228" t="s">
        <v>166</v>
      </c>
      <c r="E254" s="237" t="s">
        <v>36</v>
      </c>
      <c r="F254" s="238" t="s">
        <v>472</v>
      </c>
      <c r="G254" s="236"/>
      <c r="H254" s="237" t="s">
        <v>36</v>
      </c>
      <c r="I254" s="239"/>
      <c r="J254" s="236"/>
      <c r="K254" s="236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166</v>
      </c>
      <c r="AU254" s="244" t="s">
        <v>90</v>
      </c>
      <c r="AV254" s="13" t="s">
        <v>23</v>
      </c>
      <c r="AW254" s="13" t="s">
        <v>45</v>
      </c>
      <c r="AX254" s="13" t="s">
        <v>82</v>
      </c>
      <c r="AY254" s="244" t="s">
        <v>153</v>
      </c>
    </row>
    <row r="255" spans="1:51" s="14" customFormat="1" ht="12">
      <c r="A255" s="14"/>
      <c r="B255" s="245"/>
      <c r="C255" s="246"/>
      <c r="D255" s="228" t="s">
        <v>166</v>
      </c>
      <c r="E255" s="247" t="s">
        <v>36</v>
      </c>
      <c r="F255" s="248" t="s">
        <v>1164</v>
      </c>
      <c r="G255" s="246"/>
      <c r="H255" s="249">
        <v>58.2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166</v>
      </c>
      <c r="AU255" s="255" t="s">
        <v>90</v>
      </c>
      <c r="AV255" s="14" t="s">
        <v>90</v>
      </c>
      <c r="AW255" s="14" t="s">
        <v>45</v>
      </c>
      <c r="AX255" s="14" t="s">
        <v>82</v>
      </c>
      <c r="AY255" s="255" t="s">
        <v>153</v>
      </c>
    </row>
    <row r="256" spans="1:51" s="14" customFormat="1" ht="12">
      <c r="A256" s="14"/>
      <c r="B256" s="245"/>
      <c r="C256" s="246"/>
      <c r="D256" s="228" t="s">
        <v>166</v>
      </c>
      <c r="E256" s="247" t="s">
        <v>36</v>
      </c>
      <c r="F256" s="248" t="s">
        <v>1159</v>
      </c>
      <c r="G256" s="246"/>
      <c r="H256" s="249">
        <v>6.8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166</v>
      </c>
      <c r="AU256" s="255" t="s">
        <v>90</v>
      </c>
      <c r="AV256" s="14" t="s">
        <v>90</v>
      </c>
      <c r="AW256" s="14" t="s">
        <v>45</v>
      </c>
      <c r="AX256" s="14" t="s">
        <v>82</v>
      </c>
      <c r="AY256" s="255" t="s">
        <v>153</v>
      </c>
    </row>
    <row r="257" spans="1:51" s="15" customFormat="1" ht="12">
      <c r="A257" s="15"/>
      <c r="B257" s="266"/>
      <c r="C257" s="267"/>
      <c r="D257" s="228" t="s">
        <v>166</v>
      </c>
      <c r="E257" s="268" t="s">
        <v>36</v>
      </c>
      <c r="F257" s="269" t="s">
        <v>183</v>
      </c>
      <c r="G257" s="267"/>
      <c r="H257" s="270">
        <v>65</v>
      </c>
      <c r="I257" s="271"/>
      <c r="J257" s="267"/>
      <c r="K257" s="267"/>
      <c r="L257" s="272"/>
      <c r="M257" s="273"/>
      <c r="N257" s="274"/>
      <c r="O257" s="274"/>
      <c r="P257" s="274"/>
      <c r="Q257" s="274"/>
      <c r="R257" s="274"/>
      <c r="S257" s="274"/>
      <c r="T257" s="27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6" t="s">
        <v>166</v>
      </c>
      <c r="AU257" s="276" t="s">
        <v>90</v>
      </c>
      <c r="AV257" s="15" t="s">
        <v>160</v>
      </c>
      <c r="AW257" s="15" t="s">
        <v>45</v>
      </c>
      <c r="AX257" s="15" t="s">
        <v>23</v>
      </c>
      <c r="AY257" s="276" t="s">
        <v>153</v>
      </c>
    </row>
    <row r="258" spans="1:65" s="2" customFormat="1" ht="16.5" customHeight="1">
      <c r="A258" s="41"/>
      <c r="B258" s="42"/>
      <c r="C258" s="215" t="s">
        <v>323</v>
      </c>
      <c r="D258" s="215" t="s">
        <v>155</v>
      </c>
      <c r="E258" s="216" t="s">
        <v>380</v>
      </c>
      <c r="F258" s="217" t="s">
        <v>381</v>
      </c>
      <c r="G258" s="218" t="s">
        <v>186</v>
      </c>
      <c r="H258" s="219">
        <v>1612</v>
      </c>
      <c r="I258" s="220"/>
      <c r="J258" s="221">
        <f>ROUND(I258*H258,2)</f>
        <v>0</v>
      </c>
      <c r="K258" s="217" t="s">
        <v>159</v>
      </c>
      <c r="L258" s="47"/>
      <c r="M258" s="222" t="s">
        <v>36</v>
      </c>
      <c r="N258" s="223" t="s">
        <v>53</v>
      </c>
      <c r="O258" s="87"/>
      <c r="P258" s="224">
        <f>O258*H258</f>
        <v>0</v>
      </c>
      <c r="Q258" s="224">
        <v>0</v>
      </c>
      <c r="R258" s="224">
        <f>Q258*H258</f>
        <v>0</v>
      </c>
      <c r="S258" s="224">
        <v>0</v>
      </c>
      <c r="T258" s="225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26" t="s">
        <v>160</v>
      </c>
      <c r="AT258" s="226" t="s">
        <v>155</v>
      </c>
      <c r="AU258" s="226" t="s">
        <v>90</v>
      </c>
      <c r="AY258" s="19" t="s">
        <v>153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9" t="s">
        <v>23</v>
      </c>
      <c r="BK258" s="227">
        <f>ROUND(I258*H258,2)</f>
        <v>0</v>
      </c>
      <c r="BL258" s="19" t="s">
        <v>160</v>
      </c>
      <c r="BM258" s="226" t="s">
        <v>1286</v>
      </c>
    </row>
    <row r="259" spans="1:47" s="2" customFormat="1" ht="12">
      <c r="A259" s="41"/>
      <c r="B259" s="42"/>
      <c r="C259" s="43"/>
      <c r="D259" s="228" t="s">
        <v>162</v>
      </c>
      <c r="E259" s="43"/>
      <c r="F259" s="229" t="s">
        <v>383</v>
      </c>
      <c r="G259" s="43"/>
      <c r="H259" s="43"/>
      <c r="I259" s="230"/>
      <c r="J259" s="43"/>
      <c r="K259" s="43"/>
      <c r="L259" s="47"/>
      <c r="M259" s="231"/>
      <c r="N259" s="232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9" t="s">
        <v>162</v>
      </c>
      <c r="AU259" s="19" t="s">
        <v>90</v>
      </c>
    </row>
    <row r="260" spans="1:47" s="2" customFormat="1" ht="12">
      <c r="A260" s="41"/>
      <c r="B260" s="42"/>
      <c r="C260" s="43"/>
      <c r="D260" s="233" t="s">
        <v>164</v>
      </c>
      <c r="E260" s="43"/>
      <c r="F260" s="234" t="s">
        <v>384</v>
      </c>
      <c r="G260" s="43"/>
      <c r="H260" s="43"/>
      <c r="I260" s="230"/>
      <c r="J260" s="43"/>
      <c r="K260" s="43"/>
      <c r="L260" s="47"/>
      <c r="M260" s="231"/>
      <c r="N260" s="232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19" t="s">
        <v>164</v>
      </c>
      <c r="AU260" s="19" t="s">
        <v>90</v>
      </c>
    </row>
    <row r="261" spans="1:51" s="13" customFormat="1" ht="12">
      <c r="A261" s="13"/>
      <c r="B261" s="235"/>
      <c r="C261" s="236"/>
      <c r="D261" s="228" t="s">
        <v>166</v>
      </c>
      <c r="E261" s="237" t="s">
        <v>36</v>
      </c>
      <c r="F261" s="238" t="s">
        <v>846</v>
      </c>
      <c r="G261" s="236"/>
      <c r="H261" s="237" t="s">
        <v>36</v>
      </c>
      <c r="I261" s="239"/>
      <c r="J261" s="236"/>
      <c r="K261" s="236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166</v>
      </c>
      <c r="AU261" s="244" t="s">
        <v>90</v>
      </c>
      <c r="AV261" s="13" t="s">
        <v>23</v>
      </c>
      <c r="AW261" s="13" t="s">
        <v>45</v>
      </c>
      <c r="AX261" s="13" t="s">
        <v>82</v>
      </c>
      <c r="AY261" s="244" t="s">
        <v>153</v>
      </c>
    </row>
    <row r="262" spans="1:51" s="14" customFormat="1" ht="12">
      <c r="A262" s="14"/>
      <c r="B262" s="245"/>
      <c r="C262" s="246"/>
      <c r="D262" s="228" t="s">
        <v>166</v>
      </c>
      <c r="E262" s="247" t="s">
        <v>36</v>
      </c>
      <c r="F262" s="248" t="s">
        <v>1166</v>
      </c>
      <c r="G262" s="246"/>
      <c r="H262" s="249">
        <v>1612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166</v>
      </c>
      <c r="AU262" s="255" t="s">
        <v>90</v>
      </c>
      <c r="AV262" s="14" t="s">
        <v>90</v>
      </c>
      <c r="AW262" s="14" t="s">
        <v>45</v>
      </c>
      <c r="AX262" s="14" t="s">
        <v>82</v>
      </c>
      <c r="AY262" s="255" t="s">
        <v>153</v>
      </c>
    </row>
    <row r="263" spans="1:51" s="15" customFormat="1" ht="12">
      <c r="A263" s="15"/>
      <c r="B263" s="266"/>
      <c r="C263" s="267"/>
      <c r="D263" s="228" t="s">
        <v>166</v>
      </c>
      <c r="E263" s="268" t="s">
        <v>36</v>
      </c>
      <c r="F263" s="269" t="s">
        <v>183</v>
      </c>
      <c r="G263" s="267"/>
      <c r="H263" s="270">
        <v>1612</v>
      </c>
      <c r="I263" s="271"/>
      <c r="J263" s="267"/>
      <c r="K263" s="267"/>
      <c r="L263" s="272"/>
      <c r="M263" s="273"/>
      <c r="N263" s="274"/>
      <c r="O263" s="274"/>
      <c r="P263" s="274"/>
      <c r="Q263" s="274"/>
      <c r="R263" s="274"/>
      <c r="S263" s="274"/>
      <c r="T263" s="27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76" t="s">
        <v>166</v>
      </c>
      <c r="AU263" s="276" t="s">
        <v>90</v>
      </c>
      <c r="AV263" s="15" t="s">
        <v>160</v>
      </c>
      <c r="AW263" s="15" t="s">
        <v>45</v>
      </c>
      <c r="AX263" s="15" t="s">
        <v>23</v>
      </c>
      <c r="AY263" s="276" t="s">
        <v>153</v>
      </c>
    </row>
    <row r="264" spans="1:65" s="2" customFormat="1" ht="16.5" customHeight="1">
      <c r="A264" s="41"/>
      <c r="B264" s="42"/>
      <c r="C264" s="215" t="s">
        <v>331</v>
      </c>
      <c r="D264" s="215" t="s">
        <v>155</v>
      </c>
      <c r="E264" s="216" t="s">
        <v>386</v>
      </c>
      <c r="F264" s="217" t="s">
        <v>387</v>
      </c>
      <c r="G264" s="218" t="s">
        <v>186</v>
      </c>
      <c r="H264" s="219">
        <v>58.2</v>
      </c>
      <c r="I264" s="220"/>
      <c r="J264" s="221">
        <f>ROUND(I264*H264,2)</f>
        <v>0</v>
      </c>
      <c r="K264" s="217" t="s">
        <v>159</v>
      </c>
      <c r="L264" s="47"/>
      <c r="M264" s="222" t="s">
        <v>36</v>
      </c>
      <c r="N264" s="223" t="s">
        <v>53</v>
      </c>
      <c r="O264" s="87"/>
      <c r="P264" s="224">
        <f>O264*H264</f>
        <v>0</v>
      </c>
      <c r="Q264" s="224">
        <v>0</v>
      </c>
      <c r="R264" s="224">
        <f>Q264*H264</f>
        <v>0</v>
      </c>
      <c r="S264" s="224">
        <v>0</v>
      </c>
      <c r="T264" s="225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6" t="s">
        <v>160</v>
      </c>
      <c r="AT264" s="226" t="s">
        <v>155</v>
      </c>
      <c r="AU264" s="226" t="s">
        <v>90</v>
      </c>
      <c r="AY264" s="19" t="s">
        <v>153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19" t="s">
        <v>23</v>
      </c>
      <c r="BK264" s="227">
        <f>ROUND(I264*H264,2)</f>
        <v>0</v>
      </c>
      <c r="BL264" s="19" t="s">
        <v>160</v>
      </c>
      <c r="BM264" s="226" t="s">
        <v>1287</v>
      </c>
    </row>
    <row r="265" spans="1:47" s="2" customFormat="1" ht="12">
      <c r="A265" s="41"/>
      <c r="B265" s="42"/>
      <c r="C265" s="43"/>
      <c r="D265" s="228" t="s">
        <v>162</v>
      </c>
      <c r="E265" s="43"/>
      <c r="F265" s="229" t="s">
        <v>389</v>
      </c>
      <c r="G265" s="43"/>
      <c r="H265" s="43"/>
      <c r="I265" s="230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19" t="s">
        <v>162</v>
      </c>
      <c r="AU265" s="19" t="s">
        <v>90</v>
      </c>
    </row>
    <row r="266" spans="1:47" s="2" customFormat="1" ht="12">
      <c r="A266" s="41"/>
      <c r="B266" s="42"/>
      <c r="C266" s="43"/>
      <c r="D266" s="233" t="s">
        <v>164</v>
      </c>
      <c r="E266" s="43"/>
      <c r="F266" s="234" t="s">
        <v>390</v>
      </c>
      <c r="G266" s="43"/>
      <c r="H266" s="43"/>
      <c r="I266" s="230"/>
      <c r="J266" s="43"/>
      <c r="K266" s="43"/>
      <c r="L266" s="47"/>
      <c r="M266" s="231"/>
      <c r="N266" s="232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9" t="s">
        <v>164</v>
      </c>
      <c r="AU266" s="19" t="s">
        <v>90</v>
      </c>
    </row>
    <row r="267" spans="1:51" s="13" customFormat="1" ht="12">
      <c r="A267" s="13"/>
      <c r="B267" s="235"/>
      <c r="C267" s="236"/>
      <c r="D267" s="228" t="s">
        <v>166</v>
      </c>
      <c r="E267" s="237" t="s">
        <v>36</v>
      </c>
      <c r="F267" s="238" t="s">
        <v>391</v>
      </c>
      <c r="G267" s="236"/>
      <c r="H267" s="237" t="s">
        <v>36</v>
      </c>
      <c r="I267" s="239"/>
      <c r="J267" s="236"/>
      <c r="K267" s="236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166</v>
      </c>
      <c r="AU267" s="244" t="s">
        <v>90</v>
      </c>
      <c r="AV267" s="13" t="s">
        <v>23</v>
      </c>
      <c r="AW267" s="13" t="s">
        <v>45</v>
      </c>
      <c r="AX267" s="13" t="s">
        <v>82</v>
      </c>
      <c r="AY267" s="244" t="s">
        <v>153</v>
      </c>
    </row>
    <row r="268" spans="1:51" s="14" customFormat="1" ht="12">
      <c r="A268" s="14"/>
      <c r="B268" s="245"/>
      <c r="C268" s="246"/>
      <c r="D268" s="228" t="s">
        <v>166</v>
      </c>
      <c r="E268" s="247" t="s">
        <v>36</v>
      </c>
      <c r="F268" s="248" t="s">
        <v>1175</v>
      </c>
      <c r="G268" s="246"/>
      <c r="H268" s="249">
        <v>58.2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166</v>
      </c>
      <c r="AU268" s="255" t="s">
        <v>90</v>
      </c>
      <c r="AV268" s="14" t="s">
        <v>90</v>
      </c>
      <c r="AW268" s="14" t="s">
        <v>45</v>
      </c>
      <c r="AX268" s="14" t="s">
        <v>82</v>
      </c>
      <c r="AY268" s="255" t="s">
        <v>153</v>
      </c>
    </row>
    <row r="269" spans="1:51" s="15" customFormat="1" ht="12">
      <c r="A269" s="15"/>
      <c r="B269" s="266"/>
      <c r="C269" s="267"/>
      <c r="D269" s="228" t="s">
        <v>166</v>
      </c>
      <c r="E269" s="268" t="s">
        <v>36</v>
      </c>
      <c r="F269" s="269" t="s">
        <v>183</v>
      </c>
      <c r="G269" s="267"/>
      <c r="H269" s="270">
        <v>58.2</v>
      </c>
      <c r="I269" s="271"/>
      <c r="J269" s="267"/>
      <c r="K269" s="267"/>
      <c r="L269" s="272"/>
      <c r="M269" s="273"/>
      <c r="N269" s="274"/>
      <c r="O269" s="274"/>
      <c r="P269" s="274"/>
      <c r="Q269" s="274"/>
      <c r="R269" s="274"/>
      <c r="S269" s="274"/>
      <c r="T269" s="27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76" t="s">
        <v>166</v>
      </c>
      <c r="AU269" s="276" t="s">
        <v>90</v>
      </c>
      <c r="AV269" s="15" t="s">
        <v>160</v>
      </c>
      <c r="AW269" s="15" t="s">
        <v>45</v>
      </c>
      <c r="AX269" s="15" t="s">
        <v>23</v>
      </c>
      <c r="AY269" s="276" t="s">
        <v>153</v>
      </c>
    </row>
    <row r="270" spans="1:65" s="2" customFormat="1" ht="16.5" customHeight="1">
      <c r="A270" s="41"/>
      <c r="B270" s="42"/>
      <c r="C270" s="215" t="s">
        <v>338</v>
      </c>
      <c r="D270" s="215" t="s">
        <v>155</v>
      </c>
      <c r="E270" s="216" t="s">
        <v>483</v>
      </c>
      <c r="F270" s="217" t="s">
        <v>484</v>
      </c>
      <c r="G270" s="218" t="s">
        <v>186</v>
      </c>
      <c r="H270" s="219">
        <v>388</v>
      </c>
      <c r="I270" s="220"/>
      <c r="J270" s="221">
        <f>ROUND(I270*H270,2)</f>
        <v>0</v>
      </c>
      <c r="K270" s="217" t="s">
        <v>159</v>
      </c>
      <c r="L270" s="47"/>
      <c r="M270" s="222" t="s">
        <v>36</v>
      </c>
      <c r="N270" s="223" t="s">
        <v>53</v>
      </c>
      <c r="O270" s="87"/>
      <c r="P270" s="224">
        <f>O270*H270</f>
        <v>0</v>
      </c>
      <c r="Q270" s="224">
        <v>0</v>
      </c>
      <c r="R270" s="224">
        <f>Q270*H270</f>
        <v>0</v>
      </c>
      <c r="S270" s="224">
        <v>0</v>
      </c>
      <c r="T270" s="225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26" t="s">
        <v>160</v>
      </c>
      <c r="AT270" s="226" t="s">
        <v>155</v>
      </c>
      <c r="AU270" s="226" t="s">
        <v>90</v>
      </c>
      <c r="AY270" s="19" t="s">
        <v>153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19" t="s">
        <v>23</v>
      </c>
      <c r="BK270" s="227">
        <f>ROUND(I270*H270,2)</f>
        <v>0</v>
      </c>
      <c r="BL270" s="19" t="s">
        <v>160</v>
      </c>
      <c r="BM270" s="226" t="s">
        <v>1288</v>
      </c>
    </row>
    <row r="271" spans="1:47" s="2" customFormat="1" ht="12">
      <c r="A271" s="41"/>
      <c r="B271" s="42"/>
      <c r="C271" s="43"/>
      <c r="D271" s="228" t="s">
        <v>162</v>
      </c>
      <c r="E271" s="43"/>
      <c r="F271" s="229" t="s">
        <v>486</v>
      </c>
      <c r="G271" s="43"/>
      <c r="H271" s="43"/>
      <c r="I271" s="230"/>
      <c r="J271" s="43"/>
      <c r="K271" s="43"/>
      <c r="L271" s="47"/>
      <c r="M271" s="231"/>
      <c r="N271" s="232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162</v>
      </c>
      <c r="AU271" s="19" t="s">
        <v>90</v>
      </c>
    </row>
    <row r="272" spans="1:47" s="2" customFormat="1" ht="12">
      <c r="A272" s="41"/>
      <c r="B272" s="42"/>
      <c r="C272" s="43"/>
      <c r="D272" s="233" t="s">
        <v>164</v>
      </c>
      <c r="E272" s="43"/>
      <c r="F272" s="234" t="s">
        <v>487</v>
      </c>
      <c r="G272" s="43"/>
      <c r="H272" s="43"/>
      <c r="I272" s="230"/>
      <c r="J272" s="43"/>
      <c r="K272" s="43"/>
      <c r="L272" s="47"/>
      <c r="M272" s="231"/>
      <c r="N272" s="232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9" t="s">
        <v>164</v>
      </c>
      <c r="AU272" s="19" t="s">
        <v>90</v>
      </c>
    </row>
    <row r="273" spans="1:51" s="13" customFormat="1" ht="12">
      <c r="A273" s="13"/>
      <c r="B273" s="235"/>
      <c r="C273" s="236"/>
      <c r="D273" s="228" t="s">
        <v>166</v>
      </c>
      <c r="E273" s="237" t="s">
        <v>36</v>
      </c>
      <c r="F273" s="238" t="s">
        <v>1015</v>
      </c>
      <c r="G273" s="236"/>
      <c r="H273" s="237" t="s">
        <v>36</v>
      </c>
      <c r="I273" s="239"/>
      <c r="J273" s="236"/>
      <c r="K273" s="236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166</v>
      </c>
      <c r="AU273" s="244" t="s">
        <v>90</v>
      </c>
      <c r="AV273" s="13" t="s">
        <v>23</v>
      </c>
      <c r="AW273" s="13" t="s">
        <v>45</v>
      </c>
      <c r="AX273" s="13" t="s">
        <v>82</v>
      </c>
      <c r="AY273" s="244" t="s">
        <v>153</v>
      </c>
    </row>
    <row r="274" spans="1:51" s="13" customFormat="1" ht="12">
      <c r="A274" s="13"/>
      <c r="B274" s="235"/>
      <c r="C274" s="236"/>
      <c r="D274" s="228" t="s">
        <v>166</v>
      </c>
      <c r="E274" s="237" t="s">
        <v>36</v>
      </c>
      <c r="F274" s="238" t="s">
        <v>472</v>
      </c>
      <c r="G274" s="236"/>
      <c r="H274" s="237" t="s">
        <v>36</v>
      </c>
      <c r="I274" s="239"/>
      <c r="J274" s="236"/>
      <c r="K274" s="236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166</v>
      </c>
      <c r="AU274" s="244" t="s">
        <v>90</v>
      </c>
      <c r="AV274" s="13" t="s">
        <v>23</v>
      </c>
      <c r="AW274" s="13" t="s">
        <v>45</v>
      </c>
      <c r="AX274" s="13" t="s">
        <v>82</v>
      </c>
      <c r="AY274" s="244" t="s">
        <v>153</v>
      </c>
    </row>
    <row r="275" spans="1:51" s="14" customFormat="1" ht="12">
      <c r="A275" s="14"/>
      <c r="B275" s="245"/>
      <c r="C275" s="246"/>
      <c r="D275" s="228" t="s">
        <v>166</v>
      </c>
      <c r="E275" s="247" t="s">
        <v>36</v>
      </c>
      <c r="F275" s="248" t="s">
        <v>1016</v>
      </c>
      <c r="G275" s="246"/>
      <c r="H275" s="249">
        <v>388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166</v>
      </c>
      <c r="AU275" s="255" t="s">
        <v>90</v>
      </c>
      <c r="AV275" s="14" t="s">
        <v>90</v>
      </c>
      <c r="AW275" s="14" t="s">
        <v>45</v>
      </c>
      <c r="AX275" s="14" t="s">
        <v>23</v>
      </c>
      <c r="AY275" s="255" t="s">
        <v>153</v>
      </c>
    </row>
    <row r="276" spans="1:65" s="2" customFormat="1" ht="16.5" customHeight="1">
      <c r="A276" s="41"/>
      <c r="B276" s="42"/>
      <c r="C276" s="215" t="s">
        <v>345</v>
      </c>
      <c r="D276" s="215" t="s">
        <v>155</v>
      </c>
      <c r="E276" s="216" t="s">
        <v>975</v>
      </c>
      <c r="F276" s="217" t="s">
        <v>976</v>
      </c>
      <c r="G276" s="218" t="s">
        <v>186</v>
      </c>
      <c r="H276" s="219">
        <v>1224</v>
      </c>
      <c r="I276" s="220"/>
      <c r="J276" s="221">
        <f>ROUND(I276*H276,2)</f>
        <v>0</v>
      </c>
      <c r="K276" s="217" t="s">
        <v>159</v>
      </c>
      <c r="L276" s="47"/>
      <c r="M276" s="222" t="s">
        <v>36</v>
      </c>
      <c r="N276" s="223" t="s">
        <v>53</v>
      </c>
      <c r="O276" s="87"/>
      <c r="P276" s="224">
        <f>O276*H276</f>
        <v>0</v>
      </c>
      <c r="Q276" s="224">
        <v>0</v>
      </c>
      <c r="R276" s="224">
        <f>Q276*H276</f>
        <v>0</v>
      </c>
      <c r="S276" s="224">
        <v>0</v>
      </c>
      <c r="T276" s="225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6" t="s">
        <v>160</v>
      </c>
      <c r="AT276" s="226" t="s">
        <v>155</v>
      </c>
      <c r="AU276" s="226" t="s">
        <v>90</v>
      </c>
      <c r="AY276" s="19" t="s">
        <v>153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19" t="s">
        <v>23</v>
      </c>
      <c r="BK276" s="227">
        <f>ROUND(I276*H276,2)</f>
        <v>0</v>
      </c>
      <c r="BL276" s="19" t="s">
        <v>160</v>
      </c>
      <c r="BM276" s="226" t="s">
        <v>1289</v>
      </c>
    </row>
    <row r="277" spans="1:47" s="2" customFormat="1" ht="12">
      <c r="A277" s="41"/>
      <c r="B277" s="42"/>
      <c r="C277" s="43"/>
      <c r="D277" s="228" t="s">
        <v>162</v>
      </c>
      <c r="E277" s="43"/>
      <c r="F277" s="229" t="s">
        <v>978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9" t="s">
        <v>162</v>
      </c>
      <c r="AU277" s="19" t="s">
        <v>90</v>
      </c>
    </row>
    <row r="278" spans="1:47" s="2" customFormat="1" ht="12">
      <c r="A278" s="41"/>
      <c r="B278" s="42"/>
      <c r="C278" s="43"/>
      <c r="D278" s="233" t="s">
        <v>164</v>
      </c>
      <c r="E278" s="43"/>
      <c r="F278" s="234" t="s">
        <v>979</v>
      </c>
      <c r="G278" s="43"/>
      <c r="H278" s="43"/>
      <c r="I278" s="230"/>
      <c r="J278" s="43"/>
      <c r="K278" s="43"/>
      <c r="L278" s="47"/>
      <c r="M278" s="231"/>
      <c r="N278" s="232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19" t="s">
        <v>164</v>
      </c>
      <c r="AU278" s="19" t="s">
        <v>90</v>
      </c>
    </row>
    <row r="279" spans="1:51" s="13" customFormat="1" ht="12">
      <c r="A279" s="13"/>
      <c r="B279" s="235"/>
      <c r="C279" s="236"/>
      <c r="D279" s="228" t="s">
        <v>166</v>
      </c>
      <c r="E279" s="237" t="s">
        <v>36</v>
      </c>
      <c r="F279" s="238" t="s">
        <v>539</v>
      </c>
      <c r="G279" s="236"/>
      <c r="H279" s="237" t="s">
        <v>36</v>
      </c>
      <c r="I279" s="239"/>
      <c r="J279" s="236"/>
      <c r="K279" s="236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166</v>
      </c>
      <c r="AU279" s="244" t="s">
        <v>90</v>
      </c>
      <c r="AV279" s="13" t="s">
        <v>23</v>
      </c>
      <c r="AW279" s="13" t="s">
        <v>45</v>
      </c>
      <c r="AX279" s="13" t="s">
        <v>82</v>
      </c>
      <c r="AY279" s="244" t="s">
        <v>153</v>
      </c>
    </row>
    <row r="280" spans="1:51" s="13" customFormat="1" ht="12">
      <c r="A280" s="13"/>
      <c r="B280" s="235"/>
      <c r="C280" s="236"/>
      <c r="D280" s="228" t="s">
        <v>166</v>
      </c>
      <c r="E280" s="237" t="s">
        <v>36</v>
      </c>
      <c r="F280" s="238" t="s">
        <v>472</v>
      </c>
      <c r="G280" s="236"/>
      <c r="H280" s="237" t="s">
        <v>36</v>
      </c>
      <c r="I280" s="239"/>
      <c r="J280" s="236"/>
      <c r="K280" s="236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166</v>
      </c>
      <c r="AU280" s="244" t="s">
        <v>90</v>
      </c>
      <c r="AV280" s="13" t="s">
        <v>23</v>
      </c>
      <c r="AW280" s="13" t="s">
        <v>45</v>
      </c>
      <c r="AX280" s="13" t="s">
        <v>82</v>
      </c>
      <c r="AY280" s="244" t="s">
        <v>153</v>
      </c>
    </row>
    <row r="281" spans="1:51" s="14" customFormat="1" ht="12">
      <c r="A281" s="14"/>
      <c r="B281" s="245"/>
      <c r="C281" s="246"/>
      <c r="D281" s="228" t="s">
        <v>166</v>
      </c>
      <c r="E281" s="247" t="s">
        <v>36</v>
      </c>
      <c r="F281" s="248" t="s">
        <v>1013</v>
      </c>
      <c r="G281" s="246"/>
      <c r="H281" s="249">
        <v>1224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166</v>
      </c>
      <c r="AU281" s="255" t="s">
        <v>90</v>
      </c>
      <c r="AV281" s="14" t="s">
        <v>90</v>
      </c>
      <c r="AW281" s="14" t="s">
        <v>45</v>
      </c>
      <c r="AX281" s="14" t="s">
        <v>23</v>
      </c>
      <c r="AY281" s="255" t="s">
        <v>153</v>
      </c>
    </row>
    <row r="282" spans="1:65" s="2" customFormat="1" ht="24.15" customHeight="1">
      <c r="A282" s="41"/>
      <c r="B282" s="42"/>
      <c r="C282" s="215" t="s">
        <v>627</v>
      </c>
      <c r="D282" s="215" t="s">
        <v>155</v>
      </c>
      <c r="E282" s="216" t="s">
        <v>633</v>
      </c>
      <c r="F282" s="217" t="s">
        <v>634</v>
      </c>
      <c r="G282" s="218" t="s">
        <v>635</v>
      </c>
      <c r="H282" s="219">
        <v>12.24</v>
      </c>
      <c r="I282" s="220"/>
      <c r="J282" s="221">
        <f>ROUND(I282*H282,2)</f>
        <v>0</v>
      </c>
      <c r="K282" s="217" t="s">
        <v>159</v>
      </c>
      <c r="L282" s="47"/>
      <c r="M282" s="222" t="s">
        <v>36</v>
      </c>
      <c r="N282" s="223" t="s">
        <v>53</v>
      </c>
      <c r="O282" s="87"/>
      <c r="P282" s="224">
        <f>O282*H282</f>
        <v>0</v>
      </c>
      <c r="Q282" s="224">
        <v>0</v>
      </c>
      <c r="R282" s="224">
        <f>Q282*H282</f>
        <v>0</v>
      </c>
      <c r="S282" s="224">
        <v>0</v>
      </c>
      <c r="T282" s="225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26" t="s">
        <v>160</v>
      </c>
      <c r="AT282" s="226" t="s">
        <v>155</v>
      </c>
      <c r="AU282" s="226" t="s">
        <v>90</v>
      </c>
      <c r="AY282" s="19" t="s">
        <v>153</v>
      </c>
      <c r="BE282" s="227">
        <f>IF(N282="základní",J282,0)</f>
        <v>0</v>
      </c>
      <c r="BF282" s="227">
        <f>IF(N282="snížená",J282,0)</f>
        <v>0</v>
      </c>
      <c r="BG282" s="227">
        <f>IF(N282="zákl. přenesená",J282,0)</f>
        <v>0</v>
      </c>
      <c r="BH282" s="227">
        <f>IF(N282="sníž. přenesená",J282,0)</f>
        <v>0</v>
      </c>
      <c r="BI282" s="227">
        <f>IF(N282="nulová",J282,0)</f>
        <v>0</v>
      </c>
      <c r="BJ282" s="19" t="s">
        <v>23</v>
      </c>
      <c r="BK282" s="227">
        <f>ROUND(I282*H282,2)</f>
        <v>0</v>
      </c>
      <c r="BL282" s="19" t="s">
        <v>160</v>
      </c>
      <c r="BM282" s="226" t="s">
        <v>1290</v>
      </c>
    </row>
    <row r="283" spans="1:47" s="2" customFormat="1" ht="12">
      <c r="A283" s="41"/>
      <c r="B283" s="42"/>
      <c r="C283" s="43"/>
      <c r="D283" s="228" t="s">
        <v>162</v>
      </c>
      <c r="E283" s="43"/>
      <c r="F283" s="229" t="s">
        <v>637</v>
      </c>
      <c r="G283" s="43"/>
      <c r="H283" s="43"/>
      <c r="I283" s="230"/>
      <c r="J283" s="43"/>
      <c r="K283" s="43"/>
      <c r="L283" s="47"/>
      <c r="M283" s="231"/>
      <c r="N283" s="232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19" t="s">
        <v>162</v>
      </c>
      <c r="AU283" s="19" t="s">
        <v>90</v>
      </c>
    </row>
    <row r="284" spans="1:47" s="2" customFormat="1" ht="12">
      <c r="A284" s="41"/>
      <c r="B284" s="42"/>
      <c r="C284" s="43"/>
      <c r="D284" s="233" t="s">
        <v>164</v>
      </c>
      <c r="E284" s="43"/>
      <c r="F284" s="234" t="s">
        <v>638</v>
      </c>
      <c r="G284" s="43"/>
      <c r="H284" s="43"/>
      <c r="I284" s="230"/>
      <c r="J284" s="43"/>
      <c r="K284" s="43"/>
      <c r="L284" s="47"/>
      <c r="M284" s="231"/>
      <c r="N284" s="232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19" t="s">
        <v>164</v>
      </c>
      <c r="AU284" s="19" t="s">
        <v>90</v>
      </c>
    </row>
    <row r="285" spans="1:51" s="13" customFormat="1" ht="12">
      <c r="A285" s="13"/>
      <c r="B285" s="235"/>
      <c r="C285" s="236"/>
      <c r="D285" s="228" t="s">
        <v>166</v>
      </c>
      <c r="E285" s="237" t="s">
        <v>36</v>
      </c>
      <c r="F285" s="238" t="s">
        <v>1012</v>
      </c>
      <c r="G285" s="236"/>
      <c r="H285" s="237" t="s">
        <v>36</v>
      </c>
      <c r="I285" s="239"/>
      <c r="J285" s="236"/>
      <c r="K285" s="236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166</v>
      </c>
      <c r="AU285" s="244" t="s">
        <v>90</v>
      </c>
      <c r="AV285" s="13" t="s">
        <v>23</v>
      </c>
      <c r="AW285" s="13" t="s">
        <v>45</v>
      </c>
      <c r="AX285" s="13" t="s">
        <v>82</v>
      </c>
      <c r="AY285" s="244" t="s">
        <v>153</v>
      </c>
    </row>
    <row r="286" spans="1:51" s="13" customFormat="1" ht="12">
      <c r="A286" s="13"/>
      <c r="B286" s="235"/>
      <c r="C286" s="236"/>
      <c r="D286" s="228" t="s">
        <v>166</v>
      </c>
      <c r="E286" s="237" t="s">
        <v>36</v>
      </c>
      <c r="F286" s="238" t="s">
        <v>1291</v>
      </c>
      <c r="G286" s="236"/>
      <c r="H286" s="237" t="s">
        <v>36</v>
      </c>
      <c r="I286" s="239"/>
      <c r="J286" s="236"/>
      <c r="K286" s="236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166</v>
      </c>
      <c r="AU286" s="244" t="s">
        <v>90</v>
      </c>
      <c r="AV286" s="13" t="s">
        <v>23</v>
      </c>
      <c r="AW286" s="13" t="s">
        <v>45</v>
      </c>
      <c r="AX286" s="13" t="s">
        <v>82</v>
      </c>
      <c r="AY286" s="244" t="s">
        <v>153</v>
      </c>
    </row>
    <row r="287" spans="1:51" s="14" customFormat="1" ht="12">
      <c r="A287" s="14"/>
      <c r="B287" s="245"/>
      <c r="C287" s="246"/>
      <c r="D287" s="228" t="s">
        <v>166</v>
      </c>
      <c r="E287" s="247" t="s">
        <v>36</v>
      </c>
      <c r="F287" s="248" t="s">
        <v>1235</v>
      </c>
      <c r="G287" s="246"/>
      <c r="H287" s="249">
        <v>12.24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5" t="s">
        <v>166</v>
      </c>
      <c r="AU287" s="255" t="s">
        <v>90</v>
      </c>
      <c r="AV287" s="14" t="s">
        <v>90</v>
      </c>
      <c r="AW287" s="14" t="s">
        <v>45</v>
      </c>
      <c r="AX287" s="14" t="s">
        <v>82</v>
      </c>
      <c r="AY287" s="255" t="s">
        <v>153</v>
      </c>
    </row>
    <row r="288" spans="1:51" s="15" customFormat="1" ht="12">
      <c r="A288" s="15"/>
      <c r="B288" s="266"/>
      <c r="C288" s="267"/>
      <c r="D288" s="228" t="s">
        <v>166</v>
      </c>
      <c r="E288" s="268" t="s">
        <v>36</v>
      </c>
      <c r="F288" s="269" t="s">
        <v>183</v>
      </c>
      <c r="G288" s="267"/>
      <c r="H288" s="270">
        <v>12.24</v>
      </c>
      <c r="I288" s="271"/>
      <c r="J288" s="267"/>
      <c r="K288" s="267"/>
      <c r="L288" s="272"/>
      <c r="M288" s="273"/>
      <c r="N288" s="274"/>
      <c r="O288" s="274"/>
      <c r="P288" s="274"/>
      <c r="Q288" s="274"/>
      <c r="R288" s="274"/>
      <c r="S288" s="274"/>
      <c r="T288" s="27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76" t="s">
        <v>166</v>
      </c>
      <c r="AU288" s="276" t="s">
        <v>90</v>
      </c>
      <c r="AV288" s="15" t="s">
        <v>160</v>
      </c>
      <c r="AW288" s="15" t="s">
        <v>45</v>
      </c>
      <c r="AX288" s="15" t="s">
        <v>23</v>
      </c>
      <c r="AY288" s="276" t="s">
        <v>153</v>
      </c>
    </row>
    <row r="289" spans="1:65" s="2" customFormat="1" ht="16.5" customHeight="1">
      <c r="A289" s="41"/>
      <c r="B289" s="42"/>
      <c r="C289" s="256" t="s">
        <v>334</v>
      </c>
      <c r="D289" s="256" t="s">
        <v>175</v>
      </c>
      <c r="E289" s="257" t="s">
        <v>642</v>
      </c>
      <c r="F289" s="258" t="s">
        <v>643</v>
      </c>
      <c r="G289" s="259" t="s">
        <v>178</v>
      </c>
      <c r="H289" s="260">
        <v>24.48</v>
      </c>
      <c r="I289" s="261"/>
      <c r="J289" s="262">
        <f>ROUND(I289*H289,2)</f>
        <v>0</v>
      </c>
      <c r="K289" s="258" t="s">
        <v>36</v>
      </c>
      <c r="L289" s="263"/>
      <c r="M289" s="264" t="s">
        <v>36</v>
      </c>
      <c r="N289" s="265" t="s">
        <v>53</v>
      </c>
      <c r="O289" s="87"/>
      <c r="P289" s="224">
        <f>O289*H289</f>
        <v>0</v>
      </c>
      <c r="Q289" s="224">
        <v>0</v>
      </c>
      <c r="R289" s="224">
        <f>Q289*H289</f>
        <v>0</v>
      </c>
      <c r="S289" s="224">
        <v>0</v>
      </c>
      <c r="T289" s="225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26" t="s">
        <v>179</v>
      </c>
      <c r="AT289" s="226" t="s">
        <v>175</v>
      </c>
      <c r="AU289" s="226" t="s">
        <v>90</v>
      </c>
      <c r="AY289" s="19" t="s">
        <v>153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19" t="s">
        <v>23</v>
      </c>
      <c r="BK289" s="227">
        <f>ROUND(I289*H289,2)</f>
        <v>0</v>
      </c>
      <c r="BL289" s="19" t="s">
        <v>160</v>
      </c>
      <c r="BM289" s="226" t="s">
        <v>1292</v>
      </c>
    </row>
    <row r="290" spans="1:47" s="2" customFormat="1" ht="12">
      <c r="A290" s="41"/>
      <c r="B290" s="42"/>
      <c r="C290" s="43"/>
      <c r="D290" s="228" t="s">
        <v>162</v>
      </c>
      <c r="E290" s="43"/>
      <c r="F290" s="229" t="s">
        <v>643</v>
      </c>
      <c r="G290" s="43"/>
      <c r="H290" s="43"/>
      <c r="I290" s="230"/>
      <c r="J290" s="43"/>
      <c r="K290" s="43"/>
      <c r="L290" s="47"/>
      <c r="M290" s="231"/>
      <c r="N290" s="232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9" t="s">
        <v>162</v>
      </c>
      <c r="AU290" s="19" t="s">
        <v>90</v>
      </c>
    </row>
    <row r="291" spans="1:51" s="13" customFormat="1" ht="12">
      <c r="A291" s="13"/>
      <c r="B291" s="235"/>
      <c r="C291" s="236"/>
      <c r="D291" s="228" t="s">
        <v>166</v>
      </c>
      <c r="E291" s="237" t="s">
        <v>36</v>
      </c>
      <c r="F291" s="238" t="s">
        <v>807</v>
      </c>
      <c r="G291" s="236"/>
      <c r="H291" s="237" t="s">
        <v>36</v>
      </c>
      <c r="I291" s="239"/>
      <c r="J291" s="236"/>
      <c r="K291" s="236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166</v>
      </c>
      <c r="AU291" s="244" t="s">
        <v>90</v>
      </c>
      <c r="AV291" s="13" t="s">
        <v>23</v>
      </c>
      <c r="AW291" s="13" t="s">
        <v>45</v>
      </c>
      <c r="AX291" s="13" t="s">
        <v>82</v>
      </c>
      <c r="AY291" s="244" t="s">
        <v>153</v>
      </c>
    </row>
    <row r="292" spans="1:51" s="14" customFormat="1" ht="12">
      <c r="A292" s="14"/>
      <c r="B292" s="245"/>
      <c r="C292" s="246"/>
      <c r="D292" s="228" t="s">
        <v>166</v>
      </c>
      <c r="E292" s="247" t="s">
        <v>36</v>
      </c>
      <c r="F292" s="248" t="s">
        <v>1088</v>
      </c>
      <c r="G292" s="246"/>
      <c r="H292" s="249">
        <v>24.48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5" t="s">
        <v>166</v>
      </c>
      <c r="AU292" s="255" t="s">
        <v>90</v>
      </c>
      <c r="AV292" s="14" t="s">
        <v>90</v>
      </c>
      <c r="AW292" s="14" t="s">
        <v>45</v>
      </c>
      <c r="AX292" s="14" t="s">
        <v>82</v>
      </c>
      <c r="AY292" s="255" t="s">
        <v>153</v>
      </c>
    </row>
    <row r="293" spans="1:51" s="15" customFormat="1" ht="12">
      <c r="A293" s="15"/>
      <c r="B293" s="266"/>
      <c r="C293" s="267"/>
      <c r="D293" s="228" t="s">
        <v>166</v>
      </c>
      <c r="E293" s="268" t="s">
        <v>36</v>
      </c>
      <c r="F293" s="269" t="s">
        <v>183</v>
      </c>
      <c r="G293" s="267"/>
      <c r="H293" s="270">
        <v>24.48</v>
      </c>
      <c r="I293" s="271"/>
      <c r="J293" s="267"/>
      <c r="K293" s="267"/>
      <c r="L293" s="272"/>
      <c r="M293" s="273"/>
      <c r="N293" s="274"/>
      <c r="O293" s="274"/>
      <c r="P293" s="274"/>
      <c r="Q293" s="274"/>
      <c r="R293" s="274"/>
      <c r="S293" s="274"/>
      <c r="T293" s="27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76" t="s">
        <v>166</v>
      </c>
      <c r="AU293" s="276" t="s">
        <v>90</v>
      </c>
      <c r="AV293" s="15" t="s">
        <v>160</v>
      </c>
      <c r="AW293" s="15" t="s">
        <v>45</v>
      </c>
      <c r="AX293" s="15" t="s">
        <v>23</v>
      </c>
      <c r="AY293" s="276" t="s">
        <v>153</v>
      </c>
    </row>
    <row r="294" spans="1:65" s="2" customFormat="1" ht="16.5" customHeight="1">
      <c r="A294" s="41"/>
      <c r="B294" s="42"/>
      <c r="C294" s="215" t="s">
        <v>301</v>
      </c>
      <c r="D294" s="215" t="s">
        <v>155</v>
      </c>
      <c r="E294" s="216" t="s">
        <v>489</v>
      </c>
      <c r="F294" s="217" t="s">
        <v>490</v>
      </c>
      <c r="G294" s="218" t="s">
        <v>186</v>
      </c>
      <c r="H294" s="219">
        <v>388</v>
      </c>
      <c r="I294" s="220"/>
      <c r="J294" s="221">
        <f>ROUND(I294*H294,2)</f>
        <v>0</v>
      </c>
      <c r="K294" s="217" t="s">
        <v>36</v>
      </c>
      <c r="L294" s="47"/>
      <c r="M294" s="222" t="s">
        <v>36</v>
      </c>
      <c r="N294" s="223" t="s">
        <v>53</v>
      </c>
      <c r="O294" s="87"/>
      <c r="P294" s="224">
        <f>O294*H294</f>
        <v>0</v>
      </c>
      <c r="Q294" s="224">
        <v>0</v>
      </c>
      <c r="R294" s="224">
        <f>Q294*H294</f>
        <v>0</v>
      </c>
      <c r="S294" s="224">
        <v>0</v>
      </c>
      <c r="T294" s="225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26" t="s">
        <v>160</v>
      </c>
      <c r="AT294" s="226" t="s">
        <v>155</v>
      </c>
      <c r="AU294" s="226" t="s">
        <v>90</v>
      </c>
      <c r="AY294" s="19" t="s">
        <v>153</v>
      </c>
      <c r="BE294" s="227">
        <f>IF(N294="základní",J294,0)</f>
        <v>0</v>
      </c>
      <c r="BF294" s="227">
        <f>IF(N294="snížená",J294,0)</f>
        <v>0</v>
      </c>
      <c r="BG294" s="227">
        <f>IF(N294="zákl. přenesená",J294,0)</f>
        <v>0</v>
      </c>
      <c r="BH294" s="227">
        <f>IF(N294="sníž. přenesená",J294,0)</f>
        <v>0</v>
      </c>
      <c r="BI294" s="227">
        <f>IF(N294="nulová",J294,0)</f>
        <v>0</v>
      </c>
      <c r="BJ294" s="19" t="s">
        <v>23</v>
      </c>
      <c r="BK294" s="227">
        <f>ROUND(I294*H294,2)</f>
        <v>0</v>
      </c>
      <c r="BL294" s="19" t="s">
        <v>160</v>
      </c>
      <c r="BM294" s="226" t="s">
        <v>1293</v>
      </c>
    </row>
    <row r="295" spans="1:47" s="2" customFormat="1" ht="12">
      <c r="A295" s="41"/>
      <c r="B295" s="42"/>
      <c r="C295" s="43"/>
      <c r="D295" s="228" t="s">
        <v>162</v>
      </c>
      <c r="E295" s="43"/>
      <c r="F295" s="229" t="s">
        <v>492</v>
      </c>
      <c r="G295" s="43"/>
      <c r="H295" s="43"/>
      <c r="I295" s="230"/>
      <c r="J295" s="43"/>
      <c r="K295" s="43"/>
      <c r="L295" s="47"/>
      <c r="M295" s="231"/>
      <c r="N295" s="232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19" t="s">
        <v>162</v>
      </c>
      <c r="AU295" s="19" t="s">
        <v>90</v>
      </c>
    </row>
    <row r="296" spans="1:51" s="13" customFormat="1" ht="12">
      <c r="A296" s="13"/>
      <c r="B296" s="235"/>
      <c r="C296" s="236"/>
      <c r="D296" s="228" t="s">
        <v>166</v>
      </c>
      <c r="E296" s="237" t="s">
        <v>36</v>
      </c>
      <c r="F296" s="238" t="s">
        <v>546</v>
      </c>
      <c r="G296" s="236"/>
      <c r="H296" s="237" t="s">
        <v>36</v>
      </c>
      <c r="I296" s="239"/>
      <c r="J296" s="236"/>
      <c r="K296" s="236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166</v>
      </c>
      <c r="AU296" s="244" t="s">
        <v>90</v>
      </c>
      <c r="AV296" s="13" t="s">
        <v>23</v>
      </c>
      <c r="AW296" s="13" t="s">
        <v>45</v>
      </c>
      <c r="AX296" s="13" t="s">
        <v>82</v>
      </c>
      <c r="AY296" s="244" t="s">
        <v>153</v>
      </c>
    </row>
    <row r="297" spans="1:51" s="13" customFormat="1" ht="12">
      <c r="A297" s="13"/>
      <c r="B297" s="235"/>
      <c r="C297" s="236"/>
      <c r="D297" s="228" t="s">
        <v>166</v>
      </c>
      <c r="E297" s="237" t="s">
        <v>36</v>
      </c>
      <c r="F297" s="238" t="s">
        <v>472</v>
      </c>
      <c r="G297" s="236"/>
      <c r="H297" s="237" t="s">
        <v>36</v>
      </c>
      <c r="I297" s="239"/>
      <c r="J297" s="236"/>
      <c r="K297" s="236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166</v>
      </c>
      <c r="AU297" s="244" t="s">
        <v>90</v>
      </c>
      <c r="AV297" s="13" t="s">
        <v>23</v>
      </c>
      <c r="AW297" s="13" t="s">
        <v>45</v>
      </c>
      <c r="AX297" s="13" t="s">
        <v>82</v>
      </c>
      <c r="AY297" s="244" t="s">
        <v>153</v>
      </c>
    </row>
    <row r="298" spans="1:51" s="14" customFormat="1" ht="12">
      <c r="A298" s="14"/>
      <c r="B298" s="245"/>
      <c r="C298" s="246"/>
      <c r="D298" s="228" t="s">
        <v>166</v>
      </c>
      <c r="E298" s="247" t="s">
        <v>36</v>
      </c>
      <c r="F298" s="248" t="s">
        <v>1016</v>
      </c>
      <c r="G298" s="246"/>
      <c r="H298" s="249">
        <v>388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166</v>
      </c>
      <c r="AU298" s="255" t="s">
        <v>90</v>
      </c>
      <c r="AV298" s="14" t="s">
        <v>90</v>
      </c>
      <c r="AW298" s="14" t="s">
        <v>45</v>
      </c>
      <c r="AX298" s="14" t="s">
        <v>23</v>
      </c>
      <c r="AY298" s="255" t="s">
        <v>153</v>
      </c>
    </row>
    <row r="299" spans="1:65" s="2" customFormat="1" ht="16.5" customHeight="1">
      <c r="A299" s="41"/>
      <c r="B299" s="42"/>
      <c r="C299" s="215" t="s">
        <v>632</v>
      </c>
      <c r="D299" s="215" t="s">
        <v>155</v>
      </c>
      <c r="E299" s="216" t="s">
        <v>392</v>
      </c>
      <c r="F299" s="217" t="s">
        <v>393</v>
      </c>
      <c r="G299" s="218" t="s">
        <v>186</v>
      </c>
      <c r="H299" s="219">
        <v>1612</v>
      </c>
      <c r="I299" s="220"/>
      <c r="J299" s="221">
        <f>ROUND(I299*H299,2)</f>
        <v>0</v>
      </c>
      <c r="K299" s="217" t="s">
        <v>36</v>
      </c>
      <c r="L299" s="47"/>
      <c r="M299" s="222" t="s">
        <v>36</v>
      </c>
      <c r="N299" s="223" t="s">
        <v>53</v>
      </c>
      <c r="O299" s="87"/>
      <c r="P299" s="224">
        <f>O299*H299</f>
        <v>0</v>
      </c>
      <c r="Q299" s="224">
        <v>0</v>
      </c>
      <c r="R299" s="224">
        <f>Q299*H299</f>
        <v>0</v>
      </c>
      <c r="S299" s="224">
        <v>0</v>
      </c>
      <c r="T299" s="225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26" t="s">
        <v>160</v>
      </c>
      <c r="AT299" s="226" t="s">
        <v>155</v>
      </c>
      <c r="AU299" s="226" t="s">
        <v>90</v>
      </c>
      <c r="AY299" s="19" t="s">
        <v>153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19" t="s">
        <v>23</v>
      </c>
      <c r="BK299" s="227">
        <f>ROUND(I299*H299,2)</f>
        <v>0</v>
      </c>
      <c r="BL299" s="19" t="s">
        <v>160</v>
      </c>
      <c r="BM299" s="226" t="s">
        <v>1294</v>
      </c>
    </row>
    <row r="300" spans="1:47" s="2" customFormat="1" ht="12">
      <c r="A300" s="41"/>
      <c r="B300" s="42"/>
      <c r="C300" s="43"/>
      <c r="D300" s="228" t="s">
        <v>162</v>
      </c>
      <c r="E300" s="43"/>
      <c r="F300" s="229" t="s">
        <v>393</v>
      </c>
      <c r="G300" s="43"/>
      <c r="H300" s="43"/>
      <c r="I300" s="230"/>
      <c r="J300" s="43"/>
      <c r="K300" s="43"/>
      <c r="L300" s="47"/>
      <c r="M300" s="231"/>
      <c r="N300" s="232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19" t="s">
        <v>162</v>
      </c>
      <c r="AU300" s="19" t="s">
        <v>90</v>
      </c>
    </row>
    <row r="301" spans="1:51" s="13" customFormat="1" ht="12">
      <c r="A301" s="13"/>
      <c r="B301" s="235"/>
      <c r="C301" s="236"/>
      <c r="D301" s="228" t="s">
        <v>166</v>
      </c>
      <c r="E301" s="237" t="s">
        <v>36</v>
      </c>
      <c r="F301" s="238" t="s">
        <v>1173</v>
      </c>
      <c r="G301" s="236"/>
      <c r="H301" s="237" t="s">
        <v>36</v>
      </c>
      <c r="I301" s="239"/>
      <c r="J301" s="236"/>
      <c r="K301" s="236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166</v>
      </c>
      <c r="AU301" s="244" t="s">
        <v>90</v>
      </c>
      <c r="AV301" s="13" t="s">
        <v>23</v>
      </c>
      <c r="AW301" s="13" t="s">
        <v>45</v>
      </c>
      <c r="AX301" s="13" t="s">
        <v>82</v>
      </c>
      <c r="AY301" s="244" t="s">
        <v>153</v>
      </c>
    </row>
    <row r="302" spans="1:51" s="13" customFormat="1" ht="12">
      <c r="A302" s="13"/>
      <c r="B302" s="235"/>
      <c r="C302" s="236"/>
      <c r="D302" s="228" t="s">
        <v>166</v>
      </c>
      <c r="E302" s="237" t="s">
        <v>36</v>
      </c>
      <c r="F302" s="238" t="s">
        <v>472</v>
      </c>
      <c r="G302" s="236"/>
      <c r="H302" s="237" t="s">
        <v>36</v>
      </c>
      <c r="I302" s="239"/>
      <c r="J302" s="236"/>
      <c r="K302" s="236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166</v>
      </c>
      <c r="AU302" s="244" t="s">
        <v>90</v>
      </c>
      <c r="AV302" s="13" t="s">
        <v>23</v>
      </c>
      <c r="AW302" s="13" t="s">
        <v>45</v>
      </c>
      <c r="AX302" s="13" t="s">
        <v>82</v>
      </c>
      <c r="AY302" s="244" t="s">
        <v>153</v>
      </c>
    </row>
    <row r="303" spans="1:51" s="14" customFormat="1" ht="12">
      <c r="A303" s="14"/>
      <c r="B303" s="245"/>
      <c r="C303" s="246"/>
      <c r="D303" s="228" t="s">
        <v>166</v>
      </c>
      <c r="E303" s="247" t="s">
        <v>36</v>
      </c>
      <c r="F303" s="248" t="s">
        <v>1238</v>
      </c>
      <c r="G303" s="246"/>
      <c r="H303" s="249">
        <v>1612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166</v>
      </c>
      <c r="AU303" s="255" t="s">
        <v>90</v>
      </c>
      <c r="AV303" s="14" t="s">
        <v>90</v>
      </c>
      <c r="AW303" s="14" t="s">
        <v>45</v>
      </c>
      <c r="AX303" s="14" t="s">
        <v>82</v>
      </c>
      <c r="AY303" s="255" t="s">
        <v>153</v>
      </c>
    </row>
    <row r="304" spans="1:51" s="15" customFormat="1" ht="12">
      <c r="A304" s="15"/>
      <c r="B304" s="266"/>
      <c r="C304" s="267"/>
      <c r="D304" s="228" t="s">
        <v>166</v>
      </c>
      <c r="E304" s="268" t="s">
        <v>36</v>
      </c>
      <c r="F304" s="269" t="s">
        <v>183</v>
      </c>
      <c r="G304" s="267"/>
      <c r="H304" s="270">
        <v>1612</v>
      </c>
      <c r="I304" s="271"/>
      <c r="J304" s="267"/>
      <c r="K304" s="267"/>
      <c r="L304" s="272"/>
      <c r="M304" s="273"/>
      <c r="N304" s="274"/>
      <c r="O304" s="274"/>
      <c r="P304" s="274"/>
      <c r="Q304" s="274"/>
      <c r="R304" s="274"/>
      <c r="S304" s="274"/>
      <c r="T304" s="27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6" t="s">
        <v>166</v>
      </c>
      <c r="AU304" s="276" t="s">
        <v>90</v>
      </c>
      <c r="AV304" s="15" t="s">
        <v>160</v>
      </c>
      <c r="AW304" s="15" t="s">
        <v>45</v>
      </c>
      <c r="AX304" s="15" t="s">
        <v>23</v>
      </c>
      <c r="AY304" s="276" t="s">
        <v>153</v>
      </c>
    </row>
    <row r="305" spans="1:65" s="2" customFormat="1" ht="16.5" customHeight="1">
      <c r="A305" s="41"/>
      <c r="B305" s="42"/>
      <c r="C305" s="215" t="s">
        <v>641</v>
      </c>
      <c r="D305" s="215" t="s">
        <v>155</v>
      </c>
      <c r="E305" s="216" t="s">
        <v>252</v>
      </c>
      <c r="F305" s="217" t="s">
        <v>253</v>
      </c>
      <c r="G305" s="218" t="s">
        <v>186</v>
      </c>
      <c r="H305" s="219">
        <v>58.2</v>
      </c>
      <c r="I305" s="220"/>
      <c r="J305" s="221">
        <f>ROUND(I305*H305,2)</f>
        <v>0</v>
      </c>
      <c r="K305" s="217" t="s">
        <v>36</v>
      </c>
      <c r="L305" s="47"/>
      <c r="M305" s="222" t="s">
        <v>36</v>
      </c>
      <c r="N305" s="223" t="s">
        <v>53</v>
      </c>
      <c r="O305" s="87"/>
      <c r="P305" s="224">
        <f>O305*H305</f>
        <v>0</v>
      </c>
      <c r="Q305" s="224">
        <v>0.00208</v>
      </c>
      <c r="R305" s="224">
        <f>Q305*H305</f>
        <v>0.121056</v>
      </c>
      <c r="S305" s="224">
        <v>0</v>
      </c>
      <c r="T305" s="225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26" t="s">
        <v>160</v>
      </c>
      <c r="AT305" s="226" t="s">
        <v>155</v>
      </c>
      <c r="AU305" s="226" t="s">
        <v>90</v>
      </c>
      <c r="AY305" s="19" t="s">
        <v>153</v>
      </c>
      <c r="BE305" s="227">
        <f>IF(N305="základní",J305,0)</f>
        <v>0</v>
      </c>
      <c r="BF305" s="227">
        <f>IF(N305="snížená",J305,0)</f>
        <v>0</v>
      </c>
      <c r="BG305" s="227">
        <f>IF(N305="zákl. přenesená",J305,0)</f>
        <v>0</v>
      </c>
      <c r="BH305" s="227">
        <f>IF(N305="sníž. přenesená",J305,0)</f>
        <v>0</v>
      </c>
      <c r="BI305" s="227">
        <f>IF(N305="nulová",J305,0)</f>
        <v>0</v>
      </c>
      <c r="BJ305" s="19" t="s">
        <v>23</v>
      </c>
      <c r="BK305" s="227">
        <f>ROUND(I305*H305,2)</f>
        <v>0</v>
      </c>
      <c r="BL305" s="19" t="s">
        <v>160</v>
      </c>
      <c r="BM305" s="226" t="s">
        <v>1295</v>
      </c>
    </row>
    <row r="306" spans="1:47" s="2" customFormat="1" ht="12">
      <c r="A306" s="41"/>
      <c r="B306" s="42"/>
      <c r="C306" s="43"/>
      <c r="D306" s="228" t="s">
        <v>162</v>
      </c>
      <c r="E306" s="43"/>
      <c r="F306" s="229" t="s">
        <v>253</v>
      </c>
      <c r="G306" s="43"/>
      <c r="H306" s="43"/>
      <c r="I306" s="230"/>
      <c r="J306" s="43"/>
      <c r="K306" s="43"/>
      <c r="L306" s="47"/>
      <c r="M306" s="231"/>
      <c r="N306" s="232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19" t="s">
        <v>162</v>
      </c>
      <c r="AU306" s="19" t="s">
        <v>90</v>
      </c>
    </row>
    <row r="307" spans="1:51" s="13" customFormat="1" ht="12">
      <c r="A307" s="13"/>
      <c r="B307" s="235"/>
      <c r="C307" s="236"/>
      <c r="D307" s="228" t="s">
        <v>166</v>
      </c>
      <c r="E307" s="237" t="s">
        <v>36</v>
      </c>
      <c r="F307" s="238" t="s">
        <v>1015</v>
      </c>
      <c r="G307" s="236"/>
      <c r="H307" s="237" t="s">
        <v>36</v>
      </c>
      <c r="I307" s="239"/>
      <c r="J307" s="236"/>
      <c r="K307" s="236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166</v>
      </c>
      <c r="AU307" s="244" t="s">
        <v>90</v>
      </c>
      <c r="AV307" s="13" t="s">
        <v>23</v>
      </c>
      <c r="AW307" s="13" t="s">
        <v>45</v>
      </c>
      <c r="AX307" s="13" t="s">
        <v>82</v>
      </c>
      <c r="AY307" s="244" t="s">
        <v>153</v>
      </c>
    </row>
    <row r="308" spans="1:51" s="13" customFormat="1" ht="12">
      <c r="A308" s="13"/>
      <c r="B308" s="235"/>
      <c r="C308" s="236"/>
      <c r="D308" s="228" t="s">
        <v>166</v>
      </c>
      <c r="E308" s="237" t="s">
        <v>36</v>
      </c>
      <c r="F308" s="238" t="s">
        <v>396</v>
      </c>
      <c r="G308" s="236"/>
      <c r="H308" s="237" t="s">
        <v>36</v>
      </c>
      <c r="I308" s="239"/>
      <c r="J308" s="236"/>
      <c r="K308" s="236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166</v>
      </c>
      <c r="AU308" s="244" t="s">
        <v>90</v>
      </c>
      <c r="AV308" s="13" t="s">
        <v>23</v>
      </c>
      <c r="AW308" s="13" t="s">
        <v>45</v>
      </c>
      <c r="AX308" s="13" t="s">
        <v>82</v>
      </c>
      <c r="AY308" s="244" t="s">
        <v>153</v>
      </c>
    </row>
    <row r="309" spans="1:51" s="14" customFormat="1" ht="12">
      <c r="A309" s="14"/>
      <c r="B309" s="245"/>
      <c r="C309" s="246"/>
      <c r="D309" s="228" t="s">
        <v>166</v>
      </c>
      <c r="E309" s="247" t="s">
        <v>36</v>
      </c>
      <c r="F309" s="248" t="s">
        <v>1175</v>
      </c>
      <c r="G309" s="246"/>
      <c r="H309" s="249">
        <v>58.2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5" t="s">
        <v>166</v>
      </c>
      <c r="AU309" s="255" t="s">
        <v>90</v>
      </c>
      <c r="AV309" s="14" t="s">
        <v>90</v>
      </c>
      <c r="AW309" s="14" t="s">
        <v>45</v>
      </c>
      <c r="AX309" s="14" t="s">
        <v>82</v>
      </c>
      <c r="AY309" s="255" t="s">
        <v>153</v>
      </c>
    </row>
    <row r="310" spans="1:51" s="15" customFormat="1" ht="12">
      <c r="A310" s="15"/>
      <c r="B310" s="266"/>
      <c r="C310" s="267"/>
      <c r="D310" s="228" t="s">
        <v>166</v>
      </c>
      <c r="E310" s="268" t="s">
        <v>36</v>
      </c>
      <c r="F310" s="269" t="s">
        <v>183</v>
      </c>
      <c r="G310" s="267"/>
      <c r="H310" s="270">
        <v>58.2</v>
      </c>
      <c r="I310" s="271"/>
      <c r="J310" s="267"/>
      <c r="K310" s="267"/>
      <c r="L310" s="272"/>
      <c r="M310" s="273"/>
      <c r="N310" s="274"/>
      <c r="O310" s="274"/>
      <c r="P310" s="274"/>
      <c r="Q310" s="274"/>
      <c r="R310" s="274"/>
      <c r="S310" s="274"/>
      <c r="T310" s="27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76" t="s">
        <v>166</v>
      </c>
      <c r="AU310" s="276" t="s">
        <v>90</v>
      </c>
      <c r="AV310" s="15" t="s">
        <v>160</v>
      </c>
      <c r="AW310" s="15" t="s">
        <v>45</v>
      </c>
      <c r="AX310" s="15" t="s">
        <v>23</v>
      </c>
      <c r="AY310" s="276" t="s">
        <v>153</v>
      </c>
    </row>
    <row r="311" spans="1:65" s="2" customFormat="1" ht="16.5" customHeight="1">
      <c r="A311" s="41"/>
      <c r="B311" s="42"/>
      <c r="C311" s="215" t="s">
        <v>646</v>
      </c>
      <c r="D311" s="215" t="s">
        <v>155</v>
      </c>
      <c r="E311" s="216" t="s">
        <v>255</v>
      </c>
      <c r="F311" s="217" t="s">
        <v>256</v>
      </c>
      <c r="G311" s="218" t="s">
        <v>201</v>
      </c>
      <c r="H311" s="219">
        <v>403</v>
      </c>
      <c r="I311" s="220"/>
      <c r="J311" s="221">
        <f>ROUND(I311*H311,2)</f>
        <v>0</v>
      </c>
      <c r="K311" s="217" t="s">
        <v>36</v>
      </c>
      <c r="L311" s="47"/>
      <c r="M311" s="222" t="s">
        <v>36</v>
      </c>
      <c r="N311" s="223" t="s">
        <v>53</v>
      </c>
      <c r="O311" s="87"/>
      <c r="P311" s="224">
        <f>O311*H311</f>
        <v>0</v>
      </c>
      <c r="Q311" s="224">
        <v>0</v>
      </c>
      <c r="R311" s="224">
        <f>Q311*H311</f>
        <v>0</v>
      </c>
      <c r="S311" s="224">
        <v>0</v>
      </c>
      <c r="T311" s="225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26" t="s">
        <v>160</v>
      </c>
      <c r="AT311" s="226" t="s">
        <v>155</v>
      </c>
      <c r="AU311" s="226" t="s">
        <v>90</v>
      </c>
      <c r="AY311" s="19" t="s">
        <v>153</v>
      </c>
      <c r="BE311" s="227">
        <f>IF(N311="základní",J311,0)</f>
        <v>0</v>
      </c>
      <c r="BF311" s="227">
        <f>IF(N311="snížená",J311,0)</f>
        <v>0</v>
      </c>
      <c r="BG311" s="227">
        <f>IF(N311="zákl. přenesená",J311,0)</f>
        <v>0</v>
      </c>
      <c r="BH311" s="227">
        <f>IF(N311="sníž. přenesená",J311,0)</f>
        <v>0</v>
      </c>
      <c r="BI311" s="227">
        <f>IF(N311="nulová",J311,0)</f>
        <v>0</v>
      </c>
      <c r="BJ311" s="19" t="s">
        <v>23</v>
      </c>
      <c r="BK311" s="227">
        <f>ROUND(I311*H311,2)</f>
        <v>0</v>
      </c>
      <c r="BL311" s="19" t="s">
        <v>160</v>
      </c>
      <c r="BM311" s="226" t="s">
        <v>1296</v>
      </c>
    </row>
    <row r="312" spans="1:47" s="2" customFormat="1" ht="12">
      <c r="A312" s="41"/>
      <c r="B312" s="42"/>
      <c r="C312" s="43"/>
      <c r="D312" s="228" t="s">
        <v>162</v>
      </c>
      <c r="E312" s="43"/>
      <c r="F312" s="229" t="s">
        <v>256</v>
      </c>
      <c r="G312" s="43"/>
      <c r="H312" s="43"/>
      <c r="I312" s="230"/>
      <c r="J312" s="43"/>
      <c r="K312" s="43"/>
      <c r="L312" s="47"/>
      <c r="M312" s="231"/>
      <c r="N312" s="232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19" t="s">
        <v>162</v>
      </c>
      <c r="AU312" s="19" t="s">
        <v>90</v>
      </c>
    </row>
    <row r="313" spans="1:51" s="13" customFormat="1" ht="12">
      <c r="A313" s="13"/>
      <c r="B313" s="235"/>
      <c r="C313" s="236"/>
      <c r="D313" s="228" t="s">
        <v>166</v>
      </c>
      <c r="E313" s="237" t="s">
        <v>36</v>
      </c>
      <c r="F313" s="238" t="s">
        <v>1173</v>
      </c>
      <c r="G313" s="236"/>
      <c r="H313" s="237" t="s">
        <v>36</v>
      </c>
      <c r="I313" s="239"/>
      <c r="J313" s="236"/>
      <c r="K313" s="236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166</v>
      </c>
      <c r="AU313" s="244" t="s">
        <v>90</v>
      </c>
      <c r="AV313" s="13" t="s">
        <v>23</v>
      </c>
      <c r="AW313" s="13" t="s">
        <v>45</v>
      </c>
      <c r="AX313" s="13" t="s">
        <v>82</v>
      </c>
      <c r="AY313" s="244" t="s">
        <v>153</v>
      </c>
    </row>
    <row r="314" spans="1:51" s="13" customFormat="1" ht="12">
      <c r="A314" s="13"/>
      <c r="B314" s="235"/>
      <c r="C314" s="236"/>
      <c r="D314" s="228" t="s">
        <v>166</v>
      </c>
      <c r="E314" s="237" t="s">
        <v>36</v>
      </c>
      <c r="F314" s="238" t="s">
        <v>860</v>
      </c>
      <c r="G314" s="236"/>
      <c r="H314" s="237" t="s">
        <v>36</v>
      </c>
      <c r="I314" s="239"/>
      <c r="J314" s="236"/>
      <c r="K314" s="236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166</v>
      </c>
      <c r="AU314" s="244" t="s">
        <v>90</v>
      </c>
      <c r="AV314" s="13" t="s">
        <v>23</v>
      </c>
      <c r="AW314" s="13" t="s">
        <v>45</v>
      </c>
      <c r="AX314" s="13" t="s">
        <v>82</v>
      </c>
      <c r="AY314" s="244" t="s">
        <v>153</v>
      </c>
    </row>
    <row r="315" spans="1:51" s="13" customFormat="1" ht="12">
      <c r="A315" s="13"/>
      <c r="B315" s="235"/>
      <c r="C315" s="236"/>
      <c r="D315" s="228" t="s">
        <v>166</v>
      </c>
      <c r="E315" s="237" t="s">
        <v>36</v>
      </c>
      <c r="F315" s="238" t="s">
        <v>472</v>
      </c>
      <c r="G315" s="236"/>
      <c r="H315" s="237" t="s">
        <v>36</v>
      </c>
      <c r="I315" s="239"/>
      <c r="J315" s="236"/>
      <c r="K315" s="236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166</v>
      </c>
      <c r="AU315" s="244" t="s">
        <v>90</v>
      </c>
      <c r="AV315" s="13" t="s">
        <v>23</v>
      </c>
      <c r="AW315" s="13" t="s">
        <v>45</v>
      </c>
      <c r="AX315" s="13" t="s">
        <v>82</v>
      </c>
      <c r="AY315" s="244" t="s">
        <v>153</v>
      </c>
    </row>
    <row r="316" spans="1:51" s="14" customFormat="1" ht="12">
      <c r="A316" s="14"/>
      <c r="B316" s="245"/>
      <c r="C316" s="246"/>
      <c r="D316" s="228" t="s">
        <v>166</v>
      </c>
      <c r="E316" s="247" t="s">
        <v>36</v>
      </c>
      <c r="F316" s="248" t="s">
        <v>1125</v>
      </c>
      <c r="G316" s="246"/>
      <c r="H316" s="249">
        <v>19.4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166</v>
      </c>
      <c r="AU316" s="255" t="s">
        <v>90</v>
      </c>
      <c r="AV316" s="14" t="s">
        <v>90</v>
      </c>
      <c r="AW316" s="14" t="s">
        <v>45</v>
      </c>
      <c r="AX316" s="14" t="s">
        <v>82</v>
      </c>
      <c r="AY316" s="255" t="s">
        <v>153</v>
      </c>
    </row>
    <row r="317" spans="1:51" s="16" customFormat="1" ht="12">
      <c r="A317" s="16"/>
      <c r="B317" s="282"/>
      <c r="C317" s="283"/>
      <c r="D317" s="228" t="s">
        <v>166</v>
      </c>
      <c r="E317" s="284" t="s">
        <v>36</v>
      </c>
      <c r="F317" s="285" t="s">
        <v>400</v>
      </c>
      <c r="G317" s="283"/>
      <c r="H317" s="286">
        <v>19.4</v>
      </c>
      <c r="I317" s="287"/>
      <c r="J317" s="283"/>
      <c r="K317" s="283"/>
      <c r="L317" s="288"/>
      <c r="M317" s="289"/>
      <c r="N317" s="290"/>
      <c r="O317" s="290"/>
      <c r="P317" s="290"/>
      <c r="Q317" s="290"/>
      <c r="R317" s="290"/>
      <c r="S317" s="290"/>
      <c r="T317" s="291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T317" s="292" t="s">
        <v>166</v>
      </c>
      <c r="AU317" s="292" t="s">
        <v>90</v>
      </c>
      <c r="AV317" s="16" t="s">
        <v>174</v>
      </c>
      <c r="AW317" s="16" t="s">
        <v>45</v>
      </c>
      <c r="AX317" s="16" t="s">
        <v>82</v>
      </c>
      <c r="AY317" s="292" t="s">
        <v>153</v>
      </c>
    </row>
    <row r="318" spans="1:51" s="13" customFormat="1" ht="12">
      <c r="A318" s="13"/>
      <c r="B318" s="235"/>
      <c r="C318" s="236"/>
      <c r="D318" s="228" t="s">
        <v>166</v>
      </c>
      <c r="E318" s="237" t="s">
        <v>36</v>
      </c>
      <c r="F318" s="238" t="s">
        <v>862</v>
      </c>
      <c r="G318" s="236"/>
      <c r="H318" s="237" t="s">
        <v>36</v>
      </c>
      <c r="I318" s="239"/>
      <c r="J318" s="236"/>
      <c r="K318" s="236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166</v>
      </c>
      <c r="AU318" s="244" t="s">
        <v>90</v>
      </c>
      <c r="AV318" s="13" t="s">
        <v>23</v>
      </c>
      <c r="AW318" s="13" t="s">
        <v>45</v>
      </c>
      <c r="AX318" s="13" t="s">
        <v>82</v>
      </c>
      <c r="AY318" s="244" t="s">
        <v>153</v>
      </c>
    </row>
    <row r="319" spans="1:51" s="13" customFormat="1" ht="12">
      <c r="A319" s="13"/>
      <c r="B319" s="235"/>
      <c r="C319" s="236"/>
      <c r="D319" s="228" t="s">
        <v>166</v>
      </c>
      <c r="E319" s="237" t="s">
        <v>36</v>
      </c>
      <c r="F319" s="238" t="s">
        <v>472</v>
      </c>
      <c r="G319" s="236"/>
      <c r="H319" s="237" t="s">
        <v>36</v>
      </c>
      <c r="I319" s="239"/>
      <c r="J319" s="236"/>
      <c r="K319" s="236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166</v>
      </c>
      <c r="AU319" s="244" t="s">
        <v>90</v>
      </c>
      <c r="AV319" s="13" t="s">
        <v>23</v>
      </c>
      <c r="AW319" s="13" t="s">
        <v>45</v>
      </c>
      <c r="AX319" s="13" t="s">
        <v>82</v>
      </c>
      <c r="AY319" s="244" t="s">
        <v>153</v>
      </c>
    </row>
    <row r="320" spans="1:51" s="14" customFormat="1" ht="12">
      <c r="A320" s="14"/>
      <c r="B320" s="245"/>
      <c r="C320" s="246"/>
      <c r="D320" s="228" t="s">
        <v>166</v>
      </c>
      <c r="E320" s="247" t="s">
        <v>36</v>
      </c>
      <c r="F320" s="248" t="s">
        <v>1127</v>
      </c>
      <c r="G320" s="246"/>
      <c r="H320" s="249">
        <v>61.2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5" t="s">
        <v>166</v>
      </c>
      <c r="AU320" s="255" t="s">
        <v>90</v>
      </c>
      <c r="AV320" s="14" t="s">
        <v>90</v>
      </c>
      <c r="AW320" s="14" t="s">
        <v>45</v>
      </c>
      <c r="AX320" s="14" t="s">
        <v>82</v>
      </c>
      <c r="AY320" s="255" t="s">
        <v>153</v>
      </c>
    </row>
    <row r="321" spans="1:51" s="16" customFormat="1" ht="12">
      <c r="A321" s="16"/>
      <c r="B321" s="282"/>
      <c r="C321" s="283"/>
      <c r="D321" s="228" t="s">
        <v>166</v>
      </c>
      <c r="E321" s="284" t="s">
        <v>36</v>
      </c>
      <c r="F321" s="285" t="s">
        <v>400</v>
      </c>
      <c r="G321" s="283"/>
      <c r="H321" s="286">
        <v>61.2</v>
      </c>
      <c r="I321" s="287"/>
      <c r="J321" s="283"/>
      <c r="K321" s="283"/>
      <c r="L321" s="288"/>
      <c r="M321" s="289"/>
      <c r="N321" s="290"/>
      <c r="O321" s="290"/>
      <c r="P321" s="290"/>
      <c r="Q321" s="290"/>
      <c r="R321" s="290"/>
      <c r="S321" s="290"/>
      <c r="T321" s="291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T321" s="292" t="s">
        <v>166</v>
      </c>
      <c r="AU321" s="292" t="s">
        <v>90</v>
      </c>
      <c r="AV321" s="16" t="s">
        <v>174</v>
      </c>
      <c r="AW321" s="16" t="s">
        <v>45</v>
      </c>
      <c r="AX321" s="16" t="s">
        <v>82</v>
      </c>
      <c r="AY321" s="292" t="s">
        <v>153</v>
      </c>
    </row>
    <row r="322" spans="1:51" s="15" customFormat="1" ht="12">
      <c r="A322" s="15"/>
      <c r="B322" s="266"/>
      <c r="C322" s="267"/>
      <c r="D322" s="228" t="s">
        <v>166</v>
      </c>
      <c r="E322" s="268" t="s">
        <v>36</v>
      </c>
      <c r="F322" s="269" t="s">
        <v>183</v>
      </c>
      <c r="G322" s="267"/>
      <c r="H322" s="270">
        <v>80.6</v>
      </c>
      <c r="I322" s="271"/>
      <c r="J322" s="267"/>
      <c r="K322" s="267"/>
      <c r="L322" s="272"/>
      <c r="M322" s="273"/>
      <c r="N322" s="274"/>
      <c r="O322" s="274"/>
      <c r="P322" s="274"/>
      <c r="Q322" s="274"/>
      <c r="R322" s="274"/>
      <c r="S322" s="274"/>
      <c r="T322" s="27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76" t="s">
        <v>166</v>
      </c>
      <c r="AU322" s="276" t="s">
        <v>90</v>
      </c>
      <c r="AV322" s="15" t="s">
        <v>160</v>
      </c>
      <c r="AW322" s="15" t="s">
        <v>45</v>
      </c>
      <c r="AX322" s="15" t="s">
        <v>82</v>
      </c>
      <c r="AY322" s="276" t="s">
        <v>153</v>
      </c>
    </row>
    <row r="323" spans="1:51" s="13" customFormat="1" ht="12">
      <c r="A323" s="13"/>
      <c r="B323" s="235"/>
      <c r="C323" s="236"/>
      <c r="D323" s="228" t="s">
        <v>166</v>
      </c>
      <c r="E323" s="237" t="s">
        <v>36</v>
      </c>
      <c r="F323" s="238" t="s">
        <v>401</v>
      </c>
      <c r="G323" s="236"/>
      <c r="H323" s="237" t="s">
        <v>36</v>
      </c>
      <c r="I323" s="239"/>
      <c r="J323" s="236"/>
      <c r="K323" s="236"/>
      <c r="L323" s="240"/>
      <c r="M323" s="241"/>
      <c r="N323" s="242"/>
      <c r="O323" s="242"/>
      <c r="P323" s="242"/>
      <c r="Q323" s="242"/>
      <c r="R323" s="242"/>
      <c r="S323" s="242"/>
      <c r="T323" s="24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4" t="s">
        <v>166</v>
      </c>
      <c r="AU323" s="244" t="s">
        <v>90</v>
      </c>
      <c r="AV323" s="13" t="s">
        <v>23</v>
      </c>
      <c r="AW323" s="13" t="s">
        <v>45</v>
      </c>
      <c r="AX323" s="13" t="s">
        <v>82</v>
      </c>
      <c r="AY323" s="244" t="s">
        <v>153</v>
      </c>
    </row>
    <row r="324" spans="1:51" s="14" customFormat="1" ht="12">
      <c r="A324" s="14"/>
      <c r="B324" s="245"/>
      <c r="C324" s="246"/>
      <c r="D324" s="228" t="s">
        <v>166</v>
      </c>
      <c r="E324" s="247" t="s">
        <v>36</v>
      </c>
      <c r="F324" s="248" t="s">
        <v>1178</v>
      </c>
      <c r="G324" s="246"/>
      <c r="H324" s="249">
        <v>403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5" t="s">
        <v>166</v>
      </c>
      <c r="AU324" s="255" t="s">
        <v>90</v>
      </c>
      <c r="AV324" s="14" t="s">
        <v>90</v>
      </c>
      <c r="AW324" s="14" t="s">
        <v>45</v>
      </c>
      <c r="AX324" s="14" t="s">
        <v>23</v>
      </c>
      <c r="AY324" s="255" t="s">
        <v>153</v>
      </c>
    </row>
    <row r="325" spans="1:65" s="2" customFormat="1" ht="16.5" customHeight="1">
      <c r="A325" s="41"/>
      <c r="B325" s="42"/>
      <c r="C325" s="256" t="s">
        <v>652</v>
      </c>
      <c r="D325" s="256" t="s">
        <v>175</v>
      </c>
      <c r="E325" s="257" t="s">
        <v>403</v>
      </c>
      <c r="F325" s="258" t="s">
        <v>261</v>
      </c>
      <c r="G325" s="259" t="s">
        <v>201</v>
      </c>
      <c r="H325" s="260">
        <v>403</v>
      </c>
      <c r="I325" s="261"/>
      <c r="J325" s="262">
        <f>ROUND(I325*H325,2)</f>
        <v>0</v>
      </c>
      <c r="K325" s="258" t="s">
        <v>36</v>
      </c>
      <c r="L325" s="263"/>
      <c r="M325" s="264" t="s">
        <v>36</v>
      </c>
      <c r="N325" s="265" t="s">
        <v>53</v>
      </c>
      <c r="O325" s="87"/>
      <c r="P325" s="224">
        <f>O325*H325</f>
        <v>0</v>
      </c>
      <c r="Q325" s="224">
        <v>0.001</v>
      </c>
      <c r="R325" s="224">
        <f>Q325*H325</f>
        <v>0.403</v>
      </c>
      <c r="S325" s="224">
        <v>0</v>
      </c>
      <c r="T325" s="225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26" t="s">
        <v>179</v>
      </c>
      <c r="AT325" s="226" t="s">
        <v>175</v>
      </c>
      <c r="AU325" s="226" t="s">
        <v>90</v>
      </c>
      <c r="AY325" s="19" t="s">
        <v>153</v>
      </c>
      <c r="BE325" s="227">
        <f>IF(N325="základní",J325,0)</f>
        <v>0</v>
      </c>
      <c r="BF325" s="227">
        <f>IF(N325="snížená",J325,0)</f>
        <v>0</v>
      </c>
      <c r="BG325" s="227">
        <f>IF(N325="zákl. přenesená",J325,0)</f>
        <v>0</v>
      </c>
      <c r="BH325" s="227">
        <f>IF(N325="sníž. přenesená",J325,0)</f>
        <v>0</v>
      </c>
      <c r="BI325" s="227">
        <f>IF(N325="nulová",J325,0)</f>
        <v>0</v>
      </c>
      <c r="BJ325" s="19" t="s">
        <v>23</v>
      </c>
      <c r="BK325" s="227">
        <f>ROUND(I325*H325,2)</f>
        <v>0</v>
      </c>
      <c r="BL325" s="19" t="s">
        <v>160</v>
      </c>
      <c r="BM325" s="226" t="s">
        <v>1297</v>
      </c>
    </row>
    <row r="326" spans="1:47" s="2" customFormat="1" ht="12">
      <c r="A326" s="41"/>
      <c r="B326" s="42"/>
      <c r="C326" s="43"/>
      <c r="D326" s="228" t="s">
        <v>162</v>
      </c>
      <c r="E326" s="43"/>
      <c r="F326" s="229" t="s">
        <v>261</v>
      </c>
      <c r="G326" s="43"/>
      <c r="H326" s="43"/>
      <c r="I326" s="230"/>
      <c r="J326" s="43"/>
      <c r="K326" s="43"/>
      <c r="L326" s="47"/>
      <c r="M326" s="231"/>
      <c r="N326" s="232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T326" s="19" t="s">
        <v>162</v>
      </c>
      <c r="AU326" s="19" t="s">
        <v>90</v>
      </c>
    </row>
    <row r="327" spans="1:51" s="13" customFormat="1" ht="12">
      <c r="A327" s="13"/>
      <c r="B327" s="235"/>
      <c r="C327" s="236"/>
      <c r="D327" s="228" t="s">
        <v>166</v>
      </c>
      <c r="E327" s="237" t="s">
        <v>36</v>
      </c>
      <c r="F327" s="238" t="s">
        <v>263</v>
      </c>
      <c r="G327" s="236"/>
      <c r="H327" s="237" t="s">
        <v>36</v>
      </c>
      <c r="I327" s="239"/>
      <c r="J327" s="236"/>
      <c r="K327" s="236"/>
      <c r="L327" s="240"/>
      <c r="M327" s="241"/>
      <c r="N327" s="242"/>
      <c r="O327" s="242"/>
      <c r="P327" s="242"/>
      <c r="Q327" s="242"/>
      <c r="R327" s="242"/>
      <c r="S327" s="242"/>
      <c r="T327" s="24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4" t="s">
        <v>166</v>
      </c>
      <c r="AU327" s="244" t="s">
        <v>90</v>
      </c>
      <c r="AV327" s="13" t="s">
        <v>23</v>
      </c>
      <c r="AW327" s="13" t="s">
        <v>45</v>
      </c>
      <c r="AX327" s="13" t="s">
        <v>82</v>
      </c>
      <c r="AY327" s="244" t="s">
        <v>153</v>
      </c>
    </row>
    <row r="328" spans="1:51" s="14" customFormat="1" ht="12">
      <c r="A328" s="14"/>
      <c r="B328" s="245"/>
      <c r="C328" s="246"/>
      <c r="D328" s="228" t="s">
        <v>166</v>
      </c>
      <c r="E328" s="247" t="s">
        <v>36</v>
      </c>
      <c r="F328" s="248" t="s">
        <v>1180</v>
      </c>
      <c r="G328" s="246"/>
      <c r="H328" s="249">
        <v>403</v>
      </c>
      <c r="I328" s="250"/>
      <c r="J328" s="246"/>
      <c r="K328" s="246"/>
      <c r="L328" s="251"/>
      <c r="M328" s="252"/>
      <c r="N328" s="253"/>
      <c r="O328" s="253"/>
      <c r="P328" s="253"/>
      <c r="Q328" s="253"/>
      <c r="R328" s="253"/>
      <c r="S328" s="253"/>
      <c r="T328" s="25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5" t="s">
        <v>166</v>
      </c>
      <c r="AU328" s="255" t="s">
        <v>90</v>
      </c>
      <c r="AV328" s="14" t="s">
        <v>90</v>
      </c>
      <c r="AW328" s="14" t="s">
        <v>45</v>
      </c>
      <c r="AX328" s="14" t="s">
        <v>23</v>
      </c>
      <c r="AY328" s="255" t="s">
        <v>153</v>
      </c>
    </row>
    <row r="329" spans="1:65" s="2" customFormat="1" ht="16.5" customHeight="1">
      <c r="A329" s="41"/>
      <c r="B329" s="42"/>
      <c r="C329" s="215" t="s">
        <v>654</v>
      </c>
      <c r="D329" s="215" t="s">
        <v>155</v>
      </c>
      <c r="E329" s="216" t="s">
        <v>266</v>
      </c>
      <c r="F329" s="217" t="s">
        <v>267</v>
      </c>
      <c r="G329" s="218" t="s">
        <v>186</v>
      </c>
      <c r="H329" s="219">
        <v>26.2</v>
      </c>
      <c r="I329" s="220"/>
      <c r="J329" s="221">
        <f>ROUND(I329*H329,2)</f>
        <v>0</v>
      </c>
      <c r="K329" s="217" t="s">
        <v>36</v>
      </c>
      <c r="L329" s="47"/>
      <c r="M329" s="222" t="s">
        <v>36</v>
      </c>
      <c r="N329" s="223" t="s">
        <v>53</v>
      </c>
      <c r="O329" s="87"/>
      <c r="P329" s="224">
        <f>O329*H329</f>
        <v>0</v>
      </c>
      <c r="Q329" s="224">
        <v>0</v>
      </c>
      <c r="R329" s="224">
        <f>Q329*H329</f>
        <v>0</v>
      </c>
      <c r="S329" s="224">
        <v>0</v>
      </c>
      <c r="T329" s="225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26" t="s">
        <v>160</v>
      </c>
      <c r="AT329" s="226" t="s">
        <v>155</v>
      </c>
      <c r="AU329" s="226" t="s">
        <v>90</v>
      </c>
      <c r="AY329" s="19" t="s">
        <v>153</v>
      </c>
      <c r="BE329" s="227">
        <f>IF(N329="základní",J329,0)</f>
        <v>0</v>
      </c>
      <c r="BF329" s="227">
        <f>IF(N329="snížená",J329,0)</f>
        <v>0</v>
      </c>
      <c r="BG329" s="227">
        <f>IF(N329="zákl. přenesená",J329,0)</f>
        <v>0</v>
      </c>
      <c r="BH329" s="227">
        <f>IF(N329="sníž. přenesená",J329,0)</f>
        <v>0</v>
      </c>
      <c r="BI329" s="227">
        <f>IF(N329="nulová",J329,0)</f>
        <v>0</v>
      </c>
      <c r="BJ329" s="19" t="s">
        <v>23</v>
      </c>
      <c r="BK329" s="227">
        <f>ROUND(I329*H329,2)</f>
        <v>0</v>
      </c>
      <c r="BL329" s="19" t="s">
        <v>160</v>
      </c>
      <c r="BM329" s="226" t="s">
        <v>1298</v>
      </c>
    </row>
    <row r="330" spans="1:47" s="2" customFormat="1" ht="12">
      <c r="A330" s="41"/>
      <c r="B330" s="42"/>
      <c r="C330" s="43"/>
      <c r="D330" s="228" t="s">
        <v>162</v>
      </c>
      <c r="E330" s="43"/>
      <c r="F330" s="229" t="s">
        <v>267</v>
      </c>
      <c r="G330" s="43"/>
      <c r="H330" s="43"/>
      <c r="I330" s="230"/>
      <c r="J330" s="43"/>
      <c r="K330" s="43"/>
      <c r="L330" s="47"/>
      <c r="M330" s="231"/>
      <c r="N330" s="232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19" t="s">
        <v>162</v>
      </c>
      <c r="AU330" s="19" t="s">
        <v>90</v>
      </c>
    </row>
    <row r="331" spans="1:51" s="13" customFormat="1" ht="12">
      <c r="A331" s="13"/>
      <c r="B331" s="235"/>
      <c r="C331" s="236"/>
      <c r="D331" s="228" t="s">
        <v>166</v>
      </c>
      <c r="E331" s="237" t="s">
        <v>36</v>
      </c>
      <c r="F331" s="238" t="s">
        <v>546</v>
      </c>
      <c r="G331" s="236"/>
      <c r="H331" s="237" t="s">
        <v>36</v>
      </c>
      <c r="I331" s="239"/>
      <c r="J331" s="236"/>
      <c r="K331" s="236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166</v>
      </c>
      <c r="AU331" s="244" t="s">
        <v>90</v>
      </c>
      <c r="AV331" s="13" t="s">
        <v>23</v>
      </c>
      <c r="AW331" s="13" t="s">
        <v>45</v>
      </c>
      <c r="AX331" s="13" t="s">
        <v>82</v>
      </c>
      <c r="AY331" s="244" t="s">
        <v>153</v>
      </c>
    </row>
    <row r="332" spans="1:51" s="13" customFormat="1" ht="12">
      <c r="A332" s="13"/>
      <c r="B332" s="235"/>
      <c r="C332" s="236"/>
      <c r="D332" s="228" t="s">
        <v>166</v>
      </c>
      <c r="E332" s="237" t="s">
        <v>36</v>
      </c>
      <c r="F332" s="238" t="s">
        <v>472</v>
      </c>
      <c r="G332" s="236"/>
      <c r="H332" s="237" t="s">
        <v>36</v>
      </c>
      <c r="I332" s="239"/>
      <c r="J332" s="236"/>
      <c r="K332" s="236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166</v>
      </c>
      <c r="AU332" s="244" t="s">
        <v>90</v>
      </c>
      <c r="AV332" s="13" t="s">
        <v>23</v>
      </c>
      <c r="AW332" s="13" t="s">
        <v>45</v>
      </c>
      <c r="AX332" s="13" t="s">
        <v>82</v>
      </c>
      <c r="AY332" s="244" t="s">
        <v>153</v>
      </c>
    </row>
    <row r="333" spans="1:51" s="14" customFormat="1" ht="12">
      <c r="A333" s="14"/>
      <c r="B333" s="245"/>
      <c r="C333" s="246"/>
      <c r="D333" s="228" t="s">
        <v>166</v>
      </c>
      <c r="E333" s="247" t="s">
        <v>36</v>
      </c>
      <c r="F333" s="248" t="s">
        <v>1125</v>
      </c>
      <c r="G333" s="246"/>
      <c r="H333" s="249">
        <v>19.4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5" t="s">
        <v>166</v>
      </c>
      <c r="AU333" s="255" t="s">
        <v>90</v>
      </c>
      <c r="AV333" s="14" t="s">
        <v>90</v>
      </c>
      <c r="AW333" s="14" t="s">
        <v>45</v>
      </c>
      <c r="AX333" s="14" t="s">
        <v>82</v>
      </c>
      <c r="AY333" s="255" t="s">
        <v>153</v>
      </c>
    </row>
    <row r="334" spans="1:51" s="14" customFormat="1" ht="12">
      <c r="A334" s="14"/>
      <c r="B334" s="245"/>
      <c r="C334" s="246"/>
      <c r="D334" s="228" t="s">
        <v>166</v>
      </c>
      <c r="E334" s="247" t="s">
        <v>36</v>
      </c>
      <c r="F334" s="248" t="s">
        <v>1159</v>
      </c>
      <c r="G334" s="246"/>
      <c r="H334" s="249">
        <v>6.8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166</v>
      </c>
      <c r="AU334" s="255" t="s">
        <v>90</v>
      </c>
      <c r="AV334" s="14" t="s">
        <v>90</v>
      </c>
      <c r="AW334" s="14" t="s">
        <v>45</v>
      </c>
      <c r="AX334" s="14" t="s">
        <v>82</v>
      </c>
      <c r="AY334" s="255" t="s">
        <v>153</v>
      </c>
    </row>
    <row r="335" spans="1:51" s="15" customFormat="1" ht="12">
      <c r="A335" s="15"/>
      <c r="B335" s="266"/>
      <c r="C335" s="267"/>
      <c r="D335" s="228" t="s">
        <v>166</v>
      </c>
      <c r="E335" s="268" t="s">
        <v>36</v>
      </c>
      <c r="F335" s="269" t="s">
        <v>183</v>
      </c>
      <c r="G335" s="267"/>
      <c r="H335" s="270">
        <v>26.2</v>
      </c>
      <c r="I335" s="271"/>
      <c r="J335" s="267"/>
      <c r="K335" s="267"/>
      <c r="L335" s="272"/>
      <c r="M335" s="273"/>
      <c r="N335" s="274"/>
      <c r="O335" s="274"/>
      <c r="P335" s="274"/>
      <c r="Q335" s="274"/>
      <c r="R335" s="274"/>
      <c r="S335" s="274"/>
      <c r="T335" s="27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76" t="s">
        <v>166</v>
      </c>
      <c r="AU335" s="276" t="s">
        <v>90</v>
      </c>
      <c r="AV335" s="15" t="s">
        <v>160</v>
      </c>
      <c r="AW335" s="15" t="s">
        <v>45</v>
      </c>
      <c r="AX335" s="15" t="s">
        <v>23</v>
      </c>
      <c r="AY335" s="276" t="s">
        <v>153</v>
      </c>
    </row>
    <row r="336" spans="1:65" s="2" customFormat="1" ht="16.5" customHeight="1">
      <c r="A336" s="41"/>
      <c r="B336" s="42"/>
      <c r="C336" s="256" t="s">
        <v>657</v>
      </c>
      <c r="D336" s="256" t="s">
        <v>175</v>
      </c>
      <c r="E336" s="257" t="s">
        <v>270</v>
      </c>
      <c r="F336" s="258" t="s">
        <v>271</v>
      </c>
      <c r="G336" s="259" t="s">
        <v>272</v>
      </c>
      <c r="H336" s="260">
        <v>45.6</v>
      </c>
      <c r="I336" s="261"/>
      <c r="J336" s="262">
        <f>ROUND(I336*H336,2)</f>
        <v>0</v>
      </c>
      <c r="K336" s="258" t="s">
        <v>36</v>
      </c>
      <c r="L336" s="263"/>
      <c r="M336" s="264" t="s">
        <v>36</v>
      </c>
      <c r="N336" s="265" t="s">
        <v>53</v>
      </c>
      <c r="O336" s="87"/>
      <c r="P336" s="224">
        <f>O336*H336</f>
        <v>0</v>
      </c>
      <c r="Q336" s="224">
        <v>0</v>
      </c>
      <c r="R336" s="224">
        <f>Q336*H336</f>
        <v>0</v>
      </c>
      <c r="S336" s="224">
        <v>0</v>
      </c>
      <c r="T336" s="225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26" t="s">
        <v>179</v>
      </c>
      <c r="AT336" s="226" t="s">
        <v>175</v>
      </c>
      <c r="AU336" s="226" t="s">
        <v>90</v>
      </c>
      <c r="AY336" s="19" t="s">
        <v>153</v>
      </c>
      <c r="BE336" s="227">
        <f>IF(N336="základní",J336,0)</f>
        <v>0</v>
      </c>
      <c r="BF336" s="227">
        <f>IF(N336="snížená",J336,0)</f>
        <v>0</v>
      </c>
      <c r="BG336" s="227">
        <f>IF(N336="zákl. přenesená",J336,0)</f>
        <v>0</v>
      </c>
      <c r="BH336" s="227">
        <f>IF(N336="sníž. přenesená",J336,0)</f>
        <v>0</v>
      </c>
      <c r="BI336" s="227">
        <f>IF(N336="nulová",J336,0)</f>
        <v>0</v>
      </c>
      <c r="BJ336" s="19" t="s">
        <v>23</v>
      </c>
      <c r="BK336" s="227">
        <f>ROUND(I336*H336,2)</f>
        <v>0</v>
      </c>
      <c r="BL336" s="19" t="s">
        <v>160</v>
      </c>
      <c r="BM336" s="226" t="s">
        <v>1299</v>
      </c>
    </row>
    <row r="337" spans="1:47" s="2" customFormat="1" ht="12">
      <c r="A337" s="41"/>
      <c r="B337" s="42"/>
      <c r="C337" s="43"/>
      <c r="D337" s="228" t="s">
        <v>162</v>
      </c>
      <c r="E337" s="43"/>
      <c r="F337" s="229" t="s">
        <v>271</v>
      </c>
      <c r="G337" s="43"/>
      <c r="H337" s="43"/>
      <c r="I337" s="230"/>
      <c r="J337" s="43"/>
      <c r="K337" s="43"/>
      <c r="L337" s="47"/>
      <c r="M337" s="231"/>
      <c r="N337" s="232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19" t="s">
        <v>162</v>
      </c>
      <c r="AU337" s="19" t="s">
        <v>90</v>
      </c>
    </row>
    <row r="338" spans="1:51" s="13" customFormat="1" ht="12">
      <c r="A338" s="13"/>
      <c r="B338" s="235"/>
      <c r="C338" s="236"/>
      <c r="D338" s="228" t="s">
        <v>166</v>
      </c>
      <c r="E338" s="237" t="s">
        <v>36</v>
      </c>
      <c r="F338" s="238" t="s">
        <v>221</v>
      </c>
      <c r="G338" s="236"/>
      <c r="H338" s="237" t="s">
        <v>36</v>
      </c>
      <c r="I338" s="239"/>
      <c r="J338" s="236"/>
      <c r="K338" s="236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166</v>
      </c>
      <c r="AU338" s="244" t="s">
        <v>90</v>
      </c>
      <c r="AV338" s="13" t="s">
        <v>23</v>
      </c>
      <c r="AW338" s="13" t="s">
        <v>45</v>
      </c>
      <c r="AX338" s="13" t="s">
        <v>82</v>
      </c>
      <c r="AY338" s="244" t="s">
        <v>153</v>
      </c>
    </row>
    <row r="339" spans="1:51" s="13" customFormat="1" ht="12">
      <c r="A339" s="13"/>
      <c r="B339" s="235"/>
      <c r="C339" s="236"/>
      <c r="D339" s="228" t="s">
        <v>166</v>
      </c>
      <c r="E339" s="237" t="s">
        <v>36</v>
      </c>
      <c r="F339" s="238" t="s">
        <v>472</v>
      </c>
      <c r="G339" s="236"/>
      <c r="H339" s="237" t="s">
        <v>36</v>
      </c>
      <c r="I339" s="239"/>
      <c r="J339" s="236"/>
      <c r="K339" s="236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166</v>
      </c>
      <c r="AU339" s="244" t="s">
        <v>90</v>
      </c>
      <c r="AV339" s="13" t="s">
        <v>23</v>
      </c>
      <c r="AW339" s="13" t="s">
        <v>45</v>
      </c>
      <c r="AX339" s="13" t="s">
        <v>82</v>
      </c>
      <c r="AY339" s="244" t="s">
        <v>153</v>
      </c>
    </row>
    <row r="340" spans="1:51" s="14" customFormat="1" ht="12">
      <c r="A340" s="14"/>
      <c r="B340" s="245"/>
      <c r="C340" s="246"/>
      <c r="D340" s="228" t="s">
        <v>166</v>
      </c>
      <c r="E340" s="247" t="s">
        <v>36</v>
      </c>
      <c r="F340" s="248" t="s">
        <v>1183</v>
      </c>
      <c r="G340" s="246"/>
      <c r="H340" s="249">
        <v>38.8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5" t="s">
        <v>166</v>
      </c>
      <c r="AU340" s="255" t="s">
        <v>90</v>
      </c>
      <c r="AV340" s="14" t="s">
        <v>90</v>
      </c>
      <c r="AW340" s="14" t="s">
        <v>45</v>
      </c>
      <c r="AX340" s="14" t="s">
        <v>82</v>
      </c>
      <c r="AY340" s="255" t="s">
        <v>153</v>
      </c>
    </row>
    <row r="341" spans="1:51" s="14" customFormat="1" ht="12">
      <c r="A341" s="14"/>
      <c r="B341" s="245"/>
      <c r="C341" s="246"/>
      <c r="D341" s="228" t="s">
        <v>166</v>
      </c>
      <c r="E341" s="247" t="s">
        <v>36</v>
      </c>
      <c r="F341" s="248" t="s">
        <v>1159</v>
      </c>
      <c r="G341" s="246"/>
      <c r="H341" s="249">
        <v>6.8</v>
      </c>
      <c r="I341" s="250"/>
      <c r="J341" s="246"/>
      <c r="K341" s="246"/>
      <c r="L341" s="251"/>
      <c r="M341" s="252"/>
      <c r="N341" s="253"/>
      <c r="O341" s="253"/>
      <c r="P341" s="253"/>
      <c r="Q341" s="253"/>
      <c r="R341" s="253"/>
      <c r="S341" s="253"/>
      <c r="T341" s="25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5" t="s">
        <v>166</v>
      </c>
      <c r="AU341" s="255" t="s">
        <v>90</v>
      </c>
      <c r="AV341" s="14" t="s">
        <v>90</v>
      </c>
      <c r="AW341" s="14" t="s">
        <v>45</v>
      </c>
      <c r="AX341" s="14" t="s">
        <v>82</v>
      </c>
      <c r="AY341" s="255" t="s">
        <v>153</v>
      </c>
    </row>
    <row r="342" spans="1:51" s="15" customFormat="1" ht="12">
      <c r="A342" s="15"/>
      <c r="B342" s="266"/>
      <c r="C342" s="267"/>
      <c r="D342" s="228" t="s">
        <v>166</v>
      </c>
      <c r="E342" s="268" t="s">
        <v>36</v>
      </c>
      <c r="F342" s="269" t="s">
        <v>183</v>
      </c>
      <c r="G342" s="267"/>
      <c r="H342" s="270">
        <v>45.6</v>
      </c>
      <c r="I342" s="271"/>
      <c r="J342" s="267"/>
      <c r="K342" s="267"/>
      <c r="L342" s="272"/>
      <c r="M342" s="273"/>
      <c r="N342" s="274"/>
      <c r="O342" s="274"/>
      <c r="P342" s="274"/>
      <c r="Q342" s="274"/>
      <c r="R342" s="274"/>
      <c r="S342" s="274"/>
      <c r="T342" s="27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6" t="s">
        <v>166</v>
      </c>
      <c r="AU342" s="276" t="s">
        <v>90</v>
      </c>
      <c r="AV342" s="15" t="s">
        <v>160</v>
      </c>
      <c r="AW342" s="15" t="s">
        <v>45</v>
      </c>
      <c r="AX342" s="15" t="s">
        <v>23</v>
      </c>
      <c r="AY342" s="276" t="s">
        <v>153</v>
      </c>
    </row>
    <row r="343" spans="1:65" s="2" customFormat="1" ht="16.5" customHeight="1">
      <c r="A343" s="41"/>
      <c r="B343" s="42"/>
      <c r="C343" s="215" t="s">
        <v>661</v>
      </c>
      <c r="D343" s="215" t="s">
        <v>155</v>
      </c>
      <c r="E343" s="216" t="s">
        <v>408</v>
      </c>
      <c r="F343" s="217" t="s">
        <v>409</v>
      </c>
      <c r="G343" s="218" t="s">
        <v>360</v>
      </c>
      <c r="H343" s="219">
        <v>0.527</v>
      </c>
      <c r="I343" s="220"/>
      <c r="J343" s="221">
        <f>ROUND(I343*H343,2)</f>
        <v>0</v>
      </c>
      <c r="K343" s="217" t="s">
        <v>159</v>
      </c>
      <c r="L343" s="47"/>
      <c r="M343" s="222" t="s">
        <v>36</v>
      </c>
      <c r="N343" s="223" t="s">
        <v>53</v>
      </c>
      <c r="O343" s="87"/>
      <c r="P343" s="224">
        <f>O343*H343</f>
        <v>0</v>
      </c>
      <c r="Q343" s="224">
        <v>0</v>
      </c>
      <c r="R343" s="224">
        <f>Q343*H343</f>
        <v>0</v>
      </c>
      <c r="S343" s="224">
        <v>0</v>
      </c>
      <c r="T343" s="225">
        <f>S343*H343</f>
        <v>0</v>
      </c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R343" s="226" t="s">
        <v>160</v>
      </c>
      <c r="AT343" s="226" t="s">
        <v>155</v>
      </c>
      <c r="AU343" s="226" t="s">
        <v>90</v>
      </c>
      <c r="AY343" s="19" t="s">
        <v>153</v>
      </c>
      <c r="BE343" s="227">
        <f>IF(N343="základní",J343,0)</f>
        <v>0</v>
      </c>
      <c r="BF343" s="227">
        <f>IF(N343="snížená",J343,0)</f>
        <v>0</v>
      </c>
      <c r="BG343" s="227">
        <f>IF(N343="zákl. přenesená",J343,0)</f>
        <v>0</v>
      </c>
      <c r="BH343" s="227">
        <f>IF(N343="sníž. přenesená",J343,0)</f>
        <v>0</v>
      </c>
      <c r="BI343" s="227">
        <f>IF(N343="nulová",J343,0)</f>
        <v>0</v>
      </c>
      <c r="BJ343" s="19" t="s">
        <v>23</v>
      </c>
      <c r="BK343" s="227">
        <f>ROUND(I343*H343,2)</f>
        <v>0</v>
      </c>
      <c r="BL343" s="19" t="s">
        <v>160</v>
      </c>
      <c r="BM343" s="226" t="s">
        <v>1300</v>
      </c>
    </row>
    <row r="344" spans="1:47" s="2" customFormat="1" ht="12">
      <c r="A344" s="41"/>
      <c r="B344" s="42"/>
      <c r="C344" s="43"/>
      <c r="D344" s="228" t="s">
        <v>162</v>
      </c>
      <c r="E344" s="43"/>
      <c r="F344" s="229" t="s">
        <v>411</v>
      </c>
      <c r="G344" s="43"/>
      <c r="H344" s="43"/>
      <c r="I344" s="230"/>
      <c r="J344" s="43"/>
      <c r="K344" s="43"/>
      <c r="L344" s="47"/>
      <c r="M344" s="231"/>
      <c r="N344" s="232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19" t="s">
        <v>162</v>
      </c>
      <c r="AU344" s="19" t="s">
        <v>90</v>
      </c>
    </row>
    <row r="345" spans="1:47" s="2" customFormat="1" ht="12">
      <c r="A345" s="41"/>
      <c r="B345" s="42"/>
      <c r="C345" s="43"/>
      <c r="D345" s="233" t="s">
        <v>164</v>
      </c>
      <c r="E345" s="43"/>
      <c r="F345" s="234" t="s">
        <v>412</v>
      </c>
      <c r="G345" s="43"/>
      <c r="H345" s="43"/>
      <c r="I345" s="230"/>
      <c r="J345" s="43"/>
      <c r="K345" s="43"/>
      <c r="L345" s="47"/>
      <c r="M345" s="231"/>
      <c r="N345" s="232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19" t="s">
        <v>164</v>
      </c>
      <c r="AU345" s="19" t="s">
        <v>90</v>
      </c>
    </row>
    <row r="346" spans="1:51" s="13" customFormat="1" ht="12">
      <c r="A346" s="13"/>
      <c r="B346" s="235"/>
      <c r="C346" s="236"/>
      <c r="D346" s="228" t="s">
        <v>166</v>
      </c>
      <c r="E346" s="237" t="s">
        <v>36</v>
      </c>
      <c r="F346" s="238" t="s">
        <v>413</v>
      </c>
      <c r="G346" s="236"/>
      <c r="H346" s="237" t="s">
        <v>36</v>
      </c>
      <c r="I346" s="239"/>
      <c r="J346" s="236"/>
      <c r="K346" s="236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166</v>
      </c>
      <c r="AU346" s="244" t="s">
        <v>90</v>
      </c>
      <c r="AV346" s="13" t="s">
        <v>23</v>
      </c>
      <c r="AW346" s="13" t="s">
        <v>45</v>
      </c>
      <c r="AX346" s="13" t="s">
        <v>82</v>
      </c>
      <c r="AY346" s="244" t="s">
        <v>153</v>
      </c>
    </row>
    <row r="347" spans="1:51" s="14" customFormat="1" ht="12">
      <c r="A347" s="14"/>
      <c r="B347" s="245"/>
      <c r="C347" s="246"/>
      <c r="D347" s="228" t="s">
        <v>166</v>
      </c>
      <c r="E347" s="247" t="s">
        <v>36</v>
      </c>
      <c r="F347" s="248" t="s">
        <v>1245</v>
      </c>
      <c r="G347" s="246"/>
      <c r="H347" s="249">
        <v>0.527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5" t="s">
        <v>166</v>
      </c>
      <c r="AU347" s="255" t="s">
        <v>90</v>
      </c>
      <c r="AV347" s="14" t="s">
        <v>90</v>
      </c>
      <c r="AW347" s="14" t="s">
        <v>45</v>
      </c>
      <c r="AX347" s="14" t="s">
        <v>23</v>
      </c>
      <c r="AY347" s="255" t="s">
        <v>153</v>
      </c>
    </row>
    <row r="348" spans="1:65" s="2" customFormat="1" ht="16.5" customHeight="1">
      <c r="A348" s="41"/>
      <c r="B348" s="42"/>
      <c r="C348" s="215" t="s">
        <v>664</v>
      </c>
      <c r="D348" s="215" t="s">
        <v>155</v>
      </c>
      <c r="E348" s="216" t="s">
        <v>275</v>
      </c>
      <c r="F348" s="217" t="s">
        <v>276</v>
      </c>
      <c r="G348" s="218" t="s">
        <v>247</v>
      </c>
      <c r="H348" s="219">
        <v>143.28</v>
      </c>
      <c r="I348" s="220"/>
      <c r="J348" s="221">
        <f>ROUND(I348*H348,2)</f>
        <v>0</v>
      </c>
      <c r="K348" s="217" t="s">
        <v>159</v>
      </c>
      <c r="L348" s="47"/>
      <c r="M348" s="222" t="s">
        <v>36</v>
      </c>
      <c r="N348" s="223" t="s">
        <v>53</v>
      </c>
      <c r="O348" s="87"/>
      <c r="P348" s="224">
        <f>O348*H348</f>
        <v>0</v>
      </c>
      <c r="Q348" s="224">
        <v>0</v>
      </c>
      <c r="R348" s="224">
        <f>Q348*H348</f>
        <v>0</v>
      </c>
      <c r="S348" s="224">
        <v>0</v>
      </c>
      <c r="T348" s="225">
        <f>S348*H348</f>
        <v>0</v>
      </c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R348" s="226" t="s">
        <v>160</v>
      </c>
      <c r="AT348" s="226" t="s">
        <v>155</v>
      </c>
      <c r="AU348" s="226" t="s">
        <v>90</v>
      </c>
      <c r="AY348" s="19" t="s">
        <v>153</v>
      </c>
      <c r="BE348" s="227">
        <f>IF(N348="základní",J348,0)</f>
        <v>0</v>
      </c>
      <c r="BF348" s="227">
        <f>IF(N348="snížená",J348,0)</f>
        <v>0</v>
      </c>
      <c r="BG348" s="227">
        <f>IF(N348="zákl. přenesená",J348,0)</f>
        <v>0</v>
      </c>
      <c r="BH348" s="227">
        <f>IF(N348="sníž. přenesená",J348,0)</f>
        <v>0</v>
      </c>
      <c r="BI348" s="227">
        <f>IF(N348="nulová",J348,0)</f>
        <v>0</v>
      </c>
      <c r="BJ348" s="19" t="s">
        <v>23</v>
      </c>
      <c r="BK348" s="227">
        <f>ROUND(I348*H348,2)</f>
        <v>0</v>
      </c>
      <c r="BL348" s="19" t="s">
        <v>160</v>
      </c>
      <c r="BM348" s="226" t="s">
        <v>1301</v>
      </c>
    </row>
    <row r="349" spans="1:47" s="2" customFormat="1" ht="12">
      <c r="A349" s="41"/>
      <c r="B349" s="42"/>
      <c r="C349" s="43"/>
      <c r="D349" s="228" t="s">
        <v>162</v>
      </c>
      <c r="E349" s="43"/>
      <c r="F349" s="229" t="s">
        <v>278</v>
      </c>
      <c r="G349" s="43"/>
      <c r="H349" s="43"/>
      <c r="I349" s="230"/>
      <c r="J349" s="43"/>
      <c r="K349" s="43"/>
      <c r="L349" s="47"/>
      <c r="M349" s="231"/>
      <c r="N349" s="232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T349" s="19" t="s">
        <v>162</v>
      </c>
      <c r="AU349" s="19" t="s">
        <v>90</v>
      </c>
    </row>
    <row r="350" spans="1:47" s="2" customFormat="1" ht="12">
      <c r="A350" s="41"/>
      <c r="B350" s="42"/>
      <c r="C350" s="43"/>
      <c r="D350" s="233" t="s">
        <v>164</v>
      </c>
      <c r="E350" s="43"/>
      <c r="F350" s="234" t="s">
        <v>279</v>
      </c>
      <c r="G350" s="43"/>
      <c r="H350" s="43"/>
      <c r="I350" s="230"/>
      <c r="J350" s="43"/>
      <c r="K350" s="43"/>
      <c r="L350" s="47"/>
      <c r="M350" s="231"/>
      <c r="N350" s="232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19" t="s">
        <v>164</v>
      </c>
      <c r="AU350" s="19" t="s">
        <v>90</v>
      </c>
    </row>
    <row r="351" spans="1:51" s="13" customFormat="1" ht="12">
      <c r="A351" s="13"/>
      <c r="B351" s="235"/>
      <c r="C351" s="236"/>
      <c r="D351" s="228" t="s">
        <v>166</v>
      </c>
      <c r="E351" s="237" t="s">
        <v>36</v>
      </c>
      <c r="F351" s="238" t="s">
        <v>1173</v>
      </c>
      <c r="G351" s="236"/>
      <c r="H351" s="237" t="s">
        <v>36</v>
      </c>
      <c r="I351" s="239"/>
      <c r="J351" s="236"/>
      <c r="K351" s="236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166</v>
      </c>
      <c r="AU351" s="244" t="s">
        <v>90</v>
      </c>
      <c r="AV351" s="13" t="s">
        <v>23</v>
      </c>
      <c r="AW351" s="13" t="s">
        <v>45</v>
      </c>
      <c r="AX351" s="13" t="s">
        <v>82</v>
      </c>
      <c r="AY351" s="244" t="s">
        <v>153</v>
      </c>
    </row>
    <row r="352" spans="1:51" s="13" customFormat="1" ht="12">
      <c r="A352" s="13"/>
      <c r="B352" s="235"/>
      <c r="C352" s="236"/>
      <c r="D352" s="228" t="s">
        <v>166</v>
      </c>
      <c r="E352" s="237" t="s">
        <v>36</v>
      </c>
      <c r="F352" s="238" t="s">
        <v>860</v>
      </c>
      <c r="G352" s="236"/>
      <c r="H352" s="237" t="s">
        <v>36</v>
      </c>
      <c r="I352" s="239"/>
      <c r="J352" s="236"/>
      <c r="K352" s="236"/>
      <c r="L352" s="240"/>
      <c r="M352" s="241"/>
      <c r="N352" s="242"/>
      <c r="O352" s="242"/>
      <c r="P352" s="242"/>
      <c r="Q352" s="242"/>
      <c r="R352" s="242"/>
      <c r="S352" s="242"/>
      <c r="T352" s="24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4" t="s">
        <v>166</v>
      </c>
      <c r="AU352" s="244" t="s">
        <v>90</v>
      </c>
      <c r="AV352" s="13" t="s">
        <v>23</v>
      </c>
      <c r="AW352" s="13" t="s">
        <v>45</v>
      </c>
      <c r="AX352" s="13" t="s">
        <v>82</v>
      </c>
      <c r="AY352" s="244" t="s">
        <v>153</v>
      </c>
    </row>
    <row r="353" spans="1:51" s="13" customFormat="1" ht="12">
      <c r="A353" s="13"/>
      <c r="B353" s="235"/>
      <c r="C353" s="236"/>
      <c r="D353" s="228" t="s">
        <v>166</v>
      </c>
      <c r="E353" s="237" t="s">
        <v>36</v>
      </c>
      <c r="F353" s="238" t="s">
        <v>472</v>
      </c>
      <c r="G353" s="236"/>
      <c r="H353" s="237" t="s">
        <v>36</v>
      </c>
      <c r="I353" s="239"/>
      <c r="J353" s="236"/>
      <c r="K353" s="236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166</v>
      </c>
      <c r="AU353" s="244" t="s">
        <v>90</v>
      </c>
      <c r="AV353" s="13" t="s">
        <v>23</v>
      </c>
      <c r="AW353" s="13" t="s">
        <v>45</v>
      </c>
      <c r="AX353" s="13" t="s">
        <v>82</v>
      </c>
      <c r="AY353" s="244" t="s">
        <v>153</v>
      </c>
    </row>
    <row r="354" spans="1:51" s="14" customFormat="1" ht="12">
      <c r="A354" s="14"/>
      <c r="B354" s="245"/>
      <c r="C354" s="246"/>
      <c r="D354" s="228" t="s">
        <v>166</v>
      </c>
      <c r="E354" s="247" t="s">
        <v>36</v>
      </c>
      <c r="F354" s="248" t="s">
        <v>1247</v>
      </c>
      <c r="G354" s="246"/>
      <c r="H354" s="249">
        <v>69.84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5" t="s">
        <v>166</v>
      </c>
      <c r="AU354" s="255" t="s">
        <v>90</v>
      </c>
      <c r="AV354" s="14" t="s">
        <v>90</v>
      </c>
      <c r="AW354" s="14" t="s">
        <v>45</v>
      </c>
      <c r="AX354" s="14" t="s">
        <v>82</v>
      </c>
      <c r="AY354" s="255" t="s">
        <v>153</v>
      </c>
    </row>
    <row r="355" spans="1:51" s="16" customFormat="1" ht="12">
      <c r="A355" s="16"/>
      <c r="B355" s="282"/>
      <c r="C355" s="283"/>
      <c r="D355" s="228" t="s">
        <v>166</v>
      </c>
      <c r="E355" s="284" t="s">
        <v>36</v>
      </c>
      <c r="F355" s="285" t="s">
        <v>400</v>
      </c>
      <c r="G355" s="283"/>
      <c r="H355" s="286">
        <v>69.84</v>
      </c>
      <c r="I355" s="287"/>
      <c r="J355" s="283"/>
      <c r="K355" s="283"/>
      <c r="L355" s="288"/>
      <c r="M355" s="289"/>
      <c r="N355" s="290"/>
      <c r="O355" s="290"/>
      <c r="P355" s="290"/>
      <c r="Q355" s="290"/>
      <c r="R355" s="290"/>
      <c r="S355" s="290"/>
      <c r="T355" s="291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T355" s="292" t="s">
        <v>166</v>
      </c>
      <c r="AU355" s="292" t="s">
        <v>90</v>
      </c>
      <c r="AV355" s="16" t="s">
        <v>174</v>
      </c>
      <c r="AW355" s="16" t="s">
        <v>45</v>
      </c>
      <c r="AX355" s="16" t="s">
        <v>82</v>
      </c>
      <c r="AY355" s="292" t="s">
        <v>153</v>
      </c>
    </row>
    <row r="356" spans="1:51" s="13" customFormat="1" ht="12">
      <c r="A356" s="13"/>
      <c r="B356" s="235"/>
      <c r="C356" s="236"/>
      <c r="D356" s="228" t="s">
        <v>166</v>
      </c>
      <c r="E356" s="237" t="s">
        <v>36</v>
      </c>
      <c r="F356" s="238" t="s">
        <v>862</v>
      </c>
      <c r="G356" s="236"/>
      <c r="H356" s="237" t="s">
        <v>36</v>
      </c>
      <c r="I356" s="239"/>
      <c r="J356" s="236"/>
      <c r="K356" s="236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166</v>
      </c>
      <c r="AU356" s="244" t="s">
        <v>90</v>
      </c>
      <c r="AV356" s="13" t="s">
        <v>23</v>
      </c>
      <c r="AW356" s="13" t="s">
        <v>45</v>
      </c>
      <c r="AX356" s="13" t="s">
        <v>82</v>
      </c>
      <c r="AY356" s="244" t="s">
        <v>153</v>
      </c>
    </row>
    <row r="357" spans="1:51" s="13" customFormat="1" ht="12">
      <c r="A357" s="13"/>
      <c r="B357" s="235"/>
      <c r="C357" s="236"/>
      <c r="D357" s="228" t="s">
        <v>166</v>
      </c>
      <c r="E357" s="237" t="s">
        <v>36</v>
      </c>
      <c r="F357" s="238" t="s">
        <v>472</v>
      </c>
      <c r="G357" s="236"/>
      <c r="H357" s="237" t="s">
        <v>36</v>
      </c>
      <c r="I357" s="239"/>
      <c r="J357" s="236"/>
      <c r="K357" s="236"/>
      <c r="L357" s="240"/>
      <c r="M357" s="241"/>
      <c r="N357" s="242"/>
      <c r="O357" s="242"/>
      <c r="P357" s="242"/>
      <c r="Q357" s="242"/>
      <c r="R357" s="242"/>
      <c r="S357" s="242"/>
      <c r="T357" s="24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4" t="s">
        <v>166</v>
      </c>
      <c r="AU357" s="244" t="s">
        <v>90</v>
      </c>
      <c r="AV357" s="13" t="s">
        <v>23</v>
      </c>
      <c r="AW357" s="13" t="s">
        <v>45</v>
      </c>
      <c r="AX357" s="13" t="s">
        <v>82</v>
      </c>
      <c r="AY357" s="244" t="s">
        <v>153</v>
      </c>
    </row>
    <row r="358" spans="1:51" s="14" customFormat="1" ht="12">
      <c r="A358" s="14"/>
      <c r="B358" s="245"/>
      <c r="C358" s="246"/>
      <c r="D358" s="228" t="s">
        <v>166</v>
      </c>
      <c r="E358" s="247" t="s">
        <v>36</v>
      </c>
      <c r="F358" s="248" t="s">
        <v>1248</v>
      </c>
      <c r="G358" s="246"/>
      <c r="H358" s="249">
        <v>73.44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5" t="s">
        <v>166</v>
      </c>
      <c r="AU358" s="255" t="s">
        <v>90</v>
      </c>
      <c r="AV358" s="14" t="s">
        <v>90</v>
      </c>
      <c r="AW358" s="14" t="s">
        <v>45</v>
      </c>
      <c r="AX358" s="14" t="s">
        <v>82</v>
      </c>
      <c r="AY358" s="255" t="s">
        <v>153</v>
      </c>
    </row>
    <row r="359" spans="1:51" s="16" customFormat="1" ht="12">
      <c r="A359" s="16"/>
      <c r="B359" s="282"/>
      <c r="C359" s="283"/>
      <c r="D359" s="228" t="s">
        <v>166</v>
      </c>
      <c r="E359" s="284" t="s">
        <v>36</v>
      </c>
      <c r="F359" s="285" t="s">
        <v>400</v>
      </c>
      <c r="G359" s="283"/>
      <c r="H359" s="286">
        <v>73.44</v>
      </c>
      <c r="I359" s="287"/>
      <c r="J359" s="283"/>
      <c r="K359" s="283"/>
      <c r="L359" s="288"/>
      <c r="M359" s="289"/>
      <c r="N359" s="290"/>
      <c r="O359" s="290"/>
      <c r="P359" s="290"/>
      <c r="Q359" s="290"/>
      <c r="R359" s="290"/>
      <c r="S359" s="290"/>
      <c r="T359" s="291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T359" s="292" t="s">
        <v>166</v>
      </c>
      <c r="AU359" s="292" t="s">
        <v>90</v>
      </c>
      <c r="AV359" s="16" t="s">
        <v>174</v>
      </c>
      <c r="AW359" s="16" t="s">
        <v>45</v>
      </c>
      <c r="AX359" s="16" t="s">
        <v>82</v>
      </c>
      <c r="AY359" s="292" t="s">
        <v>153</v>
      </c>
    </row>
    <row r="360" spans="1:51" s="15" customFormat="1" ht="12">
      <c r="A360" s="15"/>
      <c r="B360" s="266"/>
      <c r="C360" s="267"/>
      <c r="D360" s="228" t="s">
        <v>166</v>
      </c>
      <c r="E360" s="268" t="s">
        <v>36</v>
      </c>
      <c r="F360" s="269" t="s">
        <v>183</v>
      </c>
      <c r="G360" s="267"/>
      <c r="H360" s="270">
        <v>143.28</v>
      </c>
      <c r="I360" s="271"/>
      <c r="J360" s="267"/>
      <c r="K360" s="267"/>
      <c r="L360" s="272"/>
      <c r="M360" s="273"/>
      <c r="N360" s="274"/>
      <c r="O360" s="274"/>
      <c r="P360" s="274"/>
      <c r="Q360" s="274"/>
      <c r="R360" s="274"/>
      <c r="S360" s="274"/>
      <c r="T360" s="27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76" t="s">
        <v>166</v>
      </c>
      <c r="AU360" s="276" t="s">
        <v>90</v>
      </c>
      <c r="AV360" s="15" t="s">
        <v>160</v>
      </c>
      <c r="AW360" s="15" t="s">
        <v>45</v>
      </c>
      <c r="AX360" s="15" t="s">
        <v>23</v>
      </c>
      <c r="AY360" s="276" t="s">
        <v>153</v>
      </c>
    </row>
    <row r="361" spans="1:65" s="2" customFormat="1" ht="16.5" customHeight="1">
      <c r="A361" s="41"/>
      <c r="B361" s="42"/>
      <c r="C361" s="256" t="s">
        <v>667</v>
      </c>
      <c r="D361" s="256" t="s">
        <v>175</v>
      </c>
      <c r="E361" s="257" t="s">
        <v>282</v>
      </c>
      <c r="F361" s="258" t="s">
        <v>283</v>
      </c>
      <c r="G361" s="259" t="s">
        <v>247</v>
      </c>
      <c r="H361" s="260">
        <v>143.28</v>
      </c>
      <c r="I361" s="261"/>
      <c r="J361" s="262">
        <f>ROUND(I361*H361,2)</f>
        <v>0</v>
      </c>
      <c r="K361" s="258" t="s">
        <v>159</v>
      </c>
      <c r="L361" s="263"/>
      <c r="M361" s="264" t="s">
        <v>36</v>
      </c>
      <c r="N361" s="265" t="s">
        <v>53</v>
      </c>
      <c r="O361" s="87"/>
      <c r="P361" s="224">
        <f>O361*H361</f>
        <v>0</v>
      </c>
      <c r="Q361" s="224">
        <v>1</v>
      </c>
      <c r="R361" s="224">
        <f>Q361*H361</f>
        <v>143.28</v>
      </c>
      <c r="S361" s="224">
        <v>0</v>
      </c>
      <c r="T361" s="225">
        <f>S361*H361</f>
        <v>0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26" t="s">
        <v>179</v>
      </c>
      <c r="AT361" s="226" t="s">
        <v>175</v>
      </c>
      <c r="AU361" s="226" t="s">
        <v>90</v>
      </c>
      <c r="AY361" s="19" t="s">
        <v>153</v>
      </c>
      <c r="BE361" s="227">
        <f>IF(N361="základní",J361,0)</f>
        <v>0</v>
      </c>
      <c r="BF361" s="227">
        <f>IF(N361="snížená",J361,0)</f>
        <v>0</v>
      </c>
      <c r="BG361" s="227">
        <f>IF(N361="zákl. přenesená",J361,0)</f>
        <v>0</v>
      </c>
      <c r="BH361" s="227">
        <f>IF(N361="sníž. přenesená",J361,0)</f>
        <v>0</v>
      </c>
      <c r="BI361" s="227">
        <f>IF(N361="nulová",J361,0)</f>
        <v>0</v>
      </c>
      <c r="BJ361" s="19" t="s">
        <v>23</v>
      </c>
      <c r="BK361" s="227">
        <f>ROUND(I361*H361,2)</f>
        <v>0</v>
      </c>
      <c r="BL361" s="19" t="s">
        <v>160</v>
      </c>
      <c r="BM361" s="226" t="s">
        <v>1302</v>
      </c>
    </row>
    <row r="362" spans="1:47" s="2" customFormat="1" ht="12">
      <c r="A362" s="41"/>
      <c r="B362" s="42"/>
      <c r="C362" s="43"/>
      <c r="D362" s="228" t="s">
        <v>162</v>
      </c>
      <c r="E362" s="43"/>
      <c r="F362" s="229" t="s">
        <v>283</v>
      </c>
      <c r="G362" s="43"/>
      <c r="H362" s="43"/>
      <c r="I362" s="230"/>
      <c r="J362" s="43"/>
      <c r="K362" s="43"/>
      <c r="L362" s="47"/>
      <c r="M362" s="231"/>
      <c r="N362" s="232"/>
      <c r="O362" s="87"/>
      <c r="P362" s="87"/>
      <c r="Q362" s="87"/>
      <c r="R362" s="87"/>
      <c r="S362" s="87"/>
      <c r="T362" s="88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T362" s="19" t="s">
        <v>162</v>
      </c>
      <c r="AU362" s="19" t="s">
        <v>90</v>
      </c>
    </row>
    <row r="363" spans="1:51" s="14" customFormat="1" ht="12">
      <c r="A363" s="14"/>
      <c r="B363" s="245"/>
      <c r="C363" s="246"/>
      <c r="D363" s="228" t="s">
        <v>166</v>
      </c>
      <c r="E363" s="247" t="s">
        <v>36</v>
      </c>
      <c r="F363" s="248" t="s">
        <v>1250</v>
      </c>
      <c r="G363" s="246"/>
      <c r="H363" s="249">
        <v>143.28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5" t="s">
        <v>166</v>
      </c>
      <c r="AU363" s="255" t="s">
        <v>90</v>
      </c>
      <c r="AV363" s="14" t="s">
        <v>90</v>
      </c>
      <c r="AW363" s="14" t="s">
        <v>45</v>
      </c>
      <c r="AX363" s="14" t="s">
        <v>23</v>
      </c>
      <c r="AY363" s="255" t="s">
        <v>153</v>
      </c>
    </row>
    <row r="364" spans="1:65" s="2" customFormat="1" ht="16.5" customHeight="1">
      <c r="A364" s="41"/>
      <c r="B364" s="42"/>
      <c r="C364" s="215" t="s">
        <v>670</v>
      </c>
      <c r="D364" s="215" t="s">
        <v>155</v>
      </c>
      <c r="E364" s="216" t="s">
        <v>287</v>
      </c>
      <c r="F364" s="217" t="s">
        <v>288</v>
      </c>
      <c r="G364" s="218" t="s">
        <v>247</v>
      </c>
      <c r="H364" s="219">
        <v>143.28</v>
      </c>
      <c r="I364" s="220"/>
      <c r="J364" s="221">
        <f>ROUND(I364*H364,2)</f>
        <v>0</v>
      </c>
      <c r="K364" s="217" t="s">
        <v>159</v>
      </c>
      <c r="L364" s="47"/>
      <c r="M364" s="222" t="s">
        <v>36</v>
      </c>
      <c r="N364" s="223" t="s">
        <v>53</v>
      </c>
      <c r="O364" s="87"/>
      <c r="P364" s="224">
        <f>O364*H364</f>
        <v>0</v>
      </c>
      <c r="Q364" s="224">
        <v>0</v>
      </c>
      <c r="R364" s="224">
        <f>Q364*H364</f>
        <v>0</v>
      </c>
      <c r="S364" s="224">
        <v>0</v>
      </c>
      <c r="T364" s="225">
        <f>S364*H364</f>
        <v>0</v>
      </c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R364" s="226" t="s">
        <v>160</v>
      </c>
      <c r="AT364" s="226" t="s">
        <v>155</v>
      </c>
      <c r="AU364" s="226" t="s">
        <v>90</v>
      </c>
      <c r="AY364" s="19" t="s">
        <v>153</v>
      </c>
      <c r="BE364" s="227">
        <f>IF(N364="základní",J364,0)</f>
        <v>0</v>
      </c>
      <c r="BF364" s="227">
        <f>IF(N364="snížená",J364,0)</f>
        <v>0</v>
      </c>
      <c r="BG364" s="227">
        <f>IF(N364="zákl. přenesená",J364,0)</f>
        <v>0</v>
      </c>
      <c r="BH364" s="227">
        <f>IF(N364="sníž. přenesená",J364,0)</f>
        <v>0</v>
      </c>
      <c r="BI364" s="227">
        <f>IF(N364="nulová",J364,0)</f>
        <v>0</v>
      </c>
      <c r="BJ364" s="19" t="s">
        <v>23</v>
      </c>
      <c r="BK364" s="227">
        <f>ROUND(I364*H364,2)</f>
        <v>0</v>
      </c>
      <c r="BL364" s="19" t="s">
        <v>160</v>
      </c>
      <c r="BM364" s="226" t="s">
        <v>1303</v>
      </c>
    </row>
    <row r="365" spans="1:47" s="2" customFormat="1" ht="12">
      <c r="A365" s="41"/>
      <c r="B365" s="42"/>
      <c r="C365" s="43"/>
      <c r="D365" s="228" t="s">
        <v>162</v>
      </c>
      <c r="E365" s="43"/>
      <c r="F365" s="229" t="s">
        <v>290</v>
      </c>
      <c r="G365" s="43"/>
      <c r="H365" s="43"/>
      <c r="I365" s="230"/>
      <c r="J365" s="43"/>
      <c r="K365" s="43"/>
      <c r="L365" s="47"/>
      <c r="M365" s="231"/>
      <c r="N365" s="232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19" t="s">
        <v>162</v>
      </c>
      <c r="AU365" s="19" t="s">
        <v>90</v>
      </c>
    </row>
    <row r="366" spans="1:47" s="2" customFormat="1" ht="12">
      <c r="A366" s="41"/>
      <c r="B366" s="42"/>
      <c r="C366" s="43"/>
      <c r="D366" s="233" t="s">
        <v>164</v>
      </c>
      <c r="E366" s="43"/>
      <c r="F366" s="234" t="s">
        <v>291</v>
      </c>
      <c r="G366" s="43"/>
      <c r="H366" s="43"/>
      <c r="I366" s="230"/>
      <c r="J366" s="43"/>
      <c r="K366" s="43"/>
      <c r="L366" s="47"/>
      <c r="M366" s="231"/>
      <c r="N366" s="232"/>
      <c r="O366" s="87"/>
      <c r="P366" s="87"/>
      <c r="Q366" s="87"/>
      <c r="R366" s="87"/>
      <c r="S366" s="87"/>
      <c r="T366" s="88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T366" s="19" t="s">
        <v>164</v>
      </c>
      <c r="AU366" s="19" t="s">
        <v>90</v>
      </c>
    </row>
    <row r="367" spans="1:51" s="13" customFormat="1" ht="12">
      <c r="A367" s="13"/>
      <c r="B367" s="235"/>
      <c r="C367" s="236"/>
      <c r="D367" s="228" t="s">
        <v>166</v>
      </c>
      <c r="E367" s="237" t="s">
        <v>36</v>
      </c>
      <c r="F367" s="238" t="s">
        <v>292</v>
      </c>
      <c r="G367" s="236"/>
      <c r="H367" s="237" t="s">
        <v>36</v>
      </c>
      <c r="I367" s="239"/>
      <c r="J367" s="236"/>
      <c r="K367" s="236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166</v>
      </c>
      <c r="AU367" s="244" t="s">
        <v>90</v>
      </c>
      <c r="AV367" s="13" t="s">
        <v>23</v>
      </c>
      <c r="AW367" s="13" t="s">
        <v>45</v>
      </c>
      <c r="AX367" s="13" t="s">
        <v>82</v>
      </c>
      <c r="AY367" s="244" t="s">
        <v>153</v>
      </c>
    </row>
    <row r="368" spans="1:51" s="14" customFormat="1" ht="12">
      <c r="A368" s="14"/>
      <c r="B368" s="245"/>
      <c r="C368" s="246"/>
      <c r="D368" s="228" t="s">
        <v>166</v>
      </c>
      <c r="E368" s="247" t="s">
        <v>36</v>
      </c>
      <c r="F368" s="248" t="s">
        <v>1250</v>
      </c>
      <c r="G368" s="246"/>
      <c r="H368" s="249">
        <v>143.28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5" t="s">
        <v>166</v>
      </c>
      <c r="AU368" s="255" t="s">
        <v>90</v>
      </c>
      <c r="AV368" s="14" t="s">
        <v>90</v>
      </c>
      <c r="AW368" s="14" t="s">
        <v>45</v>
      </c>
      <c r="AX368" s="14" t="s">
        <v>23</v>
      </c>
      <c r="AY368" s="255" t="s">
        <v>153</v>
      </c>
    </row>
    <row r="369" spans="1:65" s="2" customFormat="1" ht="16.5" customHeight="1">
      <c r="A369" s="41"/>
      <c r="B369" s="42"/>
      <c r="C369" s="215" t="s">
        <v>678</v>
      </c>
      <c r="D369" s="215" t="s">
        <v>155</v>
      </c>
      <c r="E369" s="216" t="s">
        <v>294</v>
      </c>
      <c r="F369" s="217" t="s">
        <v>295</v>
      </c>
      <c r="G369" s="218" t="s">
        <v>247</v>
      </c>
      <c r="H369" s="219">
        <v>716.4</v>
      </c>
      <c r="I369" s="220"/>
      <c r="J369" s="221">
        <f>ROUND(I369*H369,2)</f>
        <v>0</v>
      </c>
      <c r="K369" s="217" t="s">
        <v>159</v>
      </c>
      <c r="L369" s="47"/>
      <c r="M369" s="222" t="s">
        <v>36</v>
      </c>
      <c r="N369" s="223" t="s">
        <v>53</v>
      </c>
      <c r="O369" s="87"/>
      <c r="P369" s="224">
        <f>O369*H369</f>
        <v>0</v>
      </c>
      <c r="Q369" s="224">
        <v>0</v>
      </c>
      <c r="R369" s="224">
        <f>Q369*H369</f>
        <v>0</v>
      </c>
      <c r="S369" s="224">
        <v>0</v>
      </c>
      <c r="T369" s="225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26" t="s">
        <v>160</v>
      </c>
      <c r="AT369" s="226" t="s">
        <v>155</v>
      </c>
      <c r="AU369" s="226" t="s">
        <v>90</v>
      </c>
      <c r="AY369" s="19" t="s">
        <v>153</v>
      </c>
      <c r="BE369" s="227">
        <f>IF(N369="základní",J369,0)</f>
        <v>0</v>
      </c>
      <c r="BF369" s="227">
        <f>IF(N369="snížená",J369,0)</f>
        <v>0</v>
      </c>
      <c r="BG369" s="227">
        <f>IF(N369="zákl. přenesená",J369,0)</f>
        <v>0</v>
      </c>
      <c r="BH369" s="227">
        <f>IF(N369="sníž. přenesená",J369,0)</f>
        <v>0</v>
      </c>
      <c r="BI369" s="227">
        <f>IF(N369="nulová",J369,0)</f>
        <v>0</v>
      </c>
      <c r="BJ369" s="19" t="s">
        <v>23</v>
      </c>
      <c r="BK369" s="227">
        <f>ROUND(I369*H369,2)</f>
        <v>0</v>
      </c>
      <c r="BL369" s="19" t="s">
        <v>160</v>
      </c>
      <c r="BM369" s="226" t="s">
        <v>1304</v>
      </c>
    </row>
    <row r="370" spans="1:47" s="2" customFormat="1" ht="12">
      <c r="A370" s="41"/>
      <c r="B370" s="42"/>
      <c r="C370" s="43"/>
      <c r="D370" s="228" t="s">
        <v>162</v>
      </c>
      <c r="E370" s="43"/>
      <c r="F370" s="229" t="s">
        <v>297</v>
      </c>
      <c r="G370" s="43"/>
      <c r="H370" s="43"/>
      <c r="I370" s="230"/>
      <c r="J370" s="43"/>
      <c r="K370" s="43"/>
      <c r="L370" s="47"/>
      <c r="M370" s="231"/>
      <c r="N370" s="232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T370" s="19" t="s">
        <v>162</v>
      </c>
      <c r="AU370" s="19" t="s">
        <v>90</v>
      </c>
    </row>
    <row r="371" spans="1:47" s="2" customFormat="1" ht="12">
      <c r="A371" s="41"/>
      <c r="B371" s="42"/>
      <c r="C371" s="43"/>
      <c r="D371" s="233" t="s">
        <v>164</v>
      </c>
      <c r="E371" s="43"/>
      <c r="F371" s="234" t="s">
        <v>298</v>
      </c>
      <c r="G371" s="43"/>
      <c r="H371" s="43"/>
      <c r="I371" s="230"/>
      <c r="J371" s="43"/>
      <c r="K371" s="43"/>
      <c r="L371" s="47"/>
      <c r="M371" s="231"/>
      <c r="N371" s="232"/>
      <c r="O371" s="87"/>
      <c r="P371" s="87"/>
      <c r="Q371" s="87"/>
      <c r="R371" s="87"/>
      <c r="S371" s="87"/>
      <c r="T371" s="88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T371" s="19" t="s">
        <v>164</v>
      </c>
      <c r="AU371" s="19" t="s">
        <v>90</v>
      </c>
    </row>
    <row r="372" spans="1:51" s="13" customFormat="1" ht="12">
      <c r="A372" s="13"/>
      <c r="B372" s="235"/>
      <c r="C372" s="236"/>
      <c r="D372" s="228" t="s">
        <v>166</v>
      </c>
      <c r="E372" s="237" t="s">
        <v>36</v>
      </c>
      <c r="F372" s="238" t="s">
        <v>299</v>
      </c>
      <c r="G372" s="236"/>
      <c r="H372" s="237" t="s">
        <v>36</v>
      </c>
      <c r="I372" s="239"/>
      <c r="J372" s="236"/>
      <c r="K372" s="236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166</v>
      </c>
      <c r="AU372" s="244" t="s">
        <v>90</v>
      </c>
      <c r="AV372" s="13" t="s">
        <v>23</v>
      </c>
      <c r="AW372" s="13" t="s">
        <v>45</v>
      </c>
      <c r="AX372" s="13" t="s">
        <v>82</v>
      </c>
      <c r="AY372" s="244" t="s">
        <v>153</v>
      </c>
    </row>
    <row r="373" spans="1:51" s="14" customFormat="1" ht="12">
      <c r="A373" s="14"/>
      <c r="B373" s="245"/>
      <c r="C373" s="246"/>
      <c r="D373" s="228" t="s">
        <v>166</v>
      </c>
      <c r="E373" s="247" t="s">
        <v>36</v>
      </c>
      <c r="F373" s="248" t="s">
        <v>1253</v>
      </c>
      <c r="G373" s="246"/>
      <c r="H373" s="249">
        <v>716.4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5" t="s">
        <v>166</v>
      </c>
      <c r="AU373" s="255" t="s">
        <v>90</v>
      </c>
      <c r="AV373" s="14" t="s">
        <v>90</v>
      </c>
      <c r="AW373" s="14" t="s">
        <v>45</v>
      </c>
      <c r="AX373" s="14" t="s">
        <v>23</v>
      </c>
      <c r="AY373" s="255" t="s">
        <v>153</v>
      </c>
    </row>
    <row r="374" spans="1:63" s="12" customFormat="1" ht="22.8" customHeight="1">
      <c r="A374" s="12"/>
      <c r="B374" s="199"/>
      <c r="C374" s="200"/>
      <c r="D374" s="201" t="s">
        <v>81</v>
      </c>
      <c r="E374" s="213" t="s">
        <v>422</v>
      </c>
      <c r="F374" s="213" t="s">
        <v>423</v>
      </c>
      <c r="G374" s="200"/>
      <c r="H374" s="200"/>
      <c r="I374" s="203"/>
      <c r="J374" s="214">
        <f>BK374</f>
        <v>0</v>
      </c>
      <c r="K374" s="200"/>
      <c r="L374" s="205"/>
      <c r="M374" s="206"/>
      <c r="N374" s="207"/>
      <c r="O374" s="207"/>
      <c r="P374" s="208">
        <f>SUM(P375:P397)</f>
        <v>0</v>
      </c>
      <c r="Q374" s="207"/>
      <c r="R374" s="208">
        <f>SUM(R375:R397)</f>
        <v>0.004907699999999999</v>
      </c>
      <c r="S374" s="207"/>
      <c r="T374" s="209">
        <f>SUM(T375:T397)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10" t="s">
        <v>23</v>
      </c>
      <c r="AT374" s="211" t="s">
        <v>81</v>
      </c>
      <c r="AU374" s="211" t="s">
        <v>23</v>
      </c>
      <c r="AY374" s="210" t="s">
        <v>153</v>
      </c>
      <c r="BK374" s="212">
        <f>SUM(BK375:BK397)</f>
        <v>0</v>
      </c>
    </row>
    <row r="375" spans="1:65" s="2" customFormat="1" ht="16.5" customHeight="1">
      <c r="A375" s="41"/>
      <c r="B375" s="42"/>
      <c r="C375" s="215" t="s">
        <v>681</v>
      </c>
      <c r="D375" s="215" t="s">
        <v>155</v>
      </c>
      <c r="E375" s="216" t="s">
        <v>324</v>
      </c>
      <c r="F375" s="217" t="s">
        <v>325</v>
      </c>
      <c r="G375" s="218" t="s">
        <v>272</v>
      </c>
      <c r="H375" s="219">
        <v>87.3</v>
      </c>
      <c r="I375" s="220"/>
      <c r="J375" s="221">
        <f>ROUND(I375*H375,2)</f>
        <v>0</v>
      </c>
      <c r="K375" s="217" t="s">
        <v>159</v>
      </c>
      <c r="L375" s="47"/>
      <c r="M375" s="222" t="s">
        <v>36</v>
      </c>
      <c r="N375" s="223" t="s">
        <v>53</v>
      </c>
      <c r="O375" s="87"/>
      <c r="P375" s="224">
        <f>O375*H375</f>
        <v>0</v>
      </c>
      <c r="Q375" s="224">
        <v>0</v>
      </c>
      <c r="R375" s="224">
        <f>Q375*H375</f>
        <v>0</v>
      </c>
      <c r="S375" s="224">
        <v>0</v>
      </c>
      <c r="T375" s="225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26" t="s">
        <v>160</v>
      </c>
      <c r="AT375" s="226" t="s">
        <v>155</v>
      </c>
      <c r="AU375" s="226" t="s">
        <v>90</v>
      </c>
      <c r="AY375" s="19" t="s">
        <v>153</v>
      </c>
      <c r="BE375" s="227">
        <f>IF(N375="základní",J375,0)</f>
        <v>0</v>
      </c>
      <c r="BF375" s="227">
        <f>IF(N375="snížená",J375,0)</f>
        <v>0</v>
      </c>
      <c r="BG375" s="227">
        <f>IF(N375="zákl. přenesená",J375,0)</f>
        <v>0</v>
      </c>
      <c r="BH375" s="227">
        <f>IF(N375="sníž. přenesená",J375,0)</f>
        <v>0</v>
      </c>
      <c r="BI375" s="227">
        <f>IF(N375="nulová",J375,0)</f>
        <v>0</v>
      </c>
      <c r="BJ375" s="19" t="s">
        <v>23</v>
      </c>
      <c r="BK375" s="227">
        <f>ROUND(I375*H375,2)</f>
        <v>0</v>
      </c>
      <c r="BL375" s="19" t="s">
        <v>160</v>
      </c>
      <c r="BM375" s="226" t="s">
        <v>1305</v>
      </c>
    </row>
    <row r="376" spans="1:47" s="2" customFormat="1" ht="12">
      <c r="A376" s="41"/>
      <c r="B376" s="42"/>
      <c r="C376" s="43"/>
      <c r="D376" s="228" t="s">
        <v>162</v>
      </c>
      <c r="E376" s="43"/>
      <c r="F376" s="229" t="s">
        <v>327</v>
      </c>
      <c r="G376" s="43"/>
      <c r="H376" s="43"/>
      <c r="I376" s="230"/>
      <c r="J376" s="43"/>
      <c r="K376" s="43"/>
      <c r="L376" s="47"/>
      <c r="M376" s="231"/>
      <c r="N376" s="232"/>
      <c r="O376" s="87"/>
      <c r="P376" s="87"/>
      <c r="Q376" s="87"/>
      <c r="R376" s="87"/>
      <c r="S376" s="87"/>
      <c r="T376" s="88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T376" s="19" t="s">
        <v>162</v>
      </c>
      <c r="AU376" s="19" t="s">
        <v>90</v>
      </c>
    </row>
    <row r="377" spans="1:47" s="2" customFormat="1" ht="12">
      <c r="A377" s="41"/>
      <c r="B377" s="42"/>
      <c r="C377" s="43"/>
      <c r="D377" s="233" t="s">
        <v>164</v>
      </c>
      <c r="E377" s="43"/>
      <c r="F377" s="234" t="s">
        <v>328</v>
      </c>
      <c r="G377" s="43"/>
      <c r="H377" s="43"/>
      <c r="I377" s="230"/>
      <c r="J377" s="43"/>
      <c r="K377" s="43"/>
      <c r="L377" s="47"/>
      <c r="M377" s="231"/>
      <c r="N377" s="232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19" t="s">
        <v>164</v>
      </c>
      <c r="AU377" s="19" t="s">
        <v>90</v>
      </c>
    </row>
    <row r="378" spans="1:51" s="13" customFormat="1" ht="12">
      <c r="A378" s="13"/>
      <c r="B378" s="235"/>
      <c r="C378" s="236"/>
      <c r="D378" s="228" t="s">
        <v>166</v>
      </c>
      <c r="E378" s="237" t="s">
        <v>36</v>
      </c>
      <c r="F378" s="238" t="s">
        <v>1196</v>
      </c>
      <c r="G378" s="236"/>
      <c r="H378" s="237" t="s">
        <v>36</v>
      </c>
      <c r="I378" s="239"/>
      <c r="J378" s="236"/>
      <c r="K378" s="236"/>
      <c r="L378" s="240"/>
      <c r="M378" s="241"/>
      <c r="N378" s="242"/>
      <c r="O378" s="242"/>
      <c r="P378" s="242"/>
      <c r="Q378" s="242"/>
      <c r="R378" s="242"/>
      <c r="S378" s="242"/>
      <c r="T378" s="24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4" t="s">
        <v>166</v>
      </c>
      <c r="AU378" s="244" t="s">
        <v>90</v>
      </c>
      <c r="AV378" s="13" t="s">
        <v>23</v>
      </c>
      <c r="AW378" s="13" t="s">
        <v>45</v>
      </c>
      <c r="AX378" s="13" t="s">
        <v>82</v>
      </c>
      <c r="AY378" s="244" t="s">
        <v>153</v>
      </c>
    </row>
    <row r="379" spans="1:51" s="13" customFormat="1" ht="12">
      <c r="A379" s="13"/>
      <c r="B379" s="235"/>
      <c r="C379" s="236"/>
      <c r="D379" s="228" t="s">
        <v>166</v>
      </c>
      <c r="E379" s="237" t="s">
        <v>36</v>
      </c>
      <c r="F379" s="238" t="s">
        <v>472</v>
      </c>
      <c r="G379" s="236"/>
      <c r="H379" s="237" t="s">
        <v>36</v>
      </c>
      <c r="I379" s="239"/>
      <c r="J379" s="236"/>
      <c r="K379" s="236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166</v>
      </c>
      <c r="AU379" s="244" t="s">
        <v>90</v>
      </c>
      <c r="AV379" s="13" t="s">
        <v>23</v>
      </c>
      <c r="AW379" s="13" t="s">
        <v>45</v>
      </c>
      <c r="AX379" s="13" t="s">
        <v>82</v>
      </c>
      <c r="AY379" s="244" t="s">
        <v>153</v>
      </c>
    </row>
    <row r="380" spans="1:51" s="14" customFormat="1" ht="12">
      <c r="A380" s="14"/>
      <c r="B380" s="245"/>
      <c r="C380" s="246"/>
      <c r="D380" s="228" t="s">
        <v>166</v>
      </c>
      <c r="E380" s="247" t="s">
        <v>36</v>
      </c>
      <c r="F380" s="248" t="s">
        <v>1197</v>
      </c>
      <c r="G380" s="246"/>
      <c r="H380" s="249">
        <v>87.3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5" t="s">
        <v>166</v>
      </c>
      <c r="AU380" s="255" t="s">
        <v>90</v>
      </c>
      <c r="AV380" s="14" t="s">
        <v>90</v>
      </c>
      <c r="AW380" s="14" t="s">
        <v>45</v>
      </c>
      <c r="AX380" s="14" t="s">
        <v>82</v>
      </c>
      <c r="AY380" s="255" t="s">
        <v>153</v>
      </c>
    </row>
    <row r="381" spans="1:51" s="15" customFormat="1" ht="12">
      <c r="A381" s="15"/>
      <c r="B381" s="266"/>
      <c r="C381" s="267"/>
      <c r="D381" s="228" t="s">
        <v>166</v>
      </c>
      <c r="E381" s="268" t="s">
        <v>36</v>
      </c>
      <c r="F381" s="269" t="s">
        <v>183</v>
      </c>
      <c r="G381" s="267"/>
      <c r="H381" s="270">
        <v>87.3</v>
      </c>
      <c r="I381" s="271"/>
      <c r="J381" s="267"/>
      <c r="K381" s="267"/>
      <c r="L381" s="272"/>
      <c r="M381" s="273"/>
      <c r="N381" s="274"/>
      <c r="O381" s="274"/>
      <c r="P381" s="274"/>
      <c r="Q381" s="274"/>
      <c r="R381" s="274"/>
      <c r="S381" s="274"/>
      <c r="T381" s="27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76" t="s">
        <v>166</v>
      </c>
      <c r="AU381" s="276" t="s">
        <v>90</v>
      </c>
      <c r="AV381" s="15" t="s">
        <v>160</v>
      </c>
      <c r="AW381" s="15" t="s">
        <v>45</v>
      </c>
      <c r="AX381" s="15" t="s">
        <v>23</v>
      </c>
      <c r="AY381" s="276" t="s">
        <v>153</v>
      </c>
    </row>
    <row r="382" spans="1:65" s="2" customFormat="1" ht="16.5" customHeight="1">
      <c r="A382" s="41"/>
      <c r="B382" s="42"/>
      <c r="C382" s="256" t="s">
        <v>683</v>
      </c>
      <c r="D382" s="256" t="s">
        <v>175</v>
      </c>
      <c r="E382" s="257" t="s">
        <v>427</v>
      </c>
      <c r="F382" s="258" t="s">
        <v>428</v>
      </c>
      <c r="G382" s="259" t="s">
        <v>272</v>
      </c>
      <c r="H382" s="260">
        <v>87.3</v>
      </c>
      <c r="I382" s="261"/>
      <c r="J382" s="262">
        <f>ROUND(I382*H382,2)</f>
        <v>0</v>
      </c>
      <c r="K382" s="258" t="s">
        <v>36</v>
      </c>
      <c r="L382" s="263"/>
      <c r="M382" s="264" t="s">
        <v>36</v>
      </c>
      <c r="N382" s="265" t="s">
        <v>53</v>
      </c>
      <c r="O382" s="87"/>
      <c r="P382" s="224">
        <f>O382*H382</f>
        <v>0</v>
      </c>
      <c r="Q382" s="224">
        <v>0</v>
      </c>
      <c r="R382" s="224">
        <f>Q382*H382</f>
        <v>0</v>
      </c>
      <c r="S382" s="224">
        <v>0</v>
      </c>
      <c r="T382" s="225">
        <f>S382*H382</f>
        <v>0</v>
      </c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R382" s="226" t="s">
        <v>334</v>
      </c>
      <c r="AT382" s="226" t="s">
        <v>175</v>
      </c>
      <c r="AU382" s="226" t="s">
        <v>90</v>
      </c>
      <c r="AY382" s="19" t="s">
        <v>153</v>
      </c>
      <c r="BE382" s="227">
        <f>IF(N382="základní",J382,0)</f>
        <v>0</v>
      </c>
      <c r="BF382" s="227">
        <f>IF(N382="snížená",J382,0)</f>
        <v>0</v>
      </c>
      <c r="BG382" s="227">
        <f>IF(N382="zákl. přenesená",J382,0)</f>
        <v>0</v>
      </c>
      <c r="BH382" s="227">
        <f>IF(N382="sníž. přenesená",J382,0)</f>
        <v>0</v>
      </c>
      <c r="BI382" s="227">
        <f>IF(N382="nulová",J382,0)</f>
        <v>0</v>
      </c>
      <c r="BJ382" s="19" t="s">
        <v>23</v>
      </c>
      <c r="BK382" s="227">
        <f>ROUND(I382*H382,2)</f>
        <v>0</v>
      </c>
      <c r="BL382" s="19" t="s">
        <v>251</v>
      </c>
      <c r="BM382" s="226" t="s">
        <v>1306</v>
      </c>
    </row>
    <row r="383" spans="1:47" s="2" customFormat="1" ht="12">
      <c r="A383" s="41"/>
      <c r="B383" s="42"/>
      <c r="C383" s="43"/>
      <c r="D383" s="228" t="s">
        <v>162</v>
      </c>
      <c r="E383" s="43"/>
      <c r="F383" s="229" t="s">
        <v>428</v>
      </c>
      <c r="G383" s="43"/>
      <c r="H383" s="43"/>
      <c r="I383" s="230"/>
      <c r="J383" s="43"/>
      <c r="K383" s="43"/>
      <c r="L383" s="47"/>
      <c r="M383" s="231"/>
      <c r="N383" s="232"/>
      <c r="O383" s="87"/>
      <c r="P383" s="87"/>
      <c r="Q383" s="87"/>
      <c r="R383" s="87"/>
      <c r="S383" s="87"/>
      <c r="T383" s="88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T383" s="19" t="s">
        <v>162</v>
      </c>
      <c r="AU383" s="19" t="s">
        <v>90</v>
      </c>
    </row>
    <row r="384" spans="1:51" s="13" customFormat="1" ht="12">
      <c r="A384" s="13"/>
      <c r="B384" s="235"/>
      <c r="C384" s="236"/>
      <c r="D384" s="228" t="s">
        <v>166</v>
      </c>
      <c r="E384" s="237" t="s">
        <v>36</v>
      </c>
      <c r="F384" s="238" t="s">
        <v>336</v>
      </c>
      <c r="G384" s="236"/>
      <c r="H384" s="237" t="s">
        <v>36</v>
      </c>
      <c r="I384" s="239"/>
      <c r="J384" s="236"/>
      <c r="K384" s="236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166</v>
      </c>
      <c r="AU384" s="244" t="s">
        <v>90</v>
      </c>
      <c r="AV384" s="13" t="s">
        <v>23</v>
      </c>
      <c r="AW384" s="13" t="s">
        <v>45</v>
      </c>
      <c r="AX384" s="13" t="s">
        <v>82</v>
      </c>
      <c r="AY384" s="244" t="s">
        <v>153</v>
      </c>
    </row>
    <row r="385" spans="1:51" s="13" customFormat="1" ht="12">
      <c r="A385" s="13"/>
      <c r="B385" s="235"/>
      <c r="C385" s="236"/>
      <c r="D385" s="228" t="s">
        <v>166</v>
      </c>
      <c r="E385" s="237" t="s">
        <v>36</v>
      </c>
      <c r="F385" s="238" t="s">
        <v>329</v>
      </c>
      <c r="G385" s="236"/>
      <c r="H385" s="237" t="s">
        <v>36</v>
      </c>
      <c r="I385" s="239"/>
      <c r="J385" s="236"/>
      <c r="K385" s="236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166</v>
      </c>
      <c r="AU385" s="244" t="s">
        <v>90</v>
      </c>
      <c r="AV385" s="13" t="s">
        <v>23</v>
      </c>
      <c r="AW385" s="13" t="s">
        <v>45</v>
      </c>
      <c r="AX385" s="13" t="s">
        <v>82</v>
      </c>
      <c r="AY385" s="244" t="s">
        <v>153</v>
      </c>
    </row>
    <row r="386" spans="1:51" s="14" customFormat="1" ht="12">
      <c r="A386" s="14"/>
      <c r="B386" s="245"/>
      <c r="C386" s="246"/>
      <c r="D386" s="228" t="s">
        <v>166</v>
      </c>
      <c r="E386" s="247" t="s">
        <v>36</v>
      </c>
      <c r="F386" s="248" t="s">
        <v>1199</v>
      </c>
      <c r="G386" s="246"/>
      <c r="H386" s="249">
        <v>87.3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5" t="s">
        <v>166</v>
      </c>
      <c r="AU386" s="255" t="s">
        <v>90</v>
      </c>
      <c r="AV386" s="14" t="s">
        <v>90</v>
      </c>
      <c r="AW386" s="14" t="s">
        <v>45</v>
      </c>
      <c r="AX386" s="14" t="s">
        <v>82</v>
      </c>
      <c r="AY386" s="255" t="s">
        <v>153</v>
      </c>
    </row>
    <row r="387" spans="1:51" s="15" customFormat="1" ht="12">
      <c r="A387" s="15"/>
      <c r="B387" s="266"/>
      <c r="C387" s="267"/>
      <c r="D387" s="228" t="s">
        <v>166</v>
      </c>
      <c r="E387" s="268" t="s">
        <v>36</v>
      </c>
      <c r="F387" s="269" t="s">
        <v>183</v>
      </c>
      <c r="G387" s="267"/>
      <c r="H387" s="270">
        <v>87.3</v>
      </c>
      <c r="I387" s="271"/>
      <c r="J387" s="267"/>
      <c r="K387" s="267"/>
      <c r="L387" s="272"/>
      <c r="M387" s="273"/>
      <c r="N387" s="274"/>
      <c r="O387" s="274"/>
      <c r="P387" s="274"/>
      <c r="Q387" s="274"/>
      <c r="R387" s="274"/>
      <c r="S387" s="274"/>
      <c r="T387" s="27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76" t="s">
        <v>166</v>
      </c>
      <c r="AU387" s="276" t="s">
        <v>90</v>
      </c>
      <c r="AV387" s="15" t="s">
        <v>160</v>
      </c>
      <c r="AW387" s="15" t="s">
        <v>45</v>
      </c>
      <c r="AX387" s="15" t="s">
        <v>23</v>
      </c>
      <c r="AY387" s="276" t="s">
        <v>153</v>
      </c>
    </row>
    <row r="388" spans="1:65" s="2" customFormat="1" ht="16.5" customHeight="1">
      <c r="A388" s="41"/>
      <c r="B388" s="42"/>
      <c r="C388" s="215" t="s">
        <v>686</v>
      </c>
      <c r="D388" s="215" t="s">
        <v>155</v>
      </c>
      <c r="E388" s="216" t="s">
        <v>339</v>
      </c>
      <c r="F388" s="217" t="s">
        <v>340</v>
      </c>
      <c r="G388" s="218" t="s">
        <v>247</v>
      </c>
      <c r="H388" s="219">
        <v>0.21</v>
      </c>
      <c r="I388" s="220"/>
      <c r="J388" s="221">
        <f>ROUND(I388*H388,2)</f>
        <v>0</v>
      </c>
      <c r="K388" s="217" t="s">
        <v>159</v>
      </c>
      <c r="L388" s="47"/>
      <c r="M388" s="222" t="s">
        <v>36</v>
      </c>
      <c r="N388" s="223" t="s">
        <v>53</v>
      </c>
      <c r="O388" s="87"/>
      <c r="P388" s="224">
        <f>O388*H388</f>
        <v>0</v>
      </c>
      <c r="Q388" s="224">
        <v>0.02337</v>
      </c>
      <c r="R388" s="224">
        <f>Q388*H388</f>
        <v>0.004907699999999999</v>
      </c>
      <c r="S388" s="224">
        <v>0</v>
      </c>
      <c r="T388" s="225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26" t="s">
        <v>160</v>
      </c>
      <c r="AT388" s="226" t="s">
        <v>155</v>
      </c>
      <c r="AU388" s="226" t="s">
        <v>90</v>
      </c>
      <c r="AY388" s="19" t="s">
        <v>153</v>
      </c>
      <c r="BE388" s="227">
        <f>IF(N388="základní",J388,0)</f>
        <v>0</v>
      </c>
      <c r="BF388" s="227">
        <f>IF(N388="snížená",J388,0)</f>
        <v>0</v>
      </c>
      <c r="BG388" s="227">
        <f>IF(N388="zákl. přenesená",J388,0)</f>
        <v>0</v>
      </c>
      <c r="BH388" s="227">
        <f>IF(N388="sníž. přenesená",J388,0)</f>
        <v>0</v>
      </c>
      <c r="BI388" s="227">
        <f>IF(N388="nulová",J388,0)</f>
        <v>0</v>
      </c>
      <c r="BJ388" s="19" t="s">
        <v>23</v>
      </c>
      <c r="BK388" s="227">
        <f>ROUND(I388*H388,2)</f>
        <v>0</v>
      </c>
      <c r="BL388" s="19" t="s">
        <v>160</v>
      </c>
      <c r="BM388" s="226" t="s">
        <v>1307</v>
      </c>
    </row>
    <row r="389" spans="1:47" s="2" customFormat="1" ht="12">
      <c r="A389" s="41"/>
      <c r="B389" s="42"/>
      <c r="C389" s="43"/>
      <c r="D389" s="228" t="s">
        <v>162</v>
      </c>
      <c r="E389" s="43"/>
      <c r="F389" s="229" t="s">
        <v>342</v>
      </c>
      <c r="G389" s="43"/>
      <c r="H389" s="43"/>
      <c r="I389" s="230"/>
      <c r="J389" s="43"/>
      <c r="K389" s="43"/>
      <c r="L389" s="47"/>
      <c r="M389" s="231"/>
      <c r="N389" s="232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19" t="s">
        <v>162</v>
      </c>
      <c r="AU389" s="19" t="s">
        <v>90</v>
      </c>
    </row>
    <row r="390" spans="1:47" s="2" customFormat="1" ht="12">
      <c r="A390" s="41"/>
      <c r="B390" s="42"/>
      <c r="C390" s="43"/>
      <c r="D390" s="233" t="s">
        <v>164</v>
      </c>
      <c r="E390" s="43"/>
      <c r="F390" s="234" t="s">
        <v>343</v>
      </c>
      <c r="G390" s="43"/>
      <c r="H390" s="43"/>
      <c r="I390" s="230"/>
      <c r="J390" s="43"/>
      <c r="K390" s="43"/>
      <c r="L390" s="47"/>
      <c r="M390" s="231"/>
      <c r="N390" s="232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T390" s="19" t="s">
        <v>164</v>
      </c>
      <c r="AU390" s="19" t="s">
        <v>90</v>
      </c>
    </row>
    <row r="391" spans="1:51" s="13" customFormat="1" ht="12">
      <c r="A391" s="13"/>
      <c r="B391" s="235"/>
      <c r="C391" s="236"/>
      <c r="D391" s="228" t="s">
        <v>166</v>
      </c>
      <c r="E391" s="237" t="s">
        <v>36</v>
      </c>
      <c r="F391" s="238" t="s">
        <v>432</v>
      </c>
      <c r="G391" s="236"/>
      <c r="H391" s="237" t="s">
        <v>36</v>
      </c>
      <c r="I391" s="239"/>
      <c r="J391" s="236"/>
      <c r="K391" s="236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166</v>
      </c>
      <c r="AU391" s="244" t="s">
        <v>90</v>
      </c>
      <c r="AV391" s="13" t="s">
        <v>23</v>
      </c>
      <c r="AW391" s="13" t="s">
        <v>45</v>
      </c>
      <c r="AX391" s="13" t="s">
        <v>82</v>
      </c>
      <c r="AY391" s="244" t="s">
        <v>153</v>
      </c>
    </row>
    <row r="392" spans="1:51" s="13" customFormat="1" ht="12">
      <c r="A392" s="13"/>
      <c r="B392" s="235"/>
      <c r="C392" s="236"/>
      <c r="D392" s="228" t="s">
        <v>166</v>
      </c>
      <c r="E392" s="237" t="s">
        <v>36</v>
      </c>
      <c r="F392" s="238" t="s">
        <v>329</v>
      </c>
      <c r="G392" s="236"/>
      <c r="H392" s="237" t="s">
        <v>36</v>
      </c>
      <c r="I392" s="239"/>
      <c r="J392" s="236"/>
      <c r="K392" s="236"/>
      <c r="L392" s="240"/>
      <c r="M392" s="241"/>
      <c r="N392" s="242"/>
      <c r="O392" s="242"/>
      <c r="P392" s="242"/>
      <c r="Q392" s="242"/>
      <c r="R392" s="242"/>
      <c r="S392" s="242"/>
      <c r="T392" s="24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4" t="s">
        <v>166</v>
      </c>
      <c r="AU392" s="244" t="s">
        <v>90</v>
      </c>
      <c r="AV392" s="13" t="s">
        <v>23</v>
      </c>
      <c r="AW392" s="13" t="s">
        <v>45</v>
      </c>
      <c r="AX392" s="13" t="s">
        <v>82</v>
      </c>
      <c r="AY392" s="244" t="s">
        <v>153</v>
      </c>
    </row>
    <row r="393" spans="1:51" s="14" customFormat="1" ht="12">
      <c r="A393" s="14"/>
      <c r="B393" s="245"/>
      <c r="C393" s="246"/>
      <c r="D393" s="228" t="s">
        <v>166</v>
      </c>
      <c r="E393" s="247" t="s">
        <v>36</v>
      </c>
      <c r="F393" s="248" t="s">
        <v>1201</v>
      </c>
      <c r="G393" s="246"/>
      <c r="H393" s="249">
        <v>0.20952</v>
      </c>
      <c r="I393" s="250"/>
      <c r="J393" s="246"/>
      <c r="K393" s="246"/>
      <c r="L393" s="251"/>
      <c r="M393" s="252"/>
      <c r="N393" s="253"/>
      <c r="O393" s="253"/>
      <c r="P393" s="253"/>
      <c r="Q393" s="253"/>
      <c r="R393" s="253"/>
      <c r="S393" s="253"/>
      <c r="T393" s="25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5" t="s">
        <v>166</v>
      </c>
      <c r="AU393" s="255" t="s">
        <v>90</v>
      </c>
      <c r="AV393" s="14" t="s">
        <v>90</v>
      </c>
      <c r="AW393" s="14" t="s">
        <v>45</v>
      </c>
      <c r="AX393" s="14" t="s">
        <v>82</v>
      </c>
      <c r="AY393" s="255" t="s">
        <v>153</v>
      </c>
    </row>
    <row r="394" spans="1:51" s="15" customFormat="1" ht="12">
      <c r="A394" s="15"/>
      <c r="B394" s="266"/>
      <c r="C394" s="267"/>
      <c r="D394" s="228" t="s">
        <v>166</v>
      </c>
      <c r="E394" s="268" t="s">
        <v>36</v>
      </c>
      <c r="F394" s="269" t="s">
        <v>183</v>
      </c>
      <c r="G394" s="267"/>
      <c r="H394" s="270">
        <v>0.20952</v>
      </c>
      <c r="I394" s="271"/>
      <c r="J394" s="267"/>
      <c r="K394" s="267"/>
      <c r="L394" s="272"/>
      <c r="M394" s="273"/>
      <c r="N394" s="274"/>
      <c r="O394" s="274"/>
      <c r="P394" s="274"/>
      <c r="Q394" s="274"/>
      <c r="R394" s="274"/>
      <c r="S394" s="274"/>
      <c r="T394" s="27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76" t="s">
        <v>166</v>
      </c>
      <c r="AU394" s="276" t="s">
        <v>90</v>
      </c>
      <c r="AV394" s="15" t="s">
        <v>160</v>
      </c>
      <c r="AW394" s="15" t="s">
        <v>45</v>
      </c>
      <c r="AX394" s="15" t="s">
        <v>23</v>
      </c>
      <c r="AY394" s="276" t="s">
        <v>153</v>
      </c>
    </row>
    <row r="395" spans="1:65" s="2" customFormat="1" ht="16.5" customHeight="1">
      <c r="A395" s="41"/>
      <c r="B395" s="42"/>
      <c r="C395" s="215" t="s">
        <v>693</v>
      </c>
      <c r="D395" s="215" t="s">
        <v>155</v>
      </c>
      <c r="E395" s="216" t="s">
        <v>346</v>
      </c>
      <c r="F395" s="217" t="s">
        <v>347</v>
      </c>
      <c r="G395" s="218" t="s">
        <v>348</v>
      </c>
      <c r="H395" s="277"/>
      <c r="I395" s="220"/>
      <c r="J395" s="221">
        <f>ROUND(I395*H395,2)</f>
        <v>0</v>
      </c>
      <c r="K395" s="217" t="s">
        <v>159</v>
      </c>
      <c r="L395" s="47"/>
      <c r="M395" s="222" t="s">
        <v>36</v>
      </c>
      <c r="N395" s="223" t="s">
        <v>53</v>
      </c>
      <c r="O395" s="87"/>
      <c r="P395" s="224">
        <f>O395*H395</f>
        <v>0</v>
      </c>
      <c r="Q395" s="224">
        <v>0</v>
      </c>
      <c r="R395" s="224">
        <f>Q395*H395</f>
        <v>0</v>
      </c>
      <c r="S395" s="224">
        <v>0</v>
      </c>
      <c r="T395" s="225">
        <f>S395*H395</f>
        <v>0</v>
      </c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R395" s="226" t="s">
        <v>160</v>
      </c>
      <c r="AT395" s="226" t="s">
        <v>155</v>
      </c>
      <c r="AU395" s="226" t="s">
        <v>90</v>
      </c>
      <c r="AY395" s="19" t="s">
        <v>153</v>
      </c>
      <c r="BE395" s="227">
        <f>IF(N395="základní",J395,0)</f>
        <v>0</v>
      </c>
      <c r="BF395" s="227">
        <f>IF(N395="snížená",J395,0)</f>
        <v>0</v>
      </c>
      <c r="BG395" s="227">
        <f>IF(N395="zákl. přenesená",J395,0)</f>
        <v>0</v>
      </c>
      <c r="BH395" s="227">
        <f>IF(N395="sníž. přenesená",J395,0)</f>
        <v>0</v>
      </c>
      <c r="BI395" s="227">
        <f>IF(N395="nulová",J395,0)</f>
        <v>0</v>
      </c>
      <c r="BJ395" s="19" t="s">
        <v>23</v>
      </c>
      <c r="BK395" s="227">
        <f>ROUND(I395*H395,2)</f>
        <v>0</v>
      </c>
      <c r="BL395" s="19" t="s">
        <v>160</v>
      </c>
      <c r="BM395" s="226" t="s">
        <v>1308</v>
      </c>
    </row>
    <row r="396" spans="1:47" s="2" customFormat="1" ht="12">
      <c r="A396" s="41"/>
      <c r="B396" s="42"/>
      <c r="C396" s="43"/>
      <c r="D396" s="228" t="s">
        <v>162</v>
      </c>
      <c r="E396" s="43"/>
      <c r="F396" s="229" t="s">
        <v>350</v>
      </c>
      <c r="G396" s="43"/>
      <c r="H396" s="43"/>
      <c r="I396" s="230"/>
      <c r="J396" s="43"/>
      <c r="K396" s="43"/>
      <c r="L396" s="47"/>
      <c r="M396" s="231"/>
      <c r="N396" s="232"/>
      <c r="O396" s="87"/>
      <c r="P396" s="87"/>
      <c r="Q396" s="87"/>
      <c r="R396" s="87"/>
      <c r="S396" s="87"/>
      <c r="T396" s="88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T396" s="19" t="s">
        <v>162</v>
      </c>
      <c r="AU396" s="19" t="s">
        <v>90</v>
      </c>
    </row>
    <row r="397" spans="1:47" s="2" customFormat="1" ht="12">
      <c r="A397" s="41"/>
      <c r="B397" s="42"/>
      <c r="C397" s="43"/>
      <c r="D397" s="233" t="s">
        <v>164</v>
      </c>
      <c r="E397" s="43"/>
      <c r="F397" s="234" t="s">
        <v>351</v>
      </c>
      <c r="G397" s="43"/>
      <c r="H397" s="43"/>
      <c r="I397" s="230"/>
      <c r="J397" s="43"/>
      <c r="K397" s="43"/>
      <c r="L397" s="47"/>
      <c r="M397" s="231"/>
      <c r="N397" s="232"/>
      <c r="O397" s="87"/>
      <c r="P397" s="87"/>
      <c r="Q397" s="87"/>
      <c r="R397" s="87"/>
      <c r="S397" s="87"/>
      <c r="T397" s="88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T397" s="19" t="s">
        <v>164</v>
      </c>
      <c r="AU397" s="19" t="s">
        <v>90</v>
      </c>
    </row>
    <row r="398" spans="1:63" s="12" customFormat="1" ht="22.8" customHeight="1">
      <c r="A398" s="12"/>
      <c r="B398" s="199"/>
      <c r="C398" s="200"/>
      <c r="D398" s="201" t="s">
        <v>81</v>
      </c>
      <c r="E398" s="213" t="s">
        <v>310</v>
      </c>
      <c r="F398" s="213" t="s">
        <v>311</v>
      </c>
      <c r="G398" s="200"/>
      <c r="H398" s="200"/>
      <c r="I398" s="203"/>
      <c r="J398" s="214">
        <f>BK398</f>
        <v>0</v>
      </c>
      <c r="K398" s="200"/>
      <c r="L398" s="205"/>
      <c r="M398" s="206"/>
      <c r="N398" s="207"/>
      <c r="O398" s="207"/>
      <c r="P398" s="208">
        <f>SUM(P399:P401)</f>
        <v>0</v>
      </c>
      <c r="Q398" s="207"/>
      <c r="R398" s="208">
        <f>SUM(R399:R401)</f>
        <v>0</v>
      </c>
      <c r="S398" s="207"/>
      <c r="T398" s="209">
        <f>SUM(T399:T401)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10" t="s">
        <v>23</v>
      </c>
      <c r="AT398" s="211" t="s">
        <v>81</v>
      </c>
      <c r="AU398" s="211" t="s">
        <v>23</v>
      </c>
      <c r="AY398" s="210" t="s">
        <v>153</v>
      </c>
      <c r="BK398" s="212">
        <f>SUM(BK399:BK401)</f>
        <v>0</v>
      </c>
    </row>
    <row r="399" spans="1:65" s="2" customFormat="1" ht="16.5" customHeight="1">
      <c r="A399" s="41"/>
      <c r="B399" s="42"/>
      <c r="C399" s="215" t="s">
        <v>700</v>
      </c>
      <c r="D399" s="215" t="s">
        <v>155</v>
      </c>
      <c r="E399" s="216" t="s">
        <v>313</v>
      </c>
      <c r="F399" s="217" t="s">
        <v>314</v>
      </c>
      <c r="G399" s="218" t="s">
        <v>315</v>
      </c>
      <c r="H399" s="219">
        <v>144.006</v>
      </c>
      <c r="I399" s="220"/>
      <c r="J399" s="221">
        <f>ROUND(I399*H399,2)</f>
        <v>0</v>
      </c>
      <c r="K399" s="217" t="s">
        <v>159</v>
      </c>
      <c r="L399" s="47"/>
      <c r="M399" s="222" t="s">
        <v>36</v>
      </c>
      <c r="N399" s="223" t="s">
        <v>53</v>
      </c>
      <c r="O399" s="87"/>
      <c r="P399" s="224">
        <f>O399*H399</f>
        <v>0</v>
      </c>
      <c r="Q399" s="224">
        <v>0</v>
      </c>
      <c r="R399" s="224">
        <f>Q399*H399</f>
        <v>0</v>
      </c>
      <c r="S399" s="224">
        <v>0</v>
      </c>
      <c r="T399" s="225">
        <f>S399*H399</f>
        <v>0</v>
      </c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R399" s="226" t="s">
        <v>160</v>
      </c>
      <c r="AT399" s="226" t="s">
        <v>155</v>
      </c>
      <c r="AU399" s="226" t="s">
        <v>90</v>
      </c>
      <c r="AY399" s="19" t="s">
        <v>153</v>
      </c>
      <c r="BE399" s="227">
        <f>IF(N399="základní",J399,0)</f>
        <v>0</v>
      </c>
      <c r="BF399" s="227">
        <f>IF(N399="snížená",J399,0)</f>
        <v>0</v>
      </c>
      <c r="BG399" s="227">
        <f>IF(N399="zákl. přenesená",J399,0)</f>
        <v>0</v>
      </c>
      <c r="BH399" s="227">
        <f>IF(N399="sníž. přenesená",J399,0)</f>
        <v>0</v>
      </c>
      <c r="BI399" s="227">
        <f>IF(N399="nulová",J399,0)</f>
        <v>0</v>
      </c>
      <c r="BJ399" s="19" t="s">
        <v>23</v>
      </c>
      <c r="BK399" s="227">
        <f>ROUND(I399*H399,2)</f>
        <v>0</v>
      </c>
      <c r="BL399" s="19" t="s">
        <v>160</v>
      </c>
      <c r="BM399" s="226" t="s">
        <v>1309</v>
      </c>
    </row>
    <row r="400" spans="1:47" s="2" customFormat="1" ht="12">
      <c r="A400" s="41"/>
      <c r="B400" s="42"/>
      <c r="C400" s="43"/>
      <c r="D400" s="228" t="s">
        <v>162</v>
      </c>
      <c r="E400" s="43"/>
      <c r="F400" s="229" t="s">
        <v>317</v>
      </c>
      <c r="G400" s="43"/>
      <c r="H400" s="43"/>
      <c r="I400" s="230"/>
      <c r="J400" s="43"/>
      <c r="K400" s="43"/>
      <c r="L400" s="47"/>
      <c r="M400" s="231"/>
      <c r="N400" s="232"/>
      <c r="O400" s="87"/>
      <c r="P400" s="87"/>
      <c r="Q400" s="87"/>
      <c r="R400" s="87"/>
      <c r="S400" s="87"/>
      <c r="T400" s="88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T400" s="19" t="s">
        <v>162</v>
      </c>
      <c r="AU400" s="19" t="s">
        <v>90</v>
      </c>
    </row>
    <row r="401" spans="1:47" s="2" customFormat="1" ht="12">
      <c r="A401" s="41"/>
      <c r="B401" s="42"/>
      <c r="C401" s="43"/>
      <c r="D401" s="233" t="s">
        <v>164</v>
      </c>
      <c r="E401" s="43"/>
      <c r="F401" s="234" t="s">
        <v>318</v>
      </c>
      <c r="G401" s="43"/>
      <c r="H401" s="43"/>
      <c r="I401" s="230"/>
      <c r="J401" s="43"/>
      <c r="K401" s="43"/>
      <c r="L401" s="47"/>
      <c r="M401" s="278"/>
      <c r="N401" s="279"/>
      <c r="O401" s="280"/>
      <c r="P401" s="280"/>
      <c r="Q401" s="280"/>
      <c r="R401" s="280"/>
      <c r="S401" s="280"/>
      <c r="T401" s="28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T401" s="19" t="s">
        <v>164</v>
      </c>
      <c r="AU401" s="19" t="s">
        <v>90</v>
      </c>
    </row>
    <row r="402" spans="1:31" s="2" customFormat="1" ht="6.95" customHeight="1">
      <c r="A402" s="41"/>
      <c r="B402" s="62"/>
      <c r="C402" s="63"/>
      <c r="D402" s="63"/>
      <c r="E402" s="63"/>
      <c r="F402" s="63"/>
      <c r="G402" s="63"/>
      <c r="H402" s="63"/>
      <c r="I402" s="63"/>
      <c r="J402" s="63"/>
      <c r="K402" s="63"/>
      <c r="L402" s="47"/>
      <c r="M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</row>
  </sheetData>
  <sheetProtection password="CC35" sheet="1" objects="1" scenarios="1" formatColumns="0" formatRows="0" autoFilter="0"/>
  <autoFilter ref="C89:K4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96" r:id="rId1" display="https://podminky.urs.cz/item/CS_URS_2022_01/111103202"/>
    <hyperlink ref="F104" r:id="rId2" display="https://podminky.urs.cz/item/CS_URS_2022_01/183101121"/>
    <hyperlink ref="F111" r:id="rId3" display="https://podminky.urs.cz/item/CS_URS_2022_01/183111114"/>
    <hyperlink ref="F118" r:id="rId4" display="https://podminky.urs.cz/item/CS_URS_2022_01/184102113"/>
    <hyperlink ref="F149" r:id="rId5" display="https://podminky.urs.cz/item/CS_URS_2022_01/184102211"/>
    <hyperlink ref="F240" r:id="rId6" display="https://podminky.urs.cz/item/CS_URS_2022_01/184215113"/>
    <hyperlink ref="F246" r:id="rId7" display="https://podminky.urs.cz/item/CS_URS_2022_01/184215133"/>
    <hyperlink ref="F260" r:id="rId8" display="https://podminky.urs.cz/item/CS_URS_2022_01/184801121"/>
    <hyperlink ref="F266" r:id="rId9" display="https://podminky.urs.cz/item/CS_URS_2022_01/184804116"/>
    <hyperlink ref="F272" r:id="rId10" display="https://podminky.urs.cz/item/CS_URS_2022_01/184806111"/>
    <hyperlink ref="F278" r:id="rId11" display="https://podminky.urs.cz/item/CS_URS_2022_01/184806151"/>
    <hyperlink ref="F284" r:id="rId12" display="https://podminky.urs.cz/item/CS_URS_2022_01/184813135"/>
    <hyperlink ref="F345" r:id="rId13" display="https://podminky.urs.cz/item/CS_URS_2022_01/185803105"/>
    <hyperlink ref="F350" r:id="rId14" display="https://podminky.urs.cz/item/CS_URS_2022_01/185804311"/>
    <hyperlink ref="F366" r:id="rId15" display="https://podminky.urs.cz/item/CS_URS_2022_01/185851121"/>
    <hyperlink ref="F371" r:id="rId16" display="https://podminky.urs.cz/item/CS_URS_2022_01/185851129"/>
    <hyperlink ref="F377" r:id="rId17" display="https://podminky.urs.cz/item/CS_URS_2022_01/762342441"/>
    <hyperlink ref="F390" r:id="rId18" display="https://podminky.urs.cz/item/CS_URS_2022_01/762395000"/>
    <hyperlink ref="F397" r:id="rId19" display="https://podminky.urs.cz/item/CS_URS_2022_01/998762201"/>
    <hyperlink ref="F401" r:id="rId20" display="https://podminky.urs.cz/item/CS_URS_2022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90</v>
      </c>
    </row>
    <row r="4" spans="2:46" s="1" customFormat="1" ht="24.95" customHeight="1">
      <c r="B4" s="22"/>
      <c r="D4" s="143" t="s">
        <v>124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opatření KoPÚ k.ú. Měrovice nad Hanou</v>
      </c>
      <c r="F7" s="145"/>
      <c r="G7" s="145"/>
      <c r="H7" s="145"/>
      <c r="L7" s="22"/>
    </row>
    <row r="8" spans="1:31" s="2" customFormat="1" ht="12" customHeight="1">
      <c r="A8" s="41"/>
      <c r="B8" s="47"/>
      <c r="C8" s="41"/>
      <c r="D8" s="145" t="s">
        <v>125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1310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19</v>
      </c>
      <c r="E11" s="41"/>
      <c r="F11" s="136" t="s">
        <v>36</v>
      </c>
      <c r="G11" s="41"/>
      <c r="H11" s="41"/>
      <c r="I11" s="145" t="s">
        <v>21</v>
      </c>
      <c r="J11" s="136" t="s">
        <v>36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24</v>
      </c>
      <c r="E12" s="41"/>
      <c r="F12" s="136" t="s">
        <v>25</v>
      </c>
      <c r="G12" s="41"/>
      <c r="H12" s="41"/>
      <c r="I12" s="145" t="s">
        <v>26</v>
      </c>
      <c r="J12" s="149" t="str">
        <f>'Rekapitulace stavby'!AN8</f>
        <v>17. 5. 2022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34</v>
      </c>
      <c r="E14" s="41"/>
      <c r="F14" s="41"/>
      <c r="G14" s="41"/>
      <c r="H14" s="41"/>
      <c r="I14" s="145" t="s">
        <v>35</v>
      </c>
      <c r="J14" s="136" t="s">
        <v>36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37</v>
      </c>
      <c r="F15" s="41"/>
      <c r="G15" s="41"/>
      <c r="H15" s="41"/>
      <c r="I15" s="145" t="s">
        <v>38</v>
      </c>
      <c r="J15" s="136" t="s">
        <v>36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39</v>
      </c>
      <c r="E17" s="41"/>
      <c r="F17" s="41"/>
      <c r="G17" s="41"/>
      <c r="H17" s="41"/>
      <c r="I17" s="145" t="s">
        <v>35</v>
      </c>
      <c r="J17" s="35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5" t="s">
        <v>38</v>
      </c>
      <c r="J18" s="35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41</v>
      </c>
      <c r="E20" s="41"/>
      <c r="F20" s="41"/>
      <c r="G20" s="41"/>
      <c r="H20" s="41"/>
      <c r="I20" s="145" t="s">
        <v>35</v>
      </c>
      <c r="J20" s="136" t="s">
        <v>36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42</v>
      </c>
      <c r="F21" s="41"/>
      <c r="G21" s="41"/>
      <c r="H21" s="41"/>
      <c r="I21" s="145" t="s">
        <v>38</v>
      </c>
      <c r="J21" s="136" t="s">
        <v>36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43</v>
      </c>
      <c r="E23" s="41"/>
      <c r="F23" s="41"/>
      <c r="G23" s="41"/>
      <c r="H23" s="41"/>
      <c r="I23" s="145" t="s">
        <v>35</v>
      </c>
      <c r="J23" s="136" t="str">
        <f>IF('Rekapitulace stavby'!AN19="","",'Rekapitulace stavby'!AN19)</f>
        <v/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5" t="s">
        <v>38</v>
      </c>
      <c r="J24" s="136" t="str">
        <f>IF('Rekapitulace stavby'!AN20="","",'Rekapitulace stavby'!AN20)</f>
        <v/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46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50"/>
      <c r="B27" s="151"/>
      <c r="C27" s="150"/>
      <c r="D27" s="150"/>
      <c r="E27" s="152" t="s">
        <v>36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48</v>
      </c>
      <c r="E30" s="41"/>
      <c r="F30" s="41"/>
      <c r="G30" s="41"/>
      <c r="H30" s="41"/>
      <c r="I30" s="41"/>
      <c r="J30" s="156">
        <f>ROUND(J83,2)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50</v>
      </c>
      <c r="G32" s="41"/>
      <c r="H32" s="41"/>
      <c r="I32" s="157" t="s">
        <v>49</v>
      </c>
      <c r="J32" s="157" t="s">
        <v>51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52</v>
      </c>
      <c r="E33" s="145" t="s">
        <v>53</v>
      </c>
      <c r="F33" s="159">
        <f>ROUND((SUM(BE83:BE122)),2)</f>
        <v>0</v>
      </c>
      <c r="G33" s="41"/>
      <c r="H33" s="41"/>
      <c r="I33" s="160">
        <v>0.21</v>
      </c>
      <c r="J33" s="159">
        <f>ROUND(((SUM(BE83:BE122))*I33),2)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54</v>
      </c>
      <c r="F34" s="159">
        <f>ROUND((SUM(BF83:BF122)),2)</f>
        <v>0</v>
      </c>
      <c r="G34" s="41"/>
      <c r="H34" s="41"/>
      <c r="I34" s="160">
        <v>0.15</v>
      </c>
      <c r="J34" s="159">
        <f>ROUND(((SUM(BF83:BF122))*I34),2)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55</v>
      </c>
      <c r="F35" s="159">
        <f>ROUND((SUM(BG83:BG122)),2)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56</v>
      </c>
      <c r="F36" s="159">
        <f>ROUND((SUM(BH83:BH122)),2)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57</v>
      </c>
      <c r="F37" s="159">
        <f>ROUND((SUM(BI83:BI122)),2)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58</v>
      </c>
      <c r="E39" s="163"/>
      <c r="F39" s="163"/>
      <c r="G39" s="164" t="s">
        <v>59</v>
      </c>
      <c r="H39" s="165" t="s">
        <v>60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128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Realizace opatření KoPÚ k.ú. Měrovice nad Hanou</v>
      </c>
      <c r="F48" s="34"/>
      <c r="G48" s="34"/>
      <c r="H48" s="34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125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VRN II - Vedlejší a ostatní náklady (část II.)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24</v>
      </c>
      <c r="D52" s="43"/>
      <c r="E52" s="43"/>
      <c r="F52" s="29" t="str">
        <f>F12</f>
        <v>Měrovice nad Hanou</v>
      </c>
      <c r="G52" s="43"/>
      <c r="H52" s="43"/>
      <c r="I52" s="34" t="s">
        <v>26</v>
      </c>
      <c r="J52" s="75" t="str">
        <f>IF(J12="","",J12)</f>
        <v>17. 5. 2022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40.05" customHeight="1">
      <c r="A54" s="41"/>
      <c r="B54" s="42"/>
      <c r="C54" s="34" t="s">
        <v>34</v>
      </c>
      <c r="D54" s="43"/>
      <c r="E54" s="43"/>
      <c r="F54" s="29" t="str">
        <f>E15</f>
        <v>ČR-Státní pozemkový úřad,Krajský poz.úřad</v>
      </c>
      <c r="G54" s="43"/>
      <c r="H54" s="43"/>
      <c r="I54" s="34" t="s">
        <v>41</v>
      </c>
      <c r="J54" s="39" t="str">
        <f>E21</f>
        <v xml:space="preserve">AGPOL  s.r.o.,Jungmanova 153/12,Olomouc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39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 xml:space="preserve"> 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129</v>
      </c>
      <c r="D57" s="174"/>
      <c r="E57" s="174"/>
      <c r="F57" s="174"/>
      <c r="G57" s="174"/>
      <c r="H57" s="174"/>
      <c r="I57" s="174"/>
      <c r="J57" s="175" t="s">
        <v>130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80</v>
      </c>
      <c r="D59" s="43"/>
      <c r="E59" s="43"/>
      <c r="F59" s="43"/>
      <c r="G59" s="43"/>
      <c r="H59" s="43"/>
      <c r="I59" s="43"/>
      <c r="J59" s="105">
        <f>J83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131</v>
      </c>
    </row>
    <row r="60" spans="1:31" s="9" customFormat="1" ht="24.95" customHeight="1">
      <c r="A60" s="9"/>
      <c r="B60" s="177"/>
      <c r="C60" s="178"/>
      <c r="D60" s="179" t="s">
        <v>1311</v>
      </c>
      <c r="E60" s="180"/>
      <c r="F60" s="180"/>
      <c r="G60" s="180"/>
      <c r="H60" s="180"/>
      <c r="I60" s="180"/>
      <c r="J60" s="181">
        <f>J84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7"/>
      <c r="C61" s="178"/>
      <c r="D61" s="179" t="s">
        <v>1312</v>
      </c>
      <c r="E61" s="180"/>
      <c r="F61" s="180"/>
      <c r="G61" s="180"/>
      <c r="H61" s="180"/>
      <c r="I61" s="180"/>
      <c r="J61" s="181">
        <f>J88</f>
        <v>0</v>
      </c>
      <c r="K61" s="178"/>
      <c r="L61" s="18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7"/>
      <c r="C62" s="178"/>
      <c r="D62" s="179" t="s">
        <v>1313</v>
      </c>
      <c r="E62" s="180"/>
      <c r="F62" s="180"/>
      <c r="G62" s="180"/>
      <c r="H62" s="180"/>
      <c r="I62" s="180"/>
      <c r="J62" s="181">
        <f>J107</f>
        <v>0</v>
      </c>
      <c r="K62" s="178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3"/>
      <c r="C63" s="128"/>
      <c r="D63" s="184" t="s">
        <v>1314</v>
      </c>
      <c r="E63" s="185"/>
      <c r="F63" s="185"/>
      <c r="G63" s="185"/>
      <c r="H63" s="185"/>
      <c r="I63" s="185"/>
      <c r="J63" s="186">
        <f>J119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7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6.95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4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9" spans="1:31" s="2" customFormat="1" ht="6.95" customHeight="1">
      <c r="A69" s="41"/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24.95" customHeight="1">
      <c r="A70" s="41"/>
      <c r="B70" s="42"/>
      <c r="C70" s="25" t="s">
        <v>138</v>
      </c>
      <c r="D70" s="43"/>
      <c r="E70" s="43"/>
      <c r="F70" s="43"/>
      <c r="G70" s="43"/>
      <c r="H70" s="43"/>
      <c r="I70" s="43"/>
      <c r="J70" s="43"/>
      <c r="K70" s="4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2" customHeight="1">
      <c r="A72" s="41"/>
      <c r="B72" s="42"/>
      <c r="C72" s="34" t="s">
        <v>16</v>
      </c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6.5" customHeight="1">
      <c r="A73" s="41"/>
      <c r="B73" s="42"/>
      <c r="C73" s="43"/>
      <c r="D73" s="43"/>
      <c r="E73" s="172" t="str">
        <f>E7</f>
        <v>Realizace opatření KoPÚ k.ú. Měrovice nad Hanou</v>
      </c>
      <c r="F73" s="34"/>
      <c r="G73" s="34"/>
      <c r="H73" s="34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4" t="s">
        <v>125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72" t="str">
        <f>E9</f>
        <v>VRN II - Vedlejší a ostatní náklady (část II.)</v>
      </c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4" t="s">
        <v>24</v>
      </c>
      <c r="D77" s="43"/>
      <c r="E77" s="43"/>
      <c r="F77" s="29" t="str">
        <f>F12</f>
        <v>Měrovice nad Hanou</v>
      </c>
      <c r="G77" s="43"/>
      <c r="H77" s="43"/>
      <c r="I77" s="34" t="s">
        <v>26</v>
      </c>
      <c r="J77" s="75" t="str">
        <f>IF(J12="","",J12)</f>
        <v>17. 5. 2022</v>
      </c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40.05" customHeight="1">
      <c r="A79" s="41"/>
      <c r="B79" s="42"/>
      <c r="C79" s="34" t="s">
        <v>34</v>
      </c>
      <c r="D79" s="43"/>
      <c r="E79" s="43"/>
      <c r="F79" s="29" t="str">
        <f>E15</f>
        <v>ČR-Státní pozemkový úřad,Krajský poz.úřad</v>
      </c>
      <c r="G79" s="43"/>
      <c r="H79" s="43"/>
      <c r="I79" s="34" t="s">
        <v>41</v>
      </c>
      <c r="J79" s="39" t="str">
        <f>E21</f>
        <v xml:space="preserve">AGPOL  s.r.o.,Jungmanova 153/12,Olomouc</v>
      </c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4" t="s">
        <v>39</v>
      </c>
      <c r="D80" s="43"/>
      <c r="E80" s="43"/>
      <c r="F80" s="29" t="str">
        <f>IF(E18="","",E18)</f>
        <v>Vyplň údaj</v>
      </c>
      <c r="G80" s="43"/>
      <c r="H80" s="43"/>
      <c r="I80" s="34" t="s">
        <v>43</v>
      </c>
      <c r="J80" s="39" t="str">
        <f>E24</f>
        <v xml:space="preserve"> 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0.3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11" customFormat="1" ht="29.25" customHeight="1">
      <c r="A82" s="188"/>
      <c r="B82" s="189"/>
      <c r="C82" s="190" t="s">
        <v>139</v>
      </c>
      <c r="D82" s="191" t="s">
        <v>67</v>
      </c>
      <c r="E82" s="191" t="s">
        <v>63</v>
      </c>
      <c r="F82" s="191" t="s">
        <v>64</v>
      </c>
      <c r="G82" s="191" t="s">
        <v>140</v>
      </c>
      <c r="H82" s="191" t="s">
        <v>141</v>
      </c>
      <c r="I82" s="191" t="s">
        <v>142</v>
      </c>
      <c r="J82" s="191" t="s">
        <v>130</v>
      </c>
      <c r="K82" s="192" t="s">
        <v>143</v>
      </c>
      <c r="L82" s="193"/>
      <c r="M82" s="95" t="s">
        <v>36</v>
      </c>
      <c r="N82" s="96" t="s">
        <v>52</v>
      </c>
      <c r="O82" s="96" t="s">
        <v>144</v>
      </c>
      <c r="P82" s="96" t="s">
        <v>145</v>
      </c>
      <c r="Q82" s="96" t="s">
        <v>146</v>
      </c>
      <c r="R82" s="96" t="s">
        <v>147</v>
      </c>
      <c r="S82" s="96" t="s">
        <v>148</v>
      </c>
      <c r="T82" s="97" t="s">
        <v>149</v>
      </c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</row>
    <row r="83" spans="1:63" s="2" customFormat="1" ht="22.8" customHeight="1">
      <c r="A83" s="41"/>
      <c r="B83" s="42"/>
      <c r="C83" s="102" t="s">
        <v>150</v>
      </c>
      <c r="D83" s="43"/>
      <c r="E83" s="43"/>
      <c r="F83" s="43"/>
      <c r="G83" s="43"/>
      <c r="H83" s="43"/>
      <c r="I83" s="43"/>
      <c r="J83" s="194">
        <f>BK83</f>
        <v>0</v>
      </c>
      <c r="K83" s="43"/>
      <c r="L83" s="47"/>
      <c r="M83" s="98"/>
      <c r="N83" s="195"/>
      <c r="O83" s="99"/>
      <c r="P83" s="196">
        <f>P84+P88+P107</f>
        <v>0</v>
      </c>
      <c r="Q83" s="99"/>
      <c r="R83" s="196">
        <f>R84+R88+R107</f>
        <v>0</v>
      </c>
      <c r="S83" s="99"/>
      <c r="T83" s="197">
        <f>T84+T88+T107</f>
        <v>0</v>
      </c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T83" s="19" t="s">
        <v>81</v>
      </c>
      <c r="AU83" s="19" t="s">
        <v>131</v>
      </c>
      <c r="BK83" s="198">
        <f>BK84+BK88+BK107</f>
        <v>0</v>
      </c>
    </row>
    <row r="84" spans="1:63" s="12" customFormat="1" ht="25.9" customHeight="1">
      <c r="A84" s="12"/>
      <c r="B84" s="199"/>
      <c r="C84" s="200"/>
      <c r="D84" s="201" t="s">
        <v>81</v>
      </c>
      <c r="E84" s="202" t="s">
        <v>1315</v>
      </c>
      <c r="F84" s="202" t="s">
        <v>1316</v>
      </c>
      <c r="G84" s="200"/>
      <c r="H84" s="200"/>
      <c r="I84" s="203"/>
      <c r="J84" s="204">
        <f>BK84</f>
        <v>0</v>
      </c>
      <c r="K84" s="200"/>
      <c r="L84" s="205"/>
      <c r="M84" s="206"/>
      <c r="N84" s="207"/>
      <c r="O84" s="207"/>
      <c r="P84" s="208">
        <f>SUM(P85:P87)</f>
        <v>0</v>
      </c>
      <c r="Q84" s="207"/>
      <c r="R84" s="208">
        <f>SUM(R85:R87)</f>
        <v>0</v>
      </c>
      <c r="S84" s="207"/>
      <c r="T84" s="209">
        <f>SUM(T85:T87)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0" t="s">
        <v>160</v>
      </c>
      <c r="AT84" s="211" t="s">
        <v>81</v>
      </c>
      <c r="AU84" s="211" t="s">
        <v>82</v>
      </c>
      <c r="AY84" s="210" t="s">
        <v>153</v>
      </c>
      <c r="BK84" s="212">
        <f>SUM(BK85:BK87)</f>
        <v>0</v>
      </c>
    </row>
    <row r="85" spans="1:65" s="2" customFormat="1" ht="16.5" customHeight="1">
      <c r="A85" s="41"/>
      <c r="B85" s="42"/>
      <c r="C85" s="215" t="s">
        <v>23</v>
      </c>
      <c r="D85" s="215" t="s">
        <v>155</v>
      </c>
      <c r="E85" s="216" t="s">
        <v>1317</v>
      </c>
      <c r="F85" s="217" t="s">
        <v>1318</v>
      </c>
      <c r="G85" s="218" t="s">
        <v>1319</v>
      </c>
      <c r="H85" s="219">
        <v>1</v>
      </c>
      <c r="I85" s="220"/>
      <c r="J85" s="221">
        <f>ROUND(I85*H85,2)</f>
        <v>0</v>
      </c>
      <c r="K85" s="217" t="s">
        <v>36</v>
      </c>
      <c r="L85" s="47"/>
      <c r="M85" s="222" t="s">
        <v>36</v>
      </c>
      <c r="N85" s="223" t="s">
        <v>53</v>
      </c>
      <c r="O85" s="87"/>
      <c r="P85" s="224">
        <f>O85*H85</f>
        <v>0</v>
      </c>
      <c r="Q85" s="224">
        <v>0</v>
      </c>
      <c r="R85" s="224">
        <f>Q85*H85</f>
        <v>0</v>
      </c>
      <c r="S85" s="224">
        <v>0</v>
      </c>
      <c r="T85" s="225">
        <f>S85*H85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R85" s="226" t="s">
        <v>1320</v>
      </c>
      <c r="AT85" s="226" t="s">
        <v>155</v>
      </c>
      <c r="AU85" s="226" t="s">
        <v>23</v>
      </c>
      <c r="AY85" s="19" t="s">
        <v>153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9" t="s">
        <v>23</v>
      </c>
      <c r="BK85" s="227">
        <f>ROUND(I85*H85,2)</f>
        <v>0</v>
      </c>
      <c r="BL85" s="19" t="s">
        <v>1320</v>
      </c>
      <c r="BM85" s="226" t="s">
        <v>1321</v>
      </c>
    </row>
    <row r="86" spans="1:47" s="2" customFormat="1" ht="12">
      <c r="A86" s="41"/>
      <c r="B86" s="42"/>
      <c r="C86" s="43"/>
      <c r="D86" s="228" t="s">
        <v>162</v>
      </c>
      <c r="E86" s="43"/>
      <c r="F86" s="229" t="s">
        <v>1318</v>
      </c>
      <c r="G86" s="43"/>
      <c r="H86" s="43"/>
      <c r="I86" s="230"/>
      <c r="J86" s="43"/>
      <c r="K86" s="43"/>
      <c r="L86" s="47"/>
      <c r="M86" s="231"/>
      <c r="N86" s="232"/>
      <c r="O86" s="87"/>
      <c r="P86" s="87"/>
      <c r="Q86" s="87"/>
      <c r="R86" s="87"/>
      <c r="S86" s="87"/>
      <c r="T86" s="88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19" t="s">
        <v>162</v>
      </c>
      <c r="AU86" s="19" t="s">
        <v>23</v>
      </c>
    </row>
    <row r="87" spans="1:47" s="2" customFormat="1" ht="12">
      <c r="A87" s="41"/>
      <c r="B87" s="42"/>
      <c r="C87" s="43"/>
      <c r="D87" s="228" t="s">
        <v>1322</v>
      </c>
      <c r="E87" s="43"/>
      <c r="F87" s="293" t="s">
        <v>1323</v>
      </c>
      <c r="G87" s="43"/>
      <c r="H87" s="43"/>
      <c r="I87" s="230"/>
      <c r="J87" s="43"/>
      <c r="K87" s="43"/>
      <c r="L87" s="47"/>
      <c r="M87" s="231"/>
      <c r="N87" s="232"/>
      <c r="O87" s="87"/>
      <c r="P87" s="87"/>
      <c r="Q87" s="87"/>
      <c r="R87" s="87"/>
      <c r="S87" s="87"/>
      <c r="T87" s="88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19" t="s">
        <v>1322</v>
      </c>
      <c r="AU87" s="19" t="s">
        <v>23</v>
      </c>
    </row>
    <row r="88" spans="1:63" s="12" customFormat="1" ht="25.9" customHeight="1">
      <c r="A88" s="12"/>
      <c r="B88" s="199"/>
      <c r="C88" s="200"/>
      <c r="D88" s="201" t="s">
        <v>81</v>
      </c>
      <c r="E88" s="202" t="s">
        <v>1324</v>
      </c>
      <c r="F88" s="202" t="s">
        <v>1325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SUM(P89:P106)</f>
        <v>0</v>
      </c>
      <c r="Q88" s="207"/>
      <c r="R88" s="208">
        <f>SUM(R89:R106)</f>
        <v>0</v>
      </c>
      <c r="S88" s="207"/>
      <c r="T88" s="209">
        <f>SUM(T89:T106)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160</v>
      </c>
      <c r="AT88" s="211" t="s">
        <v>81</v>
      </c>
      <c r="AU88" s="211" t="s">
        <v>82</v>
      </c>
      <c r="AY88" s="210" t="s">
        <v>153</v>
      </c>
      <c r="BK88" s="212">
        <f>SUM(BK89:BK106)</f>
        <v>0</v>
      </c>
    </row>
    <row r="89" spans="1:65" s="2" customFormat="1" ht="16.5" customHeight="1">
      <c r="A89" s="41"/>
      <c r="B89" s="42"/>
      <c r="C89" s="215" t="s">
        <v>90</v>
      </c>
      <c r="D89" s="215" t="s">
        <v>155</v>
      </c>
      <c r="E89" s="216" t="s">
        <v>1326</v>
      </c>
      <c r="F89" s="217" t="s">
        <v>1327</v>
      </c>
      <c r="G89" s="218" t="s">
        <v>1319</v>
      </c>
      <c r="H89" s="219">
        <v>1</v>
      </c>
      <c r="I89" s="220"/>
      <c r="J89" s="221">
        <f>ROUND(I89*H89,2)</f>
        <v>0</v>
      </c>
      <c r="K89" s="217" t="s">
        <v>36</v>
      </c>
      <c r="L89" s="47"/>
      <c r="M89" s="222" t="s">
        <v>36</v>
      </c>
      <c r="N89" s="223" t="s">
        <v>53</v>
      </c>
      <c r="O89" s="87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6" t="s">
        <v>1320</v>
      </c>
      <c r="AT89" s="226" t="s">
        <v>155</v>
      </c>
      <c r="AU89" s="226" t="s">
        <v>23</v>
      </c>
      <c r="AY89" s="19" t="s">
        <v>153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9" t="s">
        <v>23</v>
      </c>
      <c r="BK89" s="227">
        <f>ROUND(I89*H89,2)</f>
        <v>0</v>
      </c>
      <c r="BL89" s="19" t="s">
        <v>1320</v>
      </c>
      <c r="BM89" s="226" t="s">
        <v>1328</v>
      </c>
    </row>
    <row r="90" spans="1:47" s="2" customFormat="1" ht="12">
      <c r="A90" s="41"/>
      <c r="B90" s="42"/>
      <c r="C90" s="43"/>
      <c r="D90" s="228" t="s">
        <v>162</v>
      </c>
      <c r="E90" s="43"/>
      <c r="F90" s="229" t="s">
        <v>1327</v>
      </c>
      <c r="G90" s="43"/>
      <c r="H90" s="43"/>
      <c r="I90" s="230"/>
      <c r="J90" s="43"/>
      <c r="K90" s="43"/>
      <c r="L90" s="47"/>
      <c r="M90" s="231"/>
      <c r="N90" s="232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162</v>
      </c>
      <c r="AU90" s="19" t="s">
        <v>23</v>
      </c>
    </row>
    <row r="91" spans="1:47" s="2" customFormat="1" ht="12">
      <c r="A91" s="41"/>
      <c r="B91" s="42"/>
      <c r="C91" s="43"/>
      <c r="D91" s="228" t="s">
        <v>1322</v>
      </c>
      <c r="E91" s="43"/>
      <c r="F91" s="293" t="s">
        <v>1329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19" t="s">
        <v>1322</v>
      </c>
      <c r="AU91" s="19" t="s">
        <v>23</v>
      </c>
    </row>
    <row r="92" spans="1:65" s="2" customFormat="1" ht="16.5" customHeight="1">
      <c r="A92" s="41"/>
      <c r="B92" s="42"/>
      <c r="C92" s="215" t="s">
        <v>174</v>
      </c>
      <c r="D92" s="215" t="s">
        <v>155</v>
      </c>
      <c r="E92" s="216" t="s">
        <v>1330</v>
      </c>
      <c r="F92" s="217" t="s">
        <v>1331</v>
      </c>
      <c r="G92" s="218" t="s">
        <v>1319</v>
      </c>
      <c r="H92" s="219">
        <v>1</v>
      </c>
      <c r="I92" s="220"/>
      <c r="J92" s="221">
        <f>ROUND(I92*H92,2)</f>
        <v>0</v>
      </c>
      <c r="K92" s="217" t="s">
        <v>36</v>
      </c>
      <c r="L92" s="47"/>
      <c r="M92" s="222" t="s">
        <v>36</v>
      </c>
      <c r="N92" s="223" t="s">
        <v>53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1320</v>
      </c>
      <c r="AT92" s="226" t="s">
        <v>155</v>
      </c>
      <c r="AU92" s="226" t="s">
        <v>23</v>
      </c>
      <c r="AY92" s="19" t="s">
        <v>153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23</v>
      </c>
      <c r="BK92" s="227">
        <f>ROUND(I92*H92,2)</f>
        <v>0</v>
      </c>
      <c r="BL92" s="19" t="s">
        <v>1320</v>
      </c>
      <c r="BM92" s="226" t="s">
        <v>1332</v>
      </c>
    </row>
    <row r="93" spans="1:47" s="2" customFormat="1" ht="12">
      <c r="A93" s="41"/>
      <c r="B93" s="42"/>
      <c r="C93" s="43"/>
      <c r="D93" s="228" t="s">
        <v>162</v>
      </c>
      <c r="E93" s="43"/>
      <c r="F93" s="229" t="s">
        <v>1333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162</v>
      </c>
      <c r="AU93" s="19" t="s">
        <v>23</v>
      </c>
    </row>
    <row r="94" spans="1:47" s="2" customFormat="1" ht="12">
      <c r="A94" s="41"/>
      <c r="B94" s="42"/>
      <c r="C94" s="43"/>
      <c r="D94" s="228" t="s">
        <v>1322</v>
      </c>
      <c r="E94" s="43"/>
      <c r="F94" s="293" t="s">
        <v>1334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1322</v>
      </c>
      <c r="AU94" s="19" t="s">
        <v>23</v>
      </c>
    </row>
    <row r="95" spans="1:65" s="2" customFormat="1" ht="16.5" customHeight="1">
      <c r="A95" s="41"/>
      <c r="B95" s="42"/>
      <c r="C95" s="215" t="s">
        <v>160</v>
      </c>
      <c r="D95" s="215" t="s">
        <v>155</v>
      </c>
      <c r="E95" s="216" t="s">
        <v>1335</v>
      </c>
      <c r="F95" s="217" t="s">
        <v>1336</v>
      </c>
      <c r="G95" s="218" t="s">
        <v>1319</v>
      </c>
      <c r="H95" s="219">
        <v>1</v>
      </c>
      <c r="I95" s="220"/>
      <c r="J95" s="221">
        <f>ROUND(I95*H95,2)</f>
        <v>0</v>
      </c>
      <c r="K95" s="217" t="s">
        <v>36</v>
      </c>
      <c r="L95" s="47"/>
      <c r="M95" s="222" t="s">
        <v>36</v>
      </c>
      <c r="N95" s="223" t="s">
        <v>53</v>
      </c>
      <c r="O95" s="87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6" t="s">
        <v>1320</v>
      </c>
      <c r="AT95" s="226" t="s">
        <v>155</v>
      </c>
      <c r="AU95" s="226" t="s">
        <v>23</v>
      </c>
      <c r="AY95" s="19" t="s">
        <v>153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23</v>
      </c>
      <c r="BK95" s="227">
        <f>ROUND(I95*H95,2)</f>
        <v>0</v>
      </c>
      <c r="BL95" s="19" t="s">
        <v>1320</v>
      </c>
      <c r="BM95" s="226" t="s">
        <v>1337</v>
      </c>
    </row>
    <row r="96" spans="1:47" s="2" customFormat="1" ht="12">
      <c r="A96" s="41"/>
      <c r="B96" s="42"/>
      <c r="C96" s="43"/>
      <c r="D96" s="228" t="s">
        <v>162</v>
      </c>
      <c r="E96" s="43"/>
      <c r="F96" s="229" t="s">
        <v>1338</v>
      </c>
      <c r="G96" s="43"/>
      <c r="H96" s="43"/>
      <c r="I96" s="230"/>
      <c r="J96" s="43"/>
      <c r="K96" s="43"/>
      <c r="L96" s="47"/>
      <c r="M96" s="231"/>
      <c r="N96" s="232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162</v>
      </c>
      <c r="AU96" s="19" t="s">
        <v>23</v>
      </c>
    </row>
    <row r="97" spans="1:47" s="2" customFormat="1" ht="12">
      <c r="A97" s="41"/>
      <c r="B97" s="42"/>
      <c r="C97" s="43"/>
      <c r="D97" s="228" t="s">
        <v>1322</v>
      </c>
      <c r="E97" s="43"/>
      <c r="F97" s="293" t="s">
        <v>1339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1322</v>
      </c>
      <c r="AU97" s="19" t="s">
        <v>23</v>
      </c>
    </row>
    <row r="98" spans="1:65" s="2" customFormat="1" ht="16.5" customHeight="1">
      <c r="A98" s="41"/>
      <c r="B98" s="42"/>
      <c r="C98" s="215" t="s">
        <v>192</v>
      </c>
      <c r="D98" s="215" t="s">
        <v>155</v>
      </c>
      <c r="E98" s="216" t="s">
        <v>1340</v>
      </c>
      <c r="F98" s="217" t="s">
        <v>1341</v>
      </c>
      <c r="G98" s="218" t="s">
        <v>1319</v>
      </c>
      <c r="H98" s="219">
        <v>1</v>
      </c>
      <c r="I98" s="220"/>
      <c r="J98" s="221">
        <f>ROUND(I98*H98,2)</f>
        <v>0</v>
      </c>
      <c r="K98" s="217" t="s">
        <v>36</v>
      </c>
      <c r="L98" s="47"/>
      <c r="M98" s="222" t="s">
        <v>36</v>
      </c>
      <c r="N98" s="223" t="s">
        <v>53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1320</v>
      </c>
      <c r="AT98" s="226" t="s">
        <v>155</v>
      </c>
      <c r="AU98" s="226" t="s">
        <v>23</v>
      </c>
      <c r="AY98" s="19" t="s">
        <v>153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23</v>
      </c>
      <c r="BK98" s="227">
        <f>ROUND(I98*H98,2)</f>
        <v>0</v>
      </c>
      <c r="BL98" s="19" t="s">
        <v>1320</v>
      </c>
      <c r="BM98" s="226" t="s">
        <v>1342</v>
      </c>
    </row>
    <row r="99" spans="1:47" s="2" customFormat="1" ht="12">
      <c r="A99" s="41"/>
      <c r="B99" s="42"/>
      <c r="C99" s="43"/>
      <c r="D99" s="228" t="s">
        <v>162</v>
      </c>
      <c r="E99" s="43"/>
      <c r="F99" s="229" t="s">
        <v>1343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162</v>
      </c>
      <c r="AU99" s="19" t="s">
        <v>23</v>
      </c>
    </row>
    <row r="100" spans="1:47" s="2" customFormat="1" ht="12">
      <c r="A100" s="41"/>
      <c r="B100" s="42"/>
      <c r="C100" s="43"/>
      <c r="D100" s="228" t="s">
        <v>1322</v>
      </c>
      <c r="E100" s="43"/>
      <c r="F100" s="293" t="s">
        <v>1344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1322</v>
      </c>
      <c r="AU100" s="19" t="s">
        <v>23</v>
      </c>
    </row>
    <row r="101" spans="1:65" s="2" customFormat="1" ht="16.5" customHeight="1">
      <c r="A101" s="41"/>
      <c r="B101" s="42"/>
      <c r="C101" s="215" t="s">
        <v>198</v>
      </c>
      <c r="D101" s="215" t="s">
        <v>155</v>
      </c>
      <c r="E101" s="216" t="s">
        <v>1345</v>
      </c>
      <c r="F101" s="217" t="s">
        <v>1346</v>
      </c>
      <c r="G101" s="218" t="s">
        <v>1319</v>
      </c>
      <c r="H101" s="219">
        <v>1</v>
      </c>
      <c r="I101" s="220"/>
      <c r="J101" s="221">
        <f>ROUND(I101*H101,2)</f>
        <v>0</v>
      </c>
      <c r="K101" s="217" t="s">
        <v>36</v>
      </c>
      <c r="L101" s="47"/>
      <c r="M101" s="222" t="s">
        <v>36</v>
      </c>
      <c r="N101" s="223" t="s">
        <v>53</v>
      </c>
      <c r="O101" s="87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6" t="s">
        <v>1320</v>
      </c>
      <c r="AT101" s="226" t="s">
        <v>155</v>
      </c>
      <c r="AU101" s="226" t="s">
        <v>23</v>
      </c>
      <c r="AY101" s="19" t="s">
        <v>153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23</v>
      </c>
      <c r="BK101" s="227">
        <f>ROUND(I101*H101,2)</f>
        <v>0</v>
      </c>
      <c r="BL101" s="19" t="s">
        <v>1320</v>
      </c>
      <c r="BM101" s="226" t="s">
        <v>1347</v>
      </c>
    </row>
    <row r="102" spans="1:47" s="2" customFormat="1" ht="12">
      <c r="A102" s="41"/>
      <c r="B102" s="42"/>
      <c r="C102" s="43"/>
      <c r="D102" s="228" t="s">
        <v>162</v>
      </c>
      <c r="E102" s="43"/>
      <c r="F102" s="229" t="s">
        <v>1346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162</v>
      </c>
      <c r="AU102" s="19" t="s">
        <v>23</v>
      </c>
    </row>
    <row r="103" spans="1:47" s="2" customFormat="1" ht="12">
      <c r="A103" s="41"/>
      <c r="B103" s="42"/>
      <c r="C103" s="43"/>
      <c r="D103" s="228" t="s">
        <v>1322</v>
      </c>
      <c r="E103" s="43"/>
      <c r="F103" s="293" t="s">
        <v>1348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1322</v>
      </c>
      <c r="AU103" s="19" t="s">
        <v>23</v>
      </c>
    </row>
    <row r="104" spans="1:65" s="2" customFormat="1" ht="16.5" customHeight="1">
      <c r="A104" s="41"/>
      <c r="B104" s="42"/>
      <c r="C104" s="215" t="s">
        <v>204</v>
      </c>
      <c r="D104" s="215" t="s">
        <v>155</v>
      </c>
      <c r="E104" s="216" t="s">
        <v>1349</v>
      </c>
      <c r="F104" s="217" t="s">
        <v>1350</v>
      </c>
      <c r="G104" s="218" t="s">
        <v>1319</v>
      </c>
      <c r="H104" s="219">
        <v>1</v>
      </c>
      <c r="I104" s="220"/>
      <c r="J104" s="221">
        <f>ROUND(I104*H104,2)</f>
        <v>0</v>
      </c>
      <c r="K104" s="217" t="s">
        <v>36</v>
      </c>
      <c r="L104" s="47"/>
      <c r="M104" s="222" t="s">
        <v>36</v>
      </c>
      <c r="N104" s="223" t="s">
        <v>53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1320</v>
      </c>
      <c r="AT104" s="226" t="s">
        <v>155</v>
      </c>
      <c r="AU104" s="226" t="s">
        <v>23</v>
      </c>
      <c r="AY104" s="19" t="s">
        <v>153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23</v>
      </c>
      <c r="BK104" s="227">
        <f>ROUND(I104*H104,2)</f>
        <v>0</v>
      </c>
      <c r="BL104" s="19" t="s">
        <v>1320</v>
      </c>
      <c r="BM104" s="226" t="s">
        <v>1351</v>
      </c>
    </row>
    <row r="105" spans="1:47" s="2" customFormat="1" ht="12">
      <c r="A105" s="41"/>
      <c r="B105" s="42"/>
      <c r="C105" s="43"/>
      <c r="D105" s="228" t="s">
        <v>162</v>
      </c>
      <c r="E105" s="43"/>
      <c r="F105" s="229" t="s">
        <v>1352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162</v>
      </c>
      <c r="AU105" s="19" t="s">
        <v>23</v>
      </c>
    </row>
    <row r="106" spans="1:47" s="2" customFormat="1" ht="12">
      <c r="A106" s="41"/>
      <c r="B106" s="42"/>
      <c r="C106" s="43"/>
      <c r="D106" s="228" t="s">
        <v>1322</v>
      </c>
      <c r="E106" s="43"/>
      <c r="F106" s="293" t="s">
        <v>1353</v>
      </c>
      <c r="G106" s="43"/>
      <c r="H106" s="43"/>
      <c r="I106" s="230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19" t="s">
        <v>1322</v>
      </c>
      <c r="AU106" s="19" t="s">
        <v>23</v>
      </c>
    </row>
    <row r="107" spans="1:63" s="12" customFormat="1" ht="25.9" customHeight="1">
      <c r="A107" s="12"/>
      <c r="B107" s="199"/>
      <c r="C107" s="200"/>
      <c r="D107" s="201" t="s">
        <v>81</v>
      </c>
      <c r="E107" s="202" t="s">
        <v>82</v>
      </c>
      <c r="F107" s="202" t="s">
        <v>1354</v>
      </c>
      <c r="G107" s="200"/>
      <c r="H107" s="200"/>
      <c r="I107" s="203"/>
      <c r="J107" s="204">
        <f>BK107</f>
        <v>0</v>
      </c>
      <c r="K107" s="200"/>
      <c r="L107" s="205"/>
      <c r="M107" s="206"/>
      <c r="N107" s="207"/>
      <c r="O107" s="207"/>
      <c r="P107" s="208">
        <f>P108+SUM(P109:P119)</f>
        <v>0</v>
      </c>
      <c r="Q107" s="207"/>
      <c r="R107" s="208">
        <f>R108+SUM(R109:R119)</f>
        <v>0</v>
      </c>
      <c r="S107" s="207"/>
      <c r="T107" s="209">
        <f>T108+SUM(T109:T119)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0" t="s">
        <v>192</v>
      </c>
      <c r="AT107" s="211" t="s">
        <v>81</v>
      </c>
      <c r="AU107" s="211" t="s">
        <v>82</v>
      </c>
      <c r="AY107" s="210" t="s">
        <v>153</v>
      </c>
      <c r="BK107" s="212">
        <f>BK108+SUM(BK109:BK119)</f>
        <v>0</v>
      </c>
    </row>
    <row r="108" spans="1:65" s="2" customFormat="1" ht="16.5" customHeight="1">
      <c r="A108" s="41"/>
      <c r="B108" s="42"/>
      <c r="C108" s="215" t="s">
        <v>179</v>
      </c>
      <c r="D108" s="215" t="s">
        <v>155</v>
      </c>
      <c r="E108" s="216" t="s">
        <v>1355</v>
      </c>
      <c r="F108" s="217" t="s">
        <v>1356</v>
      </c>
      <c r="G108" s="218" t="s">
        <v>1319</v>
      </c>
      <c r="H108" s="219">
        <v>1</v>
      </c>
      <c r="I108" s="220"/>
      <c r="J108" s="221">
        <f>ROUND(I108*H108,2)</f>
        <v>0</v>
      </c>
      <c r="K108" s="217" t="s">
        <v>36</v>
      </c>
      <c r="L108" s="47"/>
      <c r="M108" s="222" t="s">
        <v>36</v>
      </c>
      <c r="N108" s="223" t="s">
        <v>53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1320</v>
      </c>
      <c r="AT108" s="226" t="s">
        <v>155</v>
      </c>
      <c r="AU108" s="226" t="s">
        <v>23</v>
      </c>
      <c r="AY108" s="19" t="s">
        <v>153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23</v>
      </c>
      <c r="BK108" s="227">
        <f>ROUND(I108*H108,2)</f>
        <v>0</v>
      </c>
      <c r="BL108" s="19" t="s">
        <v>1320</v>
      </c>
      <c r="BM108" s="226" t="s">
        <v>1357</v>
      </c>
    </row>
    <row r="109" spans="1:47" s="2" customFormat="1" ht="12">
      <c r="A109" s="41"/>
      <c r="B109" s="42"/>
      <c r="C109" s="43"/>
      <c r="D109" s="228" t="s">
        <v>162</v>
      </c>
      <c r="E109" s="43"/>
      <c r="F109" s="229" t="s">
        <v>1358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162</v>
      </c>
      <c r="AU109" s="19" t="s">
        <v>23</v>
      </c>
    </row>
    <row r="110" spans="1:47" s="2" customFormat="1" ht="12">
      <c r="A110" s="41"/>
      <c r="B110" s="42"/>
      <c r="C110" s="43"/>
      <c r="D110" s="228" t="s">
        <v>1322</v>
      </c>
      <c r="E110" s="43"/>
      <c r="F110" s="293" t="s">
        <v>1359</v>
      </c>
      <c r="G110" s="43"/>
      <c r="H110" s="43"/>
      <c r="I110" s="230"/>
      <c r="J110" s="43"/>
      <c r="K110" s="43"/>
      <c r="L110" s="47"/>
      <c r="M110" s="231"/>
      <c r="N110" s="23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1322</v>
      </c>
      <c r="AU110" s="19" t="s">
        <v>23</v>
      </c>
    </row>
    <row r="111" spans="1:65" s="2" customFormat="1" ht="16.5" customHeight="1">
      <c r="A111" s="41"/>
      <c r="B111" s="42"/>
      <c r="C111" s="215" t="s">
        <v>212</v>
      </c>
      <c r="D111" s="215" t="s">
        <v>155</v>
      </c>
      <c r="E111" s="216" t="s">
        <v>1360</v>
      </c>
      <c r="F111" s="217" t="s">
        <v>1361</v>
      </c>
      <c r="G111" s="218" t="s">
        <v>1319</v>
      </c>
      <c r="H111" s="219">
        <v>1</v>
      </c>
      <c r="I111" s="220"/>
      <c r="J111" s="221">
        <f>ROUND(I111*H111,2)</f>
        <v>0</v>
      </c>
      <c r="K111" s="217" t="s">
        <v>36</v>
      </c>
      <c r="L111" s="47"/>
      <c r="M111" s="222" t="s">
        <v>36</v>
      </c>
      <c r="N111" s="223" t="s">
        <v>53</v>
      </c>
      <c r="O111" s="87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6" t="s">
        <v>1320</v>
      </c>
      <c r="AT111" s="226" t="s">
        <v>155</v>
      </c>
      <c r="AU111" s="226" t="s">
        <v>23</v>
      </c>
      <c r="AY111" s="19" t="s">
        <v>153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23</v>
      </c>
      <c r="BK111" s="227">
        <f>ROUND(I111*H111,2)</f>
        <v>0</v>
      </c>
      <c r="BL111" s="19" t="s">
        <v>1320</v>
      </c>
      <c r="BM111" s="226" t="s">
        <v>1362</v>
      </c>
    </row>
    <row r="112" spans="1:47" s="2" customFormat="1" ht="12">
      <c r="A112" s="41"/>
      <c r="B112" s="42"/>
      <c r="C112" s="43"/>
      <c r="D112" s="228" t="s">
        <v>162</v>
      </c>
      <c r="E112" s="43"/>
      <c r="F112" s="229" t="s">
        <v>1358</v>
      </c>
      <c r="G112" s="43"/>
      <c r="H112" s="43"/>
      <c r="I112" s="230"/>
      <c r="J112" s="43"/>
      <c r="K112" s="43"/>
      <c r="L112" s="47"/>
      <c r="M112" s="231"/>
      <c r="N112" s="232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19" t="s">
        <v>162</v>
      </c>
      <c r="AU112" s="19" t="s">
        <v>23</v>
      </c>
    </row>
    <row r="113" spans="1:47" s="2" customFormat="1" ht="12">
      <c r="A113" s="41"/>
      <c r="B113" s="42"/>
      <c r="C113" s="43"/>
      <c r="D113" s="228" t="s">
        <v>1322</v>
      </c>
      <c r="E113" s="43"/>
      <c r="F113" s="293" t="s">
        <v>1363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19" t="s">
        <v>1322</v>
      </c>
      <c r="AU113" s="19" t="s">
        <v>23</v>
      </c>
    </row>
    <row r="114" spans="1:65" s="2" customFormat="1" ht="16.5" customHeight="1">
      <c r="A114" s="41"/>
      <c r="B114" s="42"/>
      <c r="C114" s="215" t="s">
        <v>222</v>
      </c>
      <c r="D114" s="215" t="s">
        <v>155</v>
      </c>
      <c r="E114" s="216" t="s">
        <v>1364</v>
      </c>
      <c r="F114" s="217" t="s">
        <v>1365</v>
      </c>
      <c r="G114" s="218" t="s">
        <v>1319</v>
      </c>
      <c r="H114" s="219">
        <v>1</v>
      </c>
      <c r="I114" s="220"/>
      <c r="J114" s="221">
        <f>ROUND(I114*H114,2)</f>
        <v>0</v>
      </c>
      <c r="K114" s="217" t="s">
        <v>36</v>
      </c>
      <c r="L114" s="47"/>
      <c r="M114" s="222" t="s">
        <v>36</v>
      </c>
      <c r="N114" s="223" t="s">
        <v>53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1320</v>
      </c>
      <c r="AT114" s="226" t="s">
        <v>155</v>
      </c>
      <c r="AU114" s="226" t="s">
        <v>23</v>
      </c>
      <c r="AY114" s="19" t="s">
        <v>153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23</v>
      </c>
      <c r="BK114" s="227">
        <f>ROUND(I114*H114,2)</f>
        <v>0</v>
      </c>
      <c r="BL114" s="19" t="s">
        <v>1320</v>
      </c>
      <c r="BM114" s="226" t="s">
        <v>1366</v>
      </c>
    </row>
    <row r="115" spans="1:47" s="2" customFormat="1" ht="12">
      <c r="A115" s="41"/>
      <c r="B115" s="42"/>
      <c r="C115" s="43"/>
      <c r="D115" s="228" t="s">
        <v>162</v>
      </c>
      <c r="E115" s="43"/>
      <c r="F115" s="229" t="s">
        <v>1367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162</v>
      </c>
      <c r="AU115" s="19" t="s">
        <v>23</v>
      </c>
    </row>
    <row r="116" spans="1:65" s="2" customFormat="1" ht="16.5" customHeight="1">
      <c r="A116" s="41"/>
      <c r="B116" s="42"/>
      <c r="C116" s="215" t="s">
        <v>28</v>
      </c>
      <c r="D116" s="215" t="s">
        <v>155</v>
      </c>
      <c r="E116" s="216" t="s">
        <v>1368</v>
      </c>
      <c r="F116" s="217" t="s">
        <v>1369</v>
      </c>
      <c r="G116" s="218" t="s">
        <v>1319</v>
      </c>
      <c r="H116" s="219">
        <v>1</v>
      </c>
      <c r="I116" s="220"/>
      <c r="J116" s="221">
        <f>ROUND(I116*H116,2)</f>
        <v>0</v>
      </c>
      <c r="K116" s="217" t="s">
        <v>36</v>
      </c>
      <c r="L116" s="47"/>
      <c r="M116" s="222" t="s">
        <v>36</v>
      </c>
      <c r="N116" s="223" t="s">
        <v>53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1320</v>
      </c>
      <c r="AT116" s="226" t="s">
        <v>155</v>
      </c>
      <c r="AU116" s="226" t="s">
        <v>23</v>
      </c>
      <c r="AY116" s="19" t="s">
        <v>153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23</v>
      </c>
      <c r="BK116" s="227">
        <f>ROUND(I116*H116,2)</f>
        <v>0</v>
      </c>
      <c r="BL116" s="19" t="s">
        <v>1320</v>
      </c>
      <c r="BM116" s="226" t="s">
        <v>1370</v>
      </c>
    </row>
    <row r="117" spans="1:47" s="2" customFormat="1" ht="12">
      <c r="A117" s="41"/>
      <c r="B117" s="42"/>
      <c r="C117" s="43"/>
      <c r="D117" s="228" t="s">
        <v>162</v>
      </c>
      <c r="E117" s="43"/>
      <c r="F117" s="229" t="s">
        <v>1371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162</v>
      </c>
      <c r="AU117" s="19" t="s">
        <v>23</v>
      </c>
    </row>
    <row r="118" spans="1:47" s="2" customFormat="1" ht="12">
      <c r="A118" s="41"/>
      <c r="B118" s="42"/>
      <c r="C118" s="43"/>
      <c r="D118" s="228" t="s">
        <v>1322</v>
      </c>
      <c r="E118" s="43"/>
      <c r="F118" s="293" t="s">
        <v>1372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1322</v>
      </c>
      <c r="AU118" s="19" t="s">
        <v>23</v>
      </c>
    </row>
    <row r="119" spans="1:63" s="12" customFormat="1" ht="22.8" customHeight="1">
      <c r="A119" s="12"/>
      <c r="B119" s="199"/>
      <c r="C119" s="200"/>
      <c r="D119" s="201" t="s">
        <v>81</v>
      </c>
      <c r="E119" s="213" t="s">
        <v>1373</v>
      </c>
      <c r="F119" s="213" t="s">
        <v>1374</v>
      </c>
      <c r="G119" s="200"/>
      <c r="H119" s="200"/>
      <c r="I119" s="203"/>
      <c r="J119" s="214">
        <f>BK119</f>
        <v>0</v>
      </c>
      <c r="K119" s="200"/>
      <c r="L119" s="205"/>
      <c r="M119" s="206"/>
      <c r="N119" s="207"/>
      <c r="O119" s="207"/>
      <c r="P119" s="208">
        <f>SUM(P120:P122)</f>
        <v>0</v>
      </c>
      <c r="Q119" s="207"/>
      <c r="R119" s="208">
        <f>SUM(R120:R122)</f>
        <v>0</v>
      </c>
      <c r="S119" s="207"/>
      <c r="T119" s="209">
        <f>SUM(T120:T122)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0" t="s">
        <v>192</v>
      </c>
      <c r="AT119" s="211" t="s">
        <v>81</v>
      </c>
      <c r="AU119" s="211" t="s">
        <v>23</v>
      </c>
      <c r="AY119" s="210" t="s">
        <v>153</v>
      </c>
      <c r="BK119" s="212">
        <f>SUM(BK120:BK122)</f>
        <v>0</v>
      </c>
    </row>
    <row r="120" spans="1:65" s="2" customFormat="1" ht="16.5" customHeight="1">
      <c r="A120" s="41"/>
      <c r="B120" s="42"/>
      <c r="C120" s="215" t="s">
        <v>227</v>
      </c>
      <c r="D120" s="215" t="s">
        <v>155</v>
      </c>
      <c r="E120" s="216" t="s">
        <v>1375</v>
      </c>
      <c r="F120" s="217" t="s">
        <v>1376</v>
      </c>
      <c r="G120" s="218" t="s">
        <v>1319</v>
      </c>
      <c r="H120" s="219">
        <v>1</v>
      </c>
      <c r="I120" s="220"/>
      <c r="J120" s="221">
        <f>ROUND(I120*H120,2)</f>
        <v>0</v>
      </c>
      <c r="K120" s="217" t="s">
        <v>36</v>
      </c>
      <c r="L120" s="47"/>
      <c r="M120" s="222" t="s">
        <v>36</v>
      </c>
      <c r="N120" s="223" t="s">
        <v>53</v>
      </c>
      <c r="O120" s="87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6" t="s">
        <v>1320</v>
      </c>
      <c r="AT120" s="226" t="s">
        <v>155</v>
      </c>
      <c r="AU120" s="226" t="s">
        <v>90</v>
      </c>
      <c r="AY120" s="19" t="s">
        <v>153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23</v>
      </c>
      <c r="BK120" s="227">
        <f>ROUND(I120*H120,2)</f>
        <v>0</v>
      </c>
      <c r="BL120" s="19" t="s">
        <v>1320</v>
      </c>
      <c r="BM120" s="226" t="s">
        <v>1377</v>
      </c>
    </row>
    <row r="121" spans="1:47" s="2" customFormat="1" ht="12">
      <c r="A121" s="41"/>
      <c r="B121" s="42"/>
      <c r="C121" s="43"/>
      <c r="D121" s="228" t="s">
        <v>162</v>
      </c>
      <c r="E121" s="43"/>
      <c r="F121" s="229" t="s">
        <v>1376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19" t="s">
        <v>162</v>
      </c>
      <c r="AU121" s="19" t="s">
        <v>90</v>
      </c>
    </row>
    <row r="122" spans="1:51" s="14" customFormat="1" ht="12">
      <c r="A122" s="14"/>
      <c r="B122" s="245"/>
      <c r="C122" s="246"/>
      <c r="D122" s="228" t="s">
        <v>166</v>
      </c>
      <c r="E122" s="247" t="s">
        <v>36</v>
      </c>
      <c r="F122" s="248" t="s">
        <v>23</v>
      </c>
      <c r="G122" s="246"/>
      <c r="H122" s="249">
        <v>1</v>
      </c>
      <c r="I122" s="250"/>
      <c r="J122" s="246"/>
      <c r="K122" s="246"/>
      <c r="L122" s="251"/>
      <c r="M122" s="294"/>
      <c r="N122" s="295"/>
      <c r="O122" s="295"/>
      <c r="P122" s="295"/>
      <c r="Q122" s="295"/>
      <c r="R122" s="295"/>
      <c r="S122" s="295"/>
      <c r="T122" s="29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166</v>
      </c>
      <c r="AU122" s="255" t="s">
        <v>90</v>
      </c>
      <c r="AV122" s="14" t="s">
        <v>90</v>
      </c>
      <c r="AW122" s="14" t="s">
        <v>45</v>
      </c>
      <c r="AX122" s="14" t="s">
        <v>23</v>
      </c>
      <c r="AY122" s="255" t="s">
        <v>153</v>
      </c>
    </row>
    <row r="123" spans="1:31" s="2" customFormat="1" ht="6.95" customHeight="1">
      <c r="A123" s="41"/>
      <c r="B123" s="62"/>
      <c r="C123" s="63"/>
      <c r="D123" s="63"/>
      <c r="E123" s="63"/>
      <c r="F123" s="63"/>
      <c r="G123" s="63"/>
      <c r="H123" s="63"/>
      <c r="I123" s="63"/>
      <c r="J123" s="63"/>
      <c r="K123" s="63"/>
      <c r="L123" s="47"/>
      <c r="M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</sheetData>
  <sheetProtection password="CC35" sheet="1" objects="1" scenarios="1" formatColumns="0" formatRows="0" autoFilter="0"/>
  <autoFilter ref="C82:K12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7" customWidth="1"/>
    <col min="2" max="2" width="1.7109375" style="297" customWidth="1"/>
    <col min="3" max="4" width="5.00390625" style="297" customWidth="1"/>
    <col min="5" max="5" width="11.7109375" style="297" customWidth="1"/>
    <col min="6" max="6" width="9.140625" style="297" customWidth="1"/>
    <col min="7" max="7" width="5.00390625" style="297" customWidth="1"/>
    <col min="8" max="8" width="77.8515625" style="297" customWidth="1"/>
    <col min="9" max="10" width="20.00390625" style="297" customWidth="1"/>
    <col min="11" max="11" width="1.7109375" style="297" customWidth="1"/>
  </cols>
  <sheetData>
    <row r="1" s="1" customFormat="1" ht="37.5" customHeight="1"/>
    <row r="2" spans="2:11" s="1" customFormat="1" ht="7.5" customHeight="1">
      <c r="B2" s="298"/>
      <c r="C2" s="299"/>
      <c r="D2" s="299"/>
      <c r="E2" s="299"/>
      <c r="F2" s="299"/>
      <c r="G2" s="299"/>
      <c r="H2" s="299"/>
      <c r="I2" s="299"/>
      <c r="J2" s="299"/>
      <c r="K2" s="300"/>
    </row>
    <row r="3" spans="2:11" s="17" customFormat="1" ht="45" customHeight="1">
      <c r="B3" s="301"/>
      <c r="C3" s="302" t="s">
        <v>1378</v>
      </c>
      <c r="D3" s="302"/>
      <c r="E3" s="302"/>
      <c r="F3" s="302"/>
      <c r="G3" s="302"/>
      <c r="H3" s="302"/>
      <c r="I3" s="302"/>
      <c r="J3" s="302"/>
      <c r="K3" s="303"/>
    </row>
    <row r="4" spans="2:11" s="1" customFormat="1" ht="25.5" customHeight="1">
      <c r="B4" s="304"/>
      <c r="C4" s="305" t="s">
        <v>1379</v>
      </c>
      <c r="D4" s="305"/>
      <c r="E4" s="305"/>
      <c r="F4" s="305"/>
      <c r="G4" s="305"/>
      <c r="H4" s="305"/>
      <c r="I4" s="305"/>
      <c r="J4" s="305"/>
      <c r="K4" s="306"/>
    </row>
    <row r="5" spans="2:11" s="1" customFormat="1" ht="5.25" customHeight="1">
      <c r="B5" s="304"/>
      <c r="C5" s="307"/>
      <c r="D5" s="307"/>
      <c r="E5" s="307"/>
      <c r="F5" s="307"/>
      <c r="G5" s="307"/>
      <c r="H5" s="307"/>
      <c r="I5" s="307"/>
      <c r="J5" s="307"/>
      <c r="K5" s="306"/>
    </row>
    <row r="6" spans="2:11" s="1" customFormat="1" ht="15" customHeight="1">
      <c r="B6" s="304"/>
      <c r="C6" s="308" t="s">
        <v>1380</v>
      </c>
      <c r="D6" s="308"/>
      <c r="E6" s="308"/>
      <c r="F6" s="308"/>
      <c r="G6" s="308"/>
      <c r="H6" s="308"/>
      <c r="I6" s="308"/>
      <c r="J6" s="308"/>
      <c r="K6" s="306"/>
    </row>
    <row r="7" spans="2:11" s="1" customFormat="1" ht="15" customHeight="1">
      <c r="B7" s="309"/>
      <c r="C7" s="308" t="s">
        <v>1381</v>
      </c>
      <c r="D7" s="308"/>
      <c r="E7" s="308"/>
      <c r="F7" s="308"/>
      <c r="G7" s="308"/>
      <c r="H7" s="308"/>
      <c r="I7" s="308"/>
      <c r="J7" s="308"/>
      <c r="K7" s="306"/>
    </row>
    <row r="8" spans="2:11" s="1" customFormat="1" ht="12.75" customHeight="1">
      <c r="B8" s="309"/>
      <c r="C8" s="308"/>
      <c r="D8" s="308"/>
      <c r="E8" s="308"/>
      <c r="F8" s="308"/>
      <c r="G8" s="308"/>
      <c r="H8" s="308"/>
      <c r="I8" s="308"/>
      <c r="J8" s="308"/>
      <c r="K8" s="306"/>
    </row>
    <row r="9" spans="2:11" s="1" customFormat="1" ht="15" customHeight="1">
      <c r="B9" s="309"/>
      <c r="C9" s="308" t="s">
        <v>1382</v>
      </c>
      <c r="D9" s="308"/>
      <c r="E9" s="308"/>
      <c r="F9" s="308"/>
      <c r="G9" s="308"/>
      <c r="H9" s="308"/>
      <c r="I9" s="308"/>
      <c r="J9" s="308"/>
      <c r="K9" s="306"/>
    </row>
    <row r="10" spans="2:11" s="1" customFormat="1" ht="15" customHeight="1">
      <c r="B10" s="309"/>
      <c r="C10" s="308"/>
      <c r="D10" s="308" t="s">
        <v>1383</v>
      </c>
      <c r="E10" s="308"/>
      <c r="F10" s="308"/>
      <c r="G10" s="308"/>
      <c r="H10" s="308"/>
      <c r="I10" s="308"/>
      <c r="J10" s="308"/>
      <c r="K10" s="306"/>
    </row>
    <row r="11" spans="2:11" s="1" customFormat="1" ht="15" customHeight="1">
      <c r="B11" s="309"/>
      <c r="C11" s="310"/>
      <c r="D11" s="308" t="s">
        <v>1384</v>
      </c>
      <c r="E11" s="308"/>
      <c r="F11" s="308"/>
      <c r="G11" s="308"/>
      <c r="H11" s="308"/>
      <c r="I11" s="308"/>
      <c r="J11" s="308"/>
      <c r="K11" s="306"/>
    </row>
    <row r="12" spans="2:11" s="1" customFormat="1" ht="15" customHeight="1">
      <c r="B12" s="309"/>
      <c r="C12" s="310"/>
      <c r="D12" s="308"/>
      <c r="E12" s="308"/>
      <c r="F12" s="308"/>
      <c r="G12" s="308"/>
      <c r="H12" s="308"/>
      <c r="I12" s="308"/>
      <c r="J12" s="308"/>
      <c r="K12" s="306"/>
    </row>
    <row r="13" spans="2:11" s="1" customFormat="1" ht="15" customHeight="1">
      <c r="B13" s="309"/>
      <c r="C13" s="310"/>
      <c r="D13" s="311" t="s">
        <v>1385</v>
      </c>
      <c r="E13" s="308"/>
      <c r="F13" s="308"/>
      <c r="G13" s="308"/>
      <c r="H13" s="308"/>
      <c r="I13" s="308"/>
      <c r="J13" s="308"/>
      <c r="K13" s="306"/>
    </row>
    <row r="14" spans="2:11" s="1" customFormat="1" ht="12.75" customHeight="1">
      <c r="B14" s="309"/>
      <c r="C14" s="310"/>
      <c r="D14" s="310"/>
      <c r="E14" s="310"/>
      <c r="F14" s="310"/>
      <c r="G14" s="310"/>
      <c r="H14" s="310"/>
      <c r="I14" s="310"/>
      <c r="J14" s="310"/>
      <c r="K14" s="306"/>
    </row>
    <row r="15" spans="2:11" s="1" customFormat="1" ht="15" customHeight="1">
      <c r="B15" s="309"/>
      <c r="C15" s="310"/>
      <c r="D15" s="308" t="s">
        <v>1386</v>
      </c>
      <c r="E15" s="308"/>
      <c r="F15" s="308"/>
      <c r="G15" s="308"/>
      <c r="H15" s="308"/>
      <c r="I15" s="308"/>
      <c r="J15" s="308"/>
      <c r="K15" s="306"/>
    </row>
    <row r="16" spans="2:11" s="1" customFormat="1" ht="15" customHeight="1">
      <c r="B16" s="309"/>
      <c r="C16" s="310"/>
      <c r="D16" s="308" t="s">
        <v>1387</v>
      </c>
      <c r="E16" s="308"/>
      <c r="F16" s="308"/>
      <c r="G16" s="308"/>
      <c r="H16" s="308"/>
      <c r="I16" s="308"/>
      <c r="J16" s="308"/>
      <c r="K16" s="306"/>
    </row>
    <row r="17" spans="2:11" s="1" customFormat="1" ht="15" customHeight="1">
      <c r="B17" s="309"/>
      <c r="C17" s="310"/>
      <c r="D17" s="308" t="s">
        <v>1388</v>
      </c>
      <c r="E17" s="308"/>
      <c r="F17" s="308"/>
      <c r="G17" s="308"/>
      <c r="H17" s="308"/>
      <c r="I17" s="308"/>
      <c r="J17" s="308"/>
      <c r="K17" s="306"/>
    </row>
    <row r="18" spans="2:11" s="1" customFormat="1" ht="15" customHeight="1">
      <c r="B18" s="309"/>
      <c r="C18" s="310"/>
      <c r="D18" s="310"/>
      <c r="E18" s="312" t="s">
        <v>88</v>
      </c>
      <c r="F18" s="308" t="s">
        <v>1389</v>
      </c>
      <c r="G18" s="308"/>
      <c r="H18" s="308"/>
      <c r="I18" s="308"/>
      <c r="J18" s="308"/>
      <c r="K18" s="306"/>
    </row>
    <row r="19" spans="2:11" s="1" customFormat="1" ht="15" customHeight="1">
      <c r="B19" s="309"/>
      <c r="C19" s="310"/>
      <c r="D19" s="310"/>
      <c r="E19" s="312" t="s">
        <v>1390</v>
      </c>
      <c r="F19" s="308" t="s">
        <v>1391</v>
      </c>
      <c r="G19" s="308"/>
      <c r="H19" s="308"/>
      <c r="I19" s="308"/>
      <c r="J19" s="308"/>
      <c r="K19" s="306"/>
    </row>
    <row r="20" spans="2:11" s="1" customFormat="1" ht="15" customHeight="1">
      <c r="B20" s="309"/>
      <c r="C20" s="310"/>
      <c r="D20" s="310"/>
      <c r="E20" s="312" t="s">
        <v>1392</v>
      </c>
      <c r="F20" s="308" t="s">
        <v>1393</v>
      </c>
      <c r="G20" s="308"/>
      <c r="H20" s="308"/>
      <c r="I20" s="308"/>
      <c r="J20" s="308"/>
      <c r="K20" s="306"/>
    </row>
    <row r="21" spans="2:11" s="1" customFormat="1" ht="15" customHeight="1">
      <c r="B21" s="309"/>
      <c r="C21" s="310"/>
      <c r="D21" s="310"/>
      <c r="E21" s="312" t="s">
        <v>1394</v>
      </c>
      <c r="F21" s="308" t="s">
        <v>1395</v>
      </c>
      <c r="G21" s="308"/>
      <c r="H21" s="308"/>
      <c r="I21" s="308"/>
      <c r="J21" s="308"/>
      <c r="K21" s="306"/>
    </row>
    <row r="22" spans="2:11" s="1" customFormat="1" ht="15" customHeight="1">
      <c r="B22" s="309"/>
      <c r="C22" s="310"/>
      <c r="D22" s="310"/>
      <c r="E22" s="312" t="s">
        <v>1324</v>
      </c>
      <c r="F22" s="308" t="s">
        <v>1396</v>
      </c>
      <c r="G22" s="308"/>
      <c r="H22" s="308"/>
      <c r="I22" s="308"/>
      <c r="J22" s="308"/>
      <c r="K22" s="306"/>
    </row>
    <row r="23" spans="2:11" s="1" customFormat="1" ht="15" customHeight="1">
      <c r="B23" s="309"/>
      <c r="C23" s="310"/>
      <c r="D23" s="310"/>
      <c r="E23" s="312" t="s">
        <v>92</v>
      </c>
      <c r="F23" s="308" t="s">
        <v>1397</v>
      </c>
      <c r="G23" s="308"/>
      <c r="H23" s="308"/>
      <c r="I23" s="308"/>
      <c r="J23" s="308"/>
      <c r="K23" s="306"/>
    </row>
    <row r="24" spans="2:11" s="1" customFormat="1" ht="12.75" customHeight="1">
      <c r="B24" s="309"/>
      <c r="C24" s="310"/>
      <c r="D24" s="310"/>
      <c r="E24" s="310"/>
      <c r="F24" s="310"/>
      <c r="G24" s="310"/>
      <c r="H24" s="310"/>
      <c r="I24" s="310"/>
      <c r="J24" s="310"/>
      <c r="K24" s="306"/>
    </row>
    <row r="25" spans="2:11" s="1" customFormat="1" ht="15" customHeight="1">
      <c r="B25" s="309"/>
      <c r="C25" s="308" t="s">
        <v>1398</v>
      </c>
      <c r="D25" s="308"/>
      <c r="E25" s="308"/>
      <c r="F25" s="308"/>
      <c r="G25" s="308"/>
      <c r="H25" s="308"/>
      <c r="I25" s="308"/>
      <c r="J25" s="308"/>
      <c r="K25" s="306"/>
    </row>
    <row r="26" spans="2:11" s="1" customFormat="1" ht="15" customHeight="1">
      <c r="B26" s="309"/>
      <c r="C26" s="308" t="s">
        <v>1399</v>
      </c>
      <c r="D26" s="308"/>
      <c r="E26" s="308"/>
      <c r="F26" s="308"/>
      <c r="G26" s="308"/>
      <c r="H26" s="308"/>
      <c r="I26" s="308"/>
      <c r="J26" s="308"/>
      <c r="K26" s="306"/>
    </row>
    <row r="27" spans="2:11" s="1" customFormat="1" ht="15" customHeight="1">
      <c r="B27" s="309"/>
      <c r="C27" s="308"/>
      <c r="D27" s="308" t="s">
        <v>1400</v>
      </c>
      <c r="E27" s="308"/>
      <c r="F27" s="308"/>
      <c r="G27" s="308"/>
      <c r="H27" s="308"/>
      <c r="I27" s="308"/>
      <c r="J27" s="308"/>
      <c r="K27" s="306"/>
    </row>
    <row r="28" spans="2:11" s="1" customFormat="1" ht="15" customHeight="1">
      <c r="B28" s="309"/>
      <c r="C28" s="310"/>
      <c r="D28" s="308" t="s">
        <v>1401</v>
      </c>
      <c r="E28" s="308"/>
      <c r="F28" s="308"/>
      <c r="G28" s="308"/>
      <c r="H28" s="308"/>
      <c r="I28" s="308"/>
      <c r="J28" s="308"/>
      <c r="K28" s="306"/>
    </row>
    <row r="29" spans="2:11" s="1" customFormat="1" ht="12.75" customHeight="1">
      <c r="B29" s="309"/>
      <c r="C29" s="310"/>
      <c r="D29" s="310"/>
      <c r="E29" s="310"/>
      <c r="F29" s="310"/>
      <c r="G29" s="310"/>
      <c r="H29" s="310"/>
      <c r="I29" s="310"/>
      <c r="J29" s="310"/>
      <c r="K29" s="306"/>
    </row>
    <row r="30" spans="2:11" s="1" customFormat="1" ht="15" customHeight="1">
      <c r="B30" s="309"/>
      <c r="C30" s="310"/>
      <c r="D30" s="308" t="s">
        <v>1402</v>
      </c>
      <c r="E30" s="308"/>
      <c r="F30" s="308"/>
      <c r="G30" s="308"/>
      <c r="H30" s="308"/>
      <c r="I30" s="308"/>
      <c r="J30" s="308"/>
      <c r="K30" s="306"/>
    </row>
    <row r="31" spans="2:11" s="1" customFormat="1" ht="15" customHeight="1">
      <c r="B31" s="309"/>
      <c r="C31" s="310"/>
      <c r="D31" s="308" t="s">
        <v>1403</v>
      </c>
      <c r="E31" s="308"/>
      <c r="F31" s="308"/>
      <c r="G31" s="308"/>
      <c r="H31" s="308"/>
      <c r="I31" s="308"/>
      <c r="J31" s="308"/>
      <c r="K31" s="306"/>
    </row>
    <row r="32" spans="2:11" s="1" customFormat="1" ht="12.75" customHeight="1">
      <c r="B32" s="309"/>
      <c r="C32" s="310"/>
      <c r="D32" s="310"/>
      <c r="E32" s="310"/>
      <c r="F32" s="310"/>
      <c r="G32" s="310"/>
      <c r="H32" s="310"/>
      <c r="I32" s="310"/>
      <c r="J32" s="310"/>
      <c r="K32" s="306"/>
    </row>
    <row r="33" spans="2:11" s="1" customFormat="1" ht="15" customHeight="1">
      <c r="B33" s="309"/>
      <c r="C33" s="310"/>
      <c r="D33" s="308" t="s">
        <v>1404</v>
      </c>
      <c r="E33" s="308"/>
      <c r="F33" s="308"/>
      <c r="G33" s="308"/>
      <c r="H33" s="308"/>
      <c r="I33" s="308"/>
      <c r="J33" s="308"/>
      <c r="K33" s="306"/>
    </row>
    <row r="34" spans="2:11" s="1" customFormat="1" ht="15" customHeight="1">
      <c r="B34" s="309"/>
      <c r="C34" s="310"/>
      <c r="D34" s="308" t="s">
        <v>1405</v>
      </c>
      <c r="E34" s="308"/>
      <c r="F34" s="308"/>
      <c r="G34" s="308"/>
      <c r="H34" s="308"/>
      <c r="I34" s="308"/>
      <c r="J34" s="308"/>
      <c r="K34" s="306"/>
    </row>
    <row r="35" spans="2:11" s="1" customFormat="1" ht="15" customHeight="1">
      <c r="B35" s="309"/>
      <c r="C35" s="310"/>
      <c r="D35" s="308" t="s">
        <v>1406</v>
      </c>
      <c r="E35" s="308"/>
      <c r="F35" s="308"/>
      <c r="G35" s="308"/>
      <c r="H35" s="308"/>
      <c r="I35" s="308"/>
      <c r="J35" s="308"/>
      <c r="K35" s="306"/>
    </row>
    <row r="36" spans="2:11" s="1" customFormat="1" ht="15" customHeight="1">
      <c r="B36" s="309"/>
      <c r="C36" s="310"/>
      <c r="D36" s="308"/>
      <c r="E36" s="311" t="s">
        <v>139</v>
      </c>
      <c r="F36" s="308"/>
      <c r="G36" s="308" t="s">
        <v>1407</v>
      </c>
      <c r="H36" s="308"/>
      <c r="I36" s="308"/>
      <c r="J36" s="308"/>
      <c r="K36" s="306"/>
    </row>
    <row r="37" spans="2:11" s="1" customFormat="1" ht="30.75" customHeight="1">
      <c r="B37" s="309"/>
      <c r="C37" s="310"/>
      <c r="D37" s="308"/>
      <c r="E37" s="311" t="s">
        <v>1408</v>
      </c>
      <c r="F37" s="308"/>
      <c r="G37" s="308" t="s">
        <v>1409</v>
      </c>
      <c r="H37" s="308"/>
      <c r="I37" s="308"/>
      <c r="J37" s="308"/>
      <c r="K37" s="306"/>
    </row>
    <row r="38" spans="2:11" s="1" customFormat="1" ht="15" customHeight="1">
      <c r="B38" s="309"/>
      <c r="C38" s="310"/>
      <c r="D38" s="308"/>
      <c r="E38" s="311" t="s">
        <v>63</v>
      </c>
      <c r="F38" s="308"/>
      <c r="G38" s="308" t="s">
        <v>1410</v>
      </c>
      <c r="H38" s="308"/>
      <c r="I38" s="308"/>
      <c r="J38" s="308"/>
      <c r="K38" s="306"/>
    </row>
    <row r="39" spans="2:11" s="1" customFormat="1" ht="15" customHeight="1">
      <c r="B39" s="309"/>
      <c r="C39" s="310"/>
      <c r="D39" s="308"/>
      <c r="E39" s="311" t="s">
        <v>64</v>
      </c>
      <c r="F39" s="308"/>
      <c r="G39" s="308" t="s">
        <v>1411</v>
      </c>
      <c r="H39" s="308"/>
      <c r="I39" s="308"/>
      <c r="J39" s="308"/>
      <c r="K39" s="306"/>
    </row>
    <row r="40" spans="2:11" s="1" customFormat="1" ht="15" customHeight="1">
      <c r="B40" s="309"/>
      <c r="C40" s="310"/>
      <c r="D40" s="308"/>
      <c r="E40" s="311" t="s">
        <v>140</v>
      </c>
      <c r="F40" s="308"/>
      <c r="G40" s="308" t="s">
        <v>1412</v>
      </c>
      <c r="H40" s="308"/>
      <c r="I40" s="308"/>
      <c r="J40" s="308"/>
      <c r="K40" s="306"/>
    </row>
    <row r="41" spans="2:11" s="1" customFormat="1" ht="15" customHeight="1">
      <c r="B41" s="309"/>
      <c r="C41" s="310"/>
      <c r="D41" s="308"/>
      <c r="E41" s="311" t="s">
        <v>141</v>
      </c>
      <c r="F41" s="308"/>
      <c r="G41" s="308" t="s">
        <v>1413</v>
      </c>
      <c r="H41" s="308"/>
      <c r="I41" s="308"/>
      <c r="J41" s="308"/>
      <c r="K41" s="306"/>
    </row>
    <row r="42" spans="2:11" s="1" customFormat="1" ht="15" customHeight="1">
      <c r="B42" s="309"/>
      <c r="C42" s="310"/>
      <c r="D42" s="308"/>
      <c r="E42" s="311" t="s">
        <v>1414</v>
      </c>
      <c r="F42" s="308"/>
      <c r="G42" s="308" t="s">
        <v>1415</v>
      </c>
      <c r="H42" s="308"/>
      <c r="I42" s="308"/>
      <c r="J42" s="308"/>
      <c r="K42" s="306"/>
    </row>
    <row r="43" spans="2:11" s="1" customFormat="1" ht="15" customHeight="1">
      <c r="B43" s="309"/>
      <c r="C43" s="310"/>
      <c r="D43" s="308"/>
      <c r="E43" s="311"/>
      <c r="F43" s="308"/>
      <c r="G43" s="308" t="s">
        <v>1416</v>
      </c>
      <c r="H43" s="308"/>
      <c r="I43" s="308"/>
      <c r="J43" s="308"/>
      <c r="K43" s="306"/>
    </row>
    <row r="44" spans="2:11" s="1" customFormat="1" ht="15" customHeight="1">
      <c r="B44" s="309"/>
      <c r="C44" s="310"/>
      <c r="D44" s="308"/>
      <c r="E44" s="311" t="s">
        <v>1417</v>
      </c>
      <c r="F44" s="308"/>
      <c r="G44" s="308" t="s">
        <v>1418</v>
      </c>
      <c r="H44" s="308"/>
      <c r="I44" s="308"/>
      <c r="J44" s="308"/>
      <c r="K44" s="306"/>
    </row>
    <row r="45" spans="2:11" s="1" customFormat="1" ht="15" customHeight="1">
      <c r="B45" s="309"/>
      <c r="C45" s="310"/>
      <c r="D45" s="308"/>
      <c r="E45" s="311" t="s">
        <v>143</v>
      </c>
      <c r="F45" s="308"/>
      <c r="G45" s="308" t="s">
        <v>1419</v>
      </c>
      <c r="H45" s="308"/>
      <c r="I45" s="308"/>
      <c r="J45" s="308"/>
      <c r="K45" s="306"/>
    </row>
    <row r="46" spans="2:11" s="1" customFormat="1" ht="12.75" customHeight="1">
      <c r="B46" s="309"/>
      <c r="C46" s="310"/>
      <c r="D46" s="308"/>
      <c r="E46" s="308"/>
      <c r="F46" s="308"/>
      <c r="G46" s="308"/>
      <c r="H46" s="308"/>
      <c r="I46" s="308"/>
      <c r="J46" s="308"/>
      <c r="K46" s="306"/>
    </row>
    <row r="47" spans="2:11" s="1" customFormat="1" ht="15" customHeight="1">
      <c r="B47" s="309"/>
      <c r="C47" s="310"/>
      <c r="D47" s="308" t="s">
        <v>1420</v>
      </c>
      <c r="E47" s="308"/>
      <c r="F47" s="308"/>
      <c r="G47" s="308"/>
      <c r="H47" s="308"/>
      <c r="I47" s="308"/>
      <c r="J47" s="308"/>
      <c r="K47" s="306"/>
    </row>
    <row r="48" spans="2:11" s="1" customFormat="1" ht="15" customHeight="1">
      <c r="B48" s="309"/>
      <c r="C48" s="310"/>
      <c r="D48" s="310"/>
      <c r="E48" s="308" t="s">
        <v>1421</v>
      </c>
      <c r="F48" s="308"/>
      <c r="G48" s="308"/>
      <c r="H48" s="308"/>
      <c r="I48" s="308"/>
      <c r="J48" s="308"/>
      <c r="K48" s="306"/>
    </row>
    <row r="49" spans="2:11" s="1" customFormat="1" ht="15" customHeight="1">
      <c r="B49" s="309"/>
      <c r="C49" s="310"/>
      <c r="D49" s="310"/>
      <c r="E49" s="308" t="s">
        <v>1422</v>
      </c>
      <c r="F49" s="308"/>
      <c r="G49" s="308"/>
      <c r="H49" s="308"/>
      <c r="I49" s="308"/>
      <c r="J49" s="308"/>
      <c r="K49" s="306"/>
    </row>
    <row r="50" spans="2:11" s="1" customFormat="1" ht="15" customHeight="1">
      <c r="B50" s="309"/>
      <c r="C50" s="310"/>
      <c r="D50" s="310"/>
      <c r="E50" s="308" t="s">
        <v>1423</v>
      </c>
      <c r="F50" s="308"/>
      <c r="G50" s="308"/>
      <c r="H50" s="308"/>
      <c r="I50" s="308"/>
      <c r="J50" s="308"/>
      <c r="K50" s="306"/>
    </row>
    <row r="51" spans="2:11" s="1" customFormat="1" ht="15" customHeight="1">
      <c r="B51" s="309"/>
      <c r="C51" s="310"/>
      <c r="D51" s="308" t="s">
        <v>1424</v>
      </c>
      <c r="E51" s="308"/>
      <c r="F51" s="308"/>
      <c r="G51" s="308"/>
      <c r="H51" s="308"/>
      <c r="I51" s="308"/>
      <c r="J51" s="308"/>
      <c r="K51" s="306"/>
    </row>
    <row r="52" spans="2:11" s="1" customFormat="1" ht="25.5" customHeight="1">
      <c r="B52" s="304"/>
      <c r="C52" s="305" t="s">
        <v>1425</v>
      </c>
      <c r="D52" s="305"/>
      <c r="E52" s="305"/>
      <c r="F52" s="305"/>
      <c r="G52" s="305"/>
      <c r="H52" s="305"/>
      <c r="I52" s="305"/>
      <c r="J52" s="305"/>
      <c r="K52" s="306"/>
    </row>
    <row r="53" spans="2:11" s="1" customFormat="1" ht="5.25" customHeight="1">
      <c r="B53" s="304"/>
      <c r="C53" s="307"/>
      <c r="D53" s="307"/>
      <c r="E53" s="307"/>
      <c r="F53" s="307"/>
      <c r="G53" s="307"/>
      <c r="H53" s="307"/>
      <c r="I53" s="307"/>
      <c r="J53" s="307"/>
      <c r="K53" s="306"/>
    </row>
    <row r="54" spans="2:11" s="1" customFormat="1" ht="15" customHeight="1">
      <c r="B54" s="304"/>
      <c r="C54" s="308" t="s">
        <v>1426</v>
      </c>
      <c r="D54" s="308"/>
      <c r="E54" s="308"/>
      <c r="F54" s="308"/>
      <c r="G54" s="308"/>
      <c r="H54" s="308"/>
      <c r="I54" s="308"/>
      <c r="J54" s="308"/>
      <c r="K54" s="306"/>
    </row>
    <row r="55" spans="2:11" s="1" customFormat="1" ht="15" customHeight="1">
      <c r="B55" s="304"/>
      <c r="C55" s="308" t="s">
        <v>1427</v>
      </c>
      <c r="D55" s="308"/>
      <c r="E55" s="308"/>
      <c r="F55" s="308"/>
      <c r="G55" s="308"/>
      <c r="H55" s="308"/>
      <c r="I55" s="308"/>
      <c r="J55" s="308"/>
      <c r="K55" s="306"/>
    </row>
    <row r="56" spans="2:11" s="1" customFormat="1" ht="12.75" customHeight="1">
      <c r="B56" s="304"/>
      <c r="C56" s="308"/>
      <c r="D56" s="308"/>
      <c r="E56" s="308"/>
      <c r="F56" s="308"/>
      <c r="G56" s="308"/>
      <c r="H56" s="308"/>
      <c r="I56" s="308"/>
      <c r="J56" s="308"/>
      <c r="K56" s="306"/>
    </row>
    <row r="57" spans="2:11" s="1" customFormat="1" ht="15" customHeight="1">
      <c r="B57" s="304"/>
      <c r="C57" s="308" t="s">
        <v>1428</v>
      </c>
      <c r="D57" s="308"/>
      <c r="E57" s="308"/>
      <c r="F57" s="308"/>
      <c r="G57" s="308"/>
      <c r="H57" s="308"/>
      <c r="I57" s="308"/>
      <c r="J57" s="308"/>
      <c r="K57" s="306"/>
    </row>
    <row r="58" spans="2:11" s="1" customFormat="1" ht="15" customHeight="1">
      <c r="B58" s="304"/>
      <c r="C58" s="310"/>
      <c r="D58" s="308" t="s">
        <v>1429</v>
      </c>
      <c r="E58" s="308"/>
      <c r="F58" s="308"/>
      <c r="G58" s="308"/>
      <c r="H58" s="308"/>
      <c r="I58" s="308"/>
      <c r="J58" s="308"/>
      <c r="K58" s="306"/>
    </row>
    <row r="59" spans="2:11" s="1" customFormat="1" ht="15" customHeight="1">
      <c r="B59" s="304"/>
      <c r="C59" s="310"/>
      <c r="D59" s="308" t="s">
        <v>1430</v>
      </c>
      <c r="E59" s="308"/>
      <c r="F59" s="308"/>
      <c r="G59" s="308"/>
      <c r="H59" s="308"/>
      <c r="I59" s="308"/>
      <c r="J59" s="308"/>
      <c r="K59" s="306"/>
    </row>
    <row r="60" spans="2:11" s="1" customFormat="1" ht="15" customHeight="1">
      <c r="B60" s="304"/>
      <c r="C60" s="310"/>
      <c r="D60" s="308" t="s">
        <v>1431</v>
      </c>
      <c r="E60" s="308"/>
      <c r="F60" s="308"/>
      <c r="G60" s="308"/>
      <c r="H60" s="308"/>
      <c r="I60" s="308"/>
      <c r="J60" s="308"/>
      <c r="K60" s="306"/>
    </row>
    <row r="61" spans="2:11" s="1" customFormat="1" ht="15" customHeight="1">
      <c r="B61" s="304"/>
      <c r="C61" s="310"/>
      <c r="D61" s="308" t="s">
        <v>1432</v>
      </c>
      <c r="E61" s="308"/>
      <c r="F61" s="308"/>
      <c r="G61" s="308"/>
      <c r="H61" s="308"/>
      <c r="I61" s="308"/>
      <c r="J61" s="308"/>
      <c r="K61" s="306"/>
    </row>
    <row r="62" spans="2:11" s="1" customFormat="1" ht="15" customHeight="1">
      <c r="B62" s="304"/>
      <c r="C62" s="310"/>
      <c r="D62" s="313" t="s">
        <v>1433</v>
      </c>
      <c r="E62" s="313"/>
      <c r="F62" s="313"/>
      <c r="G62" s="313"/>
      <c r="H62" s="313"/>
      <c r="I62" s="313"/>
      <c r="J62" s="313"/>
      <c r="K62" s="306"/>
    </row>
    <row r="63" spans="2:11" s="1" customFormat="1" ht="15" customHeight="1">
      <c r="B63" s="304"/>
      <c r="C63" s="310"/>
      <c r="D63" s="308" t="s">
        <v>1434</v>
      </c>
      <c r="E63" s="308"/>
      <c r="F63" s="308"/>
      <c r="G63" s="308"/>
      <c r="H63" s="308"/>
      <c r="I63" s="308"/>
      <c r="J63" s="308"/>
      <c r="K63" s="306"/>
    </row>
    <row r="64" spans="2:11" s="1" customFormat="1" ht="12.75" customHeight="1">
      <c r="B64" s="304"/>
      <c r="C64" s="310"/>
      <c r="D64" s="310"/>
      <c r="E64" s="314"/>
      <c r="F64" s="310"/>
      <c r="G64" s="310"/>
      <c r="H64" s="310"/>
      <c r="I64" s="310"/>
      <c r="J64" s="310"/>
      <c r="K64" s="306"/>
    </row>
    <row r="65" spans="2:11" s="1" customFormat="1" ht="15" customHeight="1">
      <c r="B65" s="304"/>
      <c r="C65" s="310"/>
      <c r="D65" s="308" t="s">
        <v>1435</v>
      </c>
      <c r="E65" s="308"/>
      <c r="F65" s="308"/>
      <c r="G65" s="308"/>
      <c r="H65" s="308"/>
      <c r="I65" s="308"/>
      <c r="J65" s="308"/>
      <c r="K65" s="306"/>
    </row>
    <row r="66" spans="2:11" s="1" customFormat="1" ht="15" customHeight="1">
      <c r="B66" s="304"/>
      <c r="C66" s="310"/>
      <c r="D66" s="313" t="s">
        <v>1436</v>
      </c>
      <c r="E66" s="313"/>
      <c r="F66" s="313"/>
      <c r="G66" s="313"/>
      <c r="H66" s="313"/>
      <c r="I66" s="313"/>
      <c r="J66" s="313"/>
      <c r="K66" s="306"/>
    </row>
    <row r="67" spans="2:11" s="1" customFormat="1" ht="15" customHeight="1">
      <c r="B67" s="304"/>
      <c r="C67" s="310"/>
      <c r="D67" s="308" t="s">
        <v>1437</v>
      </c>
      <c r="E67" s="308"/>
      <c r="F67" s="308"/>
      <c r="G67" s="308"/>
      <c r="H67" s="308"/>
      <c r="I67" s="308"/>
      <c r="J67" s="308"/>
      <c r="K67" s="306"/>
    </row>
    <row r="68" spans="2:11" s="1" customFormat="1" ht="15" customHeight="1">
      <c r="B68" s="304"/>
      <c r="C68" s="310"/>
      <c r="D68" s="308" t="s">
        <v>1438</v>
      </c>
      <c r="E68" s="308"/>
      <c r="F68" s="308"/>
      <c r="G68" s="308"/>
      <c r="H68" s="308"/>
      <c r="I68" s="308"/>
      <c r="J68" s="308"/>
      <c r="K68" s="306"/>
    </row>
    <row r="69" spans="2:11" s="1" customFormat="1" ht="15" customHeight="1">
      <c r="B69" s="304"/>
      <c r="C69" s="310"/>
      <c r="D69" s="308" t="s">
        <v>1439</v>
      </c>
      <c r="E69" s="308"/>
      <c r="F69" s="308"/>
      <c r="G69" s="308"/>
      <c r="H69" s="308"/>
      <c r="I69" s="308"/>
      <c r="J69" s="308"/>
      <c r="K69" s="306"/>
    </row>
    <row r="70" spans="2:11" s="1" customFormat="1" ht="15" customHeight="1">
      <c r="B70" s="304"/>
      <c r="C70" s="310"/>
      <c r="D70" s="308" t="s">
        <v>1440</v>
      </c>
      <c r="E70" s="308"/>
      <c r="F70" s="308"/>
      <c r="G70" s="308"/>
      <c r="H70" s="308"/>
      <c r="I70" s="308"/>
      <c r="J70" s="308"/>
      <c r="K70" s="306"/>
    </row>
    <row r="71" spans="2:11" s="1" customFormat="1" ht="12.75" customHeight="1">
      <c r="B71" s="315"/>
      <c r="C71" s="316"/>
      <c r="D71" s="316"/>
      <c r="E71" s="316"/>
      <c r="F71" s="316"/>
      <c r="G71" s="316"/>
      <c r="H71" s="316"/>
      <c r="I71" s="316"/>
      <c r="J71" s="316"/>
      <c r="K71" s="317"/>
    </row>
    <row r="72" spans="2:11" s="1" customFormat="1" ht="18.75" customHeight="1">
      <c r="B72" s="318"/>
      <c r="C72" s="318"/>
      <c r="D72" s="318"/>
      <c r="E72" s="318"/>
      <c r="F72" s="318"/>
      <c r="G72" s="318"/>
      <c r="H72" s="318"/>
      <c r="I72" s="318"/>
      <c r="J72" s="318"/>
      <c r="K72" s="319"/>
    </row>
    <row r="73" spans="2:11" s="1" customFormat="1" ht="18.75" customHeight="1">
      <c r="B73" s="319"/>
      <c r="C73" s="319"/>
      <c r="D73" s="319"/>
      <c r="E73" s="319"/>
      <c r="F73" s="319"/>
      <c r="G73" s="319"/>
      <c r="H73" s="319"/>
      <c r="I73" s="319"/>
      <c r="J73" s="319"/>
      <c r="K73" s="319"/>
    </row>
    <row r="74" spans="2:11" s="1" customFormat="1" ht="7.5" customHeight="1">
      <c r="B74" s="320"/>
      <c r="C74" s="321"/>
      <c r="D74" s="321"/>
      <c r="E74" s="321"/>
      <c r="F74" s="321"/>
      <c r="G74" s="321"/>
      <c r="H74" s="321"/>
      <c r="I74" s="321"/>
      <c r="J74" s="321"/>
      <c r="K74" s="322"/>
    </row>
    <row r="75" spans="2:11" s="1" customFormat="1" ht="45" customHeight="1">
      <c r="B75" s="323"/>
      <c r="C75" s="324" t="s">
        <v>1441</v>
      </c>
      <c r="D75" s="324"/>
      <c r="E75" s="324"/>
      <c r="F75" s="324"/>
      <c r="G75" s="324"/>
      <c r="H75" s="324"/>
      <c r="I75" s="324"/>
      <c r="J75" s="324"/>
      <c r="K75" s="325"/>
    </row>
    <row r="76" spans="2:11" s="1" customFormat="1" ht="17.25" customHeight="1">
      <c r="B76" s="323"/>
      <c r="C76" s="326" t="s">
        <v>1442</v>
      </c>
      <c r="D76" s="326"/>
      <c r="E76" s="326"/>
      <c r="F76" s="326" t="s">
        <v>1443</v>
      </c>
      <c r="G76" s="327"/>
      <c r="H76" s="326" t="s">
        <v>64</v>
      </c>
      <c r="I76" s="326" t="s">
        <v>67</v>
      </c>
      <c r="J76" s="326" t="s">
        <v>1444</v>
      </c>
      <c r="K76" s="325"/>
    </row>
    <row r="77" spans="2:11" s="1" customFormat="1" ht="17.25" customHeight="1">
      <c r="B77" s="323"/>
      <c r="C77" s="328" t="s">
        <v>1445</v>
      </c>
      <c r="D77" s="328"/>
      <c r="E77" s="328"/>
      <c r="F77" s="329" t="s">
        <v>1446</v>
      </c>
      <c r="G77" s="330"/>
      <c r="H77" s="328"/>
      <c r="I77" s="328"/>
      <c r="J77" s="328" t="s">
        <v>1447</v>
      </c>
      <c r="K77" s="325"/>
    </row>
    <row r="78" spans="2:11" s="1" customFormat="1" ht="5.25" customHeight="1">
      <c r="B78" s="323"/>
      <c r="C78" s="331"/>
      <c r="D78" s="331"/>
      <c r="E78" s="331"/>
      <c r="F78" s="331"/>
      <c r="G78" s="332"/>
      <c r="H78" s="331"/>
      <c r="I78" s="331"/>
      <c r="J78" s="331"/>
      <c r="K78" s="325"/>
    </row>
    <row r="79" spans="2:11" s="1" customFormat="1" ht="15" customHeight="1">
      <c r="B79" s="323"/>
      <c r="C79" s="311" t="s">
        <v>63</v>
      </c>
      <c r="D79" s="333"/>
      <c r="E79" s="333"/>
      <c r="F79" s="334" t="s">
        <v>1448</v>
      </c>
      <c r="G79" s="335"/>
      <c r="H79" s="311" t="s">
        <v>1449</v>
      </c>
      <c r="I79" s="311" t="s">
        <v>1450</v>
      </c>
      <c r="J79" s="311">
        <v>20</v>
      </c>
      <c r="K79" s="325"/>
    </row>
    <row r="80" spans="2:11" s="1" customFormat="1" ht="15" customHeight="1">
      <c r="B80" s="323"/>
      <c r="C80" s="311" t="s">
        <v>1451</v>
      </c>
      <c r="D80" s="311"/>
      <c r="E80" s="311"/>
      <c r="F80" s="334" t="s">
        <v>1448</v>
      </c>
      <c r="G80" s="335"/>
      <c r="H80" s="311" t="s">
        <v>1452</v>
      </c>
      <c r="I80" s="311" t="s">
        <v>1450</v>
      </c>
      <c r="J80" s="311">
        <v>120</v>
      </c>
      <c r="K80" s="325"/>
    </row>
    <row r="81" spans="2:11" s="1" customFormat="1" ht="15" customHeight="1">
      <c r="B81" s="336"/>
      <c r="C81" s="311" t="s">
        <v>1453</v>
      </c>
      <c r="D81" s="311"/>
      <c r="E81" s="311"/>
      <c r="F81" s="334" t="s">
        <v>1454</v>
      </c>
      <c r="G81" s="335"/>
      <c r="H81" s="311" t="s">
        <v>1455</v>
      </c>
      <c r="I81" s="311" t="s">
        <v>1450</v>
      </c>
      <c r="J81" s="311">
        <v>50</v>
      </c>
      <c r="K81" s="325"/>
    </row>
    <row r="82" spans="2:11" s="1" customFormat="1" ht="15" customHeight="1">
      <c r="B82" s="336"/>
      <c r="C82" s="311" t="s">
        <v>1456</v>
      </c>
      <c r="D82" s="311"/>
      <c r="E82" s="311"/>
      <c r="F82" s="334" t="s">
        <v>1448</v>
      </c>
      <c r="G82" s="335"/>
      <c r="H82" s="311" t="s">
        <v>1457</v>
      </c>
      <c r="I82" s="311" t="s">
        <v>1458</v>
      </c>
      <c r="J82" s="311"/>
      <c r="K82" s="325"/>
    </row>
    <row r="83" spans="2:11" s="1" customFormat="1" ht="15" customHeight="1">
      <c r="B83" s="336"/>
      <c r="C83" s="337" t="s">
        <v>1459</v>
      </c>
      <c r="D83" s="337"/>
      <c r="E83" s="337"/>
      <c r="F83" s="338" t="s">
        <v>1454</v>
      </c>
      <c r="G83" s="337"/>
      <c r="H83" s="337" t="s">
        <v>1460</v>
      </c>
      <c r="I83" s="337" t="s">
        <v>1450</v>
      </c>
      <c r="J83" s="337">
        <v>15</v>
      </c>
      <c r="K83" s="325"/>
    </row>
    <row r="84" spans="2:11" s="1" customFormat="1" ht="15" customHeight="1">
      <c r="B84" s="336"/>
      <c r="C84" s="337" t="s">
        <v>1461</v>
      </c>
      <c r="D84" s="337"/>
      <c r="E84" s="337"/>
      <c r="F84" s="338" t="s">
        <v>1454</v>
      </c>
      <c r="G84" s="337"/>
      <c r="H84" s="337" t="s">
        <v>1462</v>
      </c>
      <c r="I84" s="337" t="s">
        <v>1450</v>
      </c>
      <c r="J84" s="337">
        <v>15</v>
      </c>
      <c r="K84" s="325"/>
    </row>
    <row r="85" spans="2:11" s="1" customFormat="1" ht="15" customHeight="1">
      <c r="B85" s="336"/>
      <c r="C85" s="337" t="s">
        <v>1463</v>
      </c>
      <c r="D85" s="337"/>
      <c r="E85" s="337"/>
      <c r="F85" s="338" t="s">
        <v>1454</v>
      </c>
      <c r="G85" s="337"/>
      <c r="H85" s="337" t="s">
        <v>1464</v>
      </c>
      <c r="I85" s="337" t="s">
        <v>1450</v>
      </c>
      <c r="J85" s="337">
        <v>20</v>
      </c>
      <c r="K85" s="325"/>
    </row>
    <row r="86" spans="2:11" s="1" customFormat="1" ht="15" customHeight="1">
      <c r="B86" s="336"/>
      <c r="C86" s="337" t="s">
        <v>1465</v>
      </c>
      <c r="D86" s="337"/>
      <c r="E86" s="337"/>
      <c r="F86" s="338" t="s">
        <v>1454</v>
      </c>
      <c r="G86" s="337"/>
      <c r="H86" s="337" t="s">
        <v>1466</v>
      </c>
      <c r="I86" s="337" t="s">
        <v>1450</v>
      </c>
      <c r="J86" s="337">
        <v>20</v>
      </c>
      <c r="K86" s="325"/>
    </row>
    <row r="87" spans="2:11" s="1" customFormat="1" ht="15" customHeight="1">
      <c r="B87" s="336"/>
      <c r="C87" s="311" t="s">
        <v>1467</v>
      </c>
      <c r="D87" s="311"/>
      <c r="E87" s="311"/>
      <c r="F87" s="334" t="s">
        <v>1454</v>
      </c>
      <c r="G87" s="335"/>
      <c r="H87" s="311" t="s">
        <v>1468</v>
      </c>
      <c r="I87" s="311" t="s">
        <v>1450</v>
      </c>
      <c r="J87" s="311">
        <v>50</v>
      </c>
      <c r="K87" s="325"/>
    </row>
    <row r="88" spans="2:11" s="1" customFormat="1" ht="15" customHeight="1">
      <c r="B88" s="336"/>
      <c r="C88" s="311" t="s">
        <v>1469</v>
      </c>
      <c r="D88" s="311"/>
      <c r="E88" s="311"/>
      <c r="F88" s="334" t="s">
        <v>1454</v>
      </c>
      <c r="G88" s="335"/>
      <c r="H88" s="311" t="s">
        <v>1470</v>
      </c>
      <c r="I88" s="311" t="s">
        <v>1450</v>
      </c>
      <c r="J88" s="311">
        <v>20</v>
      </c>
      <c r="K88" s="325"/>
    </row>
    <row r="89" spans="2:11" s="1" customFormat="1" ht="15" customHeight="1">
      <c r="B89" s="336"/>
      <c r="C89" s="311" t="s">
        <v>1471</v>
      </c>
      <c r="D89" s="311"/>
      <c r="E89" s="311"/>
      <c r="F89" s="334" t="s">
        <v>1454</v>
      </c>
      <c r="G89" s="335"/>
      <c r="H89" s="311" t="s">
        <v>1472</v>
      </c>
      <c r="I89" s="311" t="s">
        <v>1450</v>
      </c>
      <c r="J89" s="311">
        <v>20</v>
      </c>
      <c r="K89" s="325"/>
    </row>
    <row r="90" spans="2:11" s="1" customFormat="1" ht="15" customHeight="1">
      <c r="B90" s="336"/>
      <c r="C90" s="311" t="s">
        <v>1473</v>
      </c>
      <c r="D90" s="311"/>
      <c r="E90" s="311"/>
      <c r="F90" s="334" t="s">
        <v>1454</v>
      </c>
      <c r="G90" s="335"/>
      <c r="H90" s="311" t="s">
        <v>1474</v>
      </c>
      <c r="I90" s="311" t="s">
        <v>1450</v>
      </c>
      <c r="J90" s="311">
        <v>50</v>
      </c>
      <c r="K90" s="325"/>
    </row>
    <row r="91" spans="2:11" s="1" customFormat="1" ht="15" customHeight="1">
      <c r="B91" s="336"/>
      <c r="C91" s="311" t="s">
        <v>1475</v>
      </c>
      <c r="D91" s="311"/>
      <c r="E91" s="311"/>
      <c r="F91" s="334" t="s">
        <v>1454</v>
      </c>
      <c r="G91" s="335"/>
      <c r="H91" s="311" t="s">
        <v>1475</v>
      </c>
      <c r="I91" s="311" t="s">
        <v>1450</v>
      </c>
      <c r="J91" s="311">
        <v>50</v>
      </c>
      <c r="K91" s="325"/>
    </row>
    <row r="92" spans="2:11" s="1" customFormat="1" ht="15" customHeight="1">
      <c r="B92" s="336"/>
      <c r="C92" s="311" t="s">
        <v>1476</v>
      </c>
      <c r="D92" s="311"/>
      <c r="E92" s="311"/>
      <c r="F92" s="334" t="s">
        <v>1454</v>
      </c>
      <c r="G92" s="335"/>
      <c r="H92" s="311" t="s">
        <v>1477</v>
      </c>
      <c r="I92" s="311" t="s">
        <v>1450</v>
      </c>
      <c r="J92" s="311">
        <v>255</v>
      </c>
      <c r="K92" s="325"/>
    </row>
    <row r="93" spans="2:11" s="1" customFormat="1" ht="15" customHeight="1">
      <c r="B93" s="336"/>
      <c r="C93" s="311" t="s">
        <v>1478</v>
      </c>
      <c r="D93" s="311"/>
      <c r="E93" s="311"/>
      <c r="F93" s="334" t="s">
        <v>1448</v>
      </c>
      <c r="G93" s="335"/>
      <c r="H93" s="311" t="s">
        <v>1479</v>
      </c>
      <c r="I93" s="311" t="s">
        <v>1480</v>
      </c>
      <c r="J93" s="311"/>
      <c r="K93" s="325"/>
    </row>
    <row r="94" spans="2:11" s="1" customFormat="1" ht="15" customHeight="1">
      <c r="B94" s="336"/>
      <c r="C94" s="311" t="s">
        <v>1481</v>
      </c>
      <c r="D94" s="311"/>
      <c r="E94" s="311"/>
      <c r="F94" s="334" t="s">
        <v>1448</v>
      </c>
      <c r="G94" s="335"/>
      <c r="H94" s="311" t="s">
        <v>1482</v>
      </c>
      <c r="I94" s="311" t="s">
        <v>1483</v>
      </c>
      <c r="J94" s="311"/>
      <c r="K94" s="325"/>
    </row>
    <row r="95" spans="2:11" s="1" customFormat="1" ht="15" customHeight="1">
      <c r="B95" s="336"/>
      <c r="C95" s="311" t="s">
        <v>1484</v>
      </c>
      <c r="D95" s="311"/>
      <c r="E95" s="311"/>
      <c r="F95" s="334" t="s">
        <v>1448</v>
      </c>
      <c r="G95" s="335"/>
      <c r="H95" s="311" t="s">
        <v>1484</v>
      </c>
      <c r="I95" s="311" t="s">
        <v>1483</v>
      </c>
      <c r="J95" s="311"/>
      <c r="K95" s="325"/>
    </row>
    <row r="96" spans="2:11" s="1" customFormat="1" ht="15" customHeight="1">
      <c r="B96" s="336"/>
      <c r="C96" s="311" t="s">
        <v>48</v>
      </c>
      <c r="D96" s="311"/>
      <c r="E96" s="311"/>
      <c r="F96" s="334" t="s">
        <v>1448</v>
      </c>
      <c r="G96" s="335"/>
      <c r="H96" s="311" t="s">
        <v>1485</v>
      </c>
      <c r="I96" s="311" t="s">
        <v>1483</v>
      </c>
      <c r="J96" s="311"/>
      <c r="K96" s="325"/>
    </row>
    <row r="97" spans="2:11" s="1" customFormat="1" ht="15" customHeight="1">
      <c r="B97" s="336"/>
      <c r="C97" s="311" t="s">
        <v>58</v>
      </c>
      <c r="D97" s="311"/>
      <c r="E97" s="311"/>
      <c r="F97" s="334" t="s">
        <v>1448</v>
      </c>
      <c r="G97" s="335"/>
      <c r="H97" s="311" t="s">
        <v>1486</v>
      </c>
      <c r="I97" s="311" t="s">
        <v>1483</v>
      </c>
      <c r="J97" s="311"/>
      <c r="K97" s="325"/>
    </row>
    <row r="98" spans="2:11" s="1" customFormat="1" ht="15" customHeight="1">
      <c r="B98" s="339"/>
      <c r="C98" s="340"/>
      <c r="D98" s="340"/>
      <c r="E98" s="340"/>
      <c r="F98" s="340"/>
      <c r="G98" s="340"/>
      <c r="H98" s="340"/>
      <c r="I98" s="340"/>
      <c r="J98" s="340"/>
      <c r="K98" s="341"/>
    </row>
    <row r="99" spans="2:11" s="1" customFormat="1" ht="18.75" customHeight="1">
      <c r="B99" s="342"/>
      <c r="C99" s="343"/>
      <c r="D99" s="343"/>
      <c r="E99" s="343"/>
      <c r="F99" s="343"/>
      <c r="G99" s="343"/>
      <c r="H99" s="343"/>
      <c r="I99" s="343"/>
      <c r="J99" s="343"/>
      <c r="K99" s="342"/>
    </row>
    <row r="100" spans="2:11" s="1" customFormat="1" ht="18.75" customHeight="1"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</row>
    <row r="101" spans="2:11" s="1" customFormat="1" ht="7.5" customHeight="1">
      <c r="B101" s="320"/>
      <c r="C101" s="321"/>
      <c r="D101" s="321"/>
      <c r="E101" s="321"/>
      <c r="F101" s="321"/>
      <c r="G101" s="321"/>
      <c r="H101" s="321"/>
      <c r="I101" s="321"/>
      <c r="J101" s="321"/>
      <c r="K101" s="322"/>
    </row>
    <row r="102" spans="2:11" s="1" customFormat="1" ht="45" customHeight="1">
      <c r="B102" s="323"/>
      <c r="C102" s="324" t="s">
        <v>1487</v>
      </c>
      <c r="D102" s="324"/>
      <c r="E102" s="324"/>
      <c r="F102" s="324"/>
      <c r="G102" s="324"/>
      <c r="H102" s="324"/>
      <c r="I102" s="324"/>
      <c r="J102" s="324"/>
      <c r="K102" s="325"/>
    </row>
    <row r="103" spans="2:11" s="1" customFormat="1" ht="17.25" customHeight="1">
      <c r="B103" s="323"/>
      <c r="C103" s="326" t="s">
        <v>1442</v>
      </c>
      <c r="D103" s="326"/>
      <c r="E103" s="326"/>
      <c r="F103" s="326" t="s">
        <v>1443</v>
      </c>
      <c r="G103" s="327"/>
      <c r="H103" s="326" t="s">
        <v>64</v>
      </c>
      <c r="I103" s="326" t="s">
        <v>67</v>
      </c>
      <c r="J103" s="326" t="s">
        <v>1444</v>
      </c>
      <c r="K103" s="325"/>
    </row>
    <row r="104" spans="2:11" s="1" customFormat="1" ht="17.25" customHeight="1">
      <c r="B104" s="323"/>
      <c r="C104" s="328" t="s">
        <v>1445</v>
      </c>
      <c r="D104" s="328"/>
      <c r="E104" s="328"/>
      <c r="F104" s="329" t="s">
        <v>1446</v>
      </c>
      <c r="G104" s="330"/>
      <c r="H104" s="328"/>
      <c r="I104" s="328"/>
      <c r="J104" s="328" t="s">
        <v>1447</v>
      </c>
      <c r="K104" s="325"/>
    </row>
    <row r="105" spans="2:11" s="1" customFormat="1" ht="5.25" customHeight="1">
      <c r="B105" s="323"/>
      <c r="C105" s="326"/>
      <c r="D105" s="326"/>
      <c r="E105" s="326"/>
      <c r="F105" s="326"/>
      <c r="G105" s="344"/>
      <c r="H105" s="326"/>
      <c r="I105" s="326"/>
      <c r="J105" s="326"/>
      <c r="K105" s="325"/>
    </row>
    <row r="106" spans="2:11" s="1" customFormat="1" ht="15" customHeight="1">
      <c r="B106" s="323"/>
      <c r="C106" s="311" t="s">
        <v>63</v>
      </c>
      <c r="D106" s="333"/>
      <c r="E106" s="333"/>
      <c r="F106" s="334" t="s">
        <v>1448</v>
      </c>
      <c r="G106" s="311"/>
      <c r="H106" s="311" t="s">
        <v>1488</v>
      </c>
      <c r="I106" s="311" t="s">
        <v>1450</v>
      </c>
      <c r="J106" s="311">
        <v>20</v>
      </c>
      <c r="K106" s="325"/>
    </row>
    <row r="107" spans="2:11" s="1" customFormat="1" ht="15" customHeight="1">
      <c r="B107" s="323"/>
      <c r="C107" s="311" t="s">
        <v>1451</v>
      </c>
      <c r="D107" s="311"/>
      <c r="E107" s="311"/>
      <c r="F107" s="334" t="s">
        <v>1448</v>
      </c>
      <c r="G107" s="311"/>
      <c r="H107" s="311" t="s">
        <v>1488</v>
      </c>
      <c r="I107" s="311" t="s">
        <v>1450</v>
      </c>
      <c r="J107" s="311">
        <v>120</v>
      </c>
      <c r="K107" s="325"/>
    </row>
    <row r="108" spans="2:11" s="1" customFormat="1" ht="15" customHeight="1">
      <c r="B108" s="336"/>
      <c r="C108" s="311" t="s">
        <v>1453</v>
      </c>
      <c r="D108" s="311"/>
      <c r="E108" s="311"/>
      <c r="F108" s="334" t="s">
        <v>1454</v>
      </c>
      <c r="G108" s="311"/>
      <c r="H108" s="311" t="s">
        <v>1488</v>
      </c>
      <c r="I108" s="311" t="s">
        <v>1450</v>
      </c>
      <c r="J108" s="311">
        <v>50</v>
      </c>
      <c r="K108" s="325"/>
    </row>
    <row r="109" spans="2:11" s="1" customFormat="1" ht="15" customHeight="1">
      <c r="B109" s="336"/>
      <c r="C109" s="311" t="s">
        <v>1456</v>
      </c>
      <c r="D109" s="311"/>
      <c r="E109" s="311"/>
      <c r="F109" s="334" t="s">
        <v>1448</v>
      </c>
      <c r="G109" s="311"/>
      <c r="H109" s="311" t="s">
        <v>1488</v>
      </c>
      <c r="I109" s="311" t="s">
        <v>1458</v>
      </c>
      <c r="J109" s="311"/>
      <c r="K109" s="325"/>
    </row>
    <row r="110" spans="2:11" s="1" customFormat="1" ht="15" customHeight="1">
      <c r="B110" s="336"/>
      <c r="C110" s="311" t="s">
        <v>1467</v>
      </c>
      <c r="D110" s="311"/>
      <c r="E110" s="311"/>
      <c r="F110" s="334" t="s">
        <v>1454</v>
      </c>
      <c r="G110" s="311"/>
      <c r="H110" s="311" t="s">
        <v>1488</v>
      </c>
      <c r="I110" s="311" t="s">
        <v>1450</v>
      </c>
      <c r="J110" s="311">
        <v>50</v>
      </c>
      <c r="K110" s="325"/>
    </row>
    <row r="111" spans="2:11" s="1" customFormat="1" ht="15" customHeight="1">
      <c r="B111" s="336"/>
      <c r="C111" s="311" t="s">
        <v>1475</v>
      </c>
      <c r="D111" s="311"/>
      <c r="E111" s="311"/>
      <c r="F111" s="334" t="s">
        <v>1454</v>
      </c>
      <c r="G111" s="311"/>
      <c r="H111" s="311" t="s">
        <v>1488</v>
      </c>
      <c r="I111" s="311" t="s">
        <v>1450</v>
      </c>
      <c r="J111" s="311">
        <v>50</v>
      </c>
      <c r="K111" s="325"/>
    </row>
    <row r="112" spans="2:11" s="1" customFormat="1" ht="15" customHeight="1">
      <c r="B112" s="336"/>
      <c r="C112" s="311" t="s">
        <v>1473</v>
      </c>
      <c r="D112" s="311"/>
      <c r="E112" s="311"/>
      <c r="F112" s="334" t="s">
        <v>1454</v>
      </c>
      <c r="G112" s="311"/>
      <c r="H112" s="311" t="s">
        <v>1488</v>
      </c>
      <c r="I112" s="311" t="s">
        <v>1450</v>
      </c>
      <c r="J112" s="311">
        <v>50</v>
      </c>
      <c r="K112" s="325"/>
    </row>
    <row r="113" spans="2:11" s="1" customFormat="1" ht="15" customHeight="1">
      <c r="B113" s="336"/>
      <c r="C113" s="311" t="s">
        <v>63</v>
      </c>
      <c r="D113" s="311"/>
      <c r="E113" s="311"/>
      <c r="F113" s="334" t="s">
        <v>1448</v>
      </c>
      <c r="G113" s="311"/>
      <c r="H113" s="311" t="s">
        <v>1489</v>
      </c>
      <c r="I113" s="311" t="s">
        <v>1450</v>
      </c>
      <c r="J113" s="311">
        <v>20</v>
      </c>
      <c r="K113" s="325"/>
    </row>
    <row r="114" spans="2:11" s="1" customFormat="1" ht="15" customHeight="1">
      <c r="B114" s="336"/>
      <c r="C114" s="311" t="s">
        <v>1490</v>
      </c>
      <c r="D114" s="311"/>
      <c r="E114" s="311"/>
      <c r="F114" s="334" t="s">
        <v>1448</v>
      </c>
      <c r="G114" s="311"/>
      <c r="H114" s="311" t="s">
        <v>1491</v>
      </c>
      <c r="I114" s="311" t="s">
        <v>1450</v>
      </c>
      <c r="J114" s="311">
        <v>120</v>
      </c>
      <c r="K114" s="325"/>
    </row>
    <row r="115" spans="2:11" s="1" customFormat="1" ht="15" customHeight="1">
      <c r="B115" s="336"/>
      <c r="C115" s="311" t="s">
        <v>48</v>
      </c>
      <c r="D115" s="311"/>
      <c r="E115" s="311"/>
      <c r="F115" s="334" t="s">
        <v>1448</v>
      </c>
      <c r="G115" s="311"/>
      <c r="H115" s="311" t="s">
        <v>1492</v>
      </c>
      <c r="I115" s="311" t="s">
        <v>1483</v>
      </c>
      <c r="J115" s="311"/>
      <c r="K115" s="325"/>
    </row>
    <row r="116" spans="2:11" s="1" customFormat="1" ht="15" customHeight="1">
      <c r="B116" s="336"/>
      <c r="C116" s="311" t="s">
        <v>58</v>
      </c>
      <c r="D116" s="311"/>
      <c r="E116" s="311"/>
      <c r="F116" s="334" t="s">
        <v>1448</v>
      </c>
      <c r="G116" s="311"/>
      <c r="H116" s="311" t="s">
        <v>1493</v>
      </c>
      <c r="I116" s="311" t="s">
        <v>1483</v>
      </c>
      <c r="J116" s="311"/>
      <c r="K116" s="325"/>
    </row>
    <row r="117" spans="2:11" s="1" customFormat="1" ht="15" customHeight="1">
      <c r="B117" s="336"/>
      <c r="C117" s="311" t="s">
        <v>67</v>
      </c>
      <c r="D117" s="311"/>
      <c r="E117" s="311"/>
      <c r="F117" s="334" t="s">
        <v>1448</v>
      </c>
      <c r="G117" s="311"/>
      <c r="H117" s="311" t="s">
        <v>1494</v>
      </c>
      <c r="I117" s="311" t="s">
        <v>1495</v>
      </c>
      <c r="J117" s="311"/>
      <c r="K117" s="325"/>
    </row>
    <row r="118" spans="2:11" s="1" customFormat="1" ht="15" customHeight="1">
      <c r="B118" s="339"/>
      <c r="C118" s="345"/>
      <c r="D118" s="345"/>
      <c r="E118" s="345"/>
      <c r="F118" s="345"/>
      <c r="G118" s="345"/>
      <c r="H118" s="345"/>
      <c r="I118" s="345"/>
      <c r="J118" s="345"/>
      <c r="K118" s="341"/>
    </row>
    <row r="119" spans="2:11" s="1" customFormat="1" ht="18.75" customHeight="1">
      <c r="B119" s="346"/>
      <c r="C119" s="347"/>
      <c r="D119" s="347"/>
      <c r="E119" s="347"/>
      <c r="F119" s="348"/>
      <c r="G119" s="347"/>
      <c r="H119" s="347"/>
      <c r="I119" s="347"/>
      <c r="J119" s="347"/>
      <c r="K119" s="346"/>
    </row>
    <row r="120" spans="2:11" s="1" customFormat="1" ht="18.75" customHeight="1"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</row>
    <row r="121" spans="2:11" s="1" customFormat="1" ht="7.5" customHeight="1">
      <c r="B121" s="349"/>
      <c r="C121" s="350"/>
      <c r="D121" s="350"/>
      <c r="E121" s="350"/>
      <c r="F121" s="350"/>
      <c r="G121" s="350"/>
      <c r="H121" s="350"/>
      <c r="I121" s="350"/>
      <c r="J121" s="350"/>
      <c r="K121" s="351"/>
    </row>
    <row r="122" spans="2:11" s="1" customFormat="1" ht="45" customHeight="1">
      <c r="B122" s="352"/>
      <c r="C122" s="302" t="s">
        <v>1496</v>
      </c>
      <c r="D122" s="302"/>
      <c r="E122" s="302"/>
      <c r="F122" s="302"/>
      <c r="G122" s="302"/>
      <c r="H122" s="302"/>
      <c r="I122" s="302"/>
      <c r="J122" s="302"/>
      <c r="K122" s="353"/>
    </row>
    <row r="123" spans="2:11" s="1" customFormat="1" ht="17.25" customHeight="1">
      <c r="B123" s="354"/>
      <c r="C123" s="326" t="s">
        <v>1442</v>
      </c>
      <c r="D123" s="326"/>
      <c r="E123" s="326"/>
      <c r="F123" s="326" t="s">
        <v>1443</v>
      </c>
      <c r="G123" s="327"/>
      <c r="H123" s="326" t="s">
        <v>64</v>
      </c>
      <c r="I123" s="326" t="s">
        <v>67</v>
      </c>
      <c r="J123" s="326" t="s">
        <v>1444</v>
      </c>
      <c r="K123" s="355"/>
    </row>
    <row r="124" spans="2:11" s="1" customFormat="1" ht="17.25" customHeight="1">
      <c r="B124" s="354"/>
      <c r="C124" s="328" t="s">
        <v>1445</v>
      </c>
      <c r="D124" s="328"/>
      <c r="E124" s="328"/>
      <c r="F124" s="329" t="s">
        <v>1446</v>
      </c>
      <c r="G124" s="330"/>
      <c r="H124" s="328"/>
      <c r="I124" s="328"/>
      <c r="J124" s="328" t="s">
        <v>1447</v>
      </c>
      <c r="K124" s="355"/>
    </row>
    <row r="125" spans="2:11" s="1" customFormat="1" ht="5.25" customHeight="1">
      <c r="B125" s="356"/>
      <c r="C125" s="331"/>
      <c r="D125" s="331"/>
      <c r="E125" s="331"/>
      <c r="F125" s="331"/>
      <c r="G125" s="357"/>
      <c r="H125" s="331"/>
      <c r="I125" s="331"/>
      <c r="J125" s="331"/>
      <c r="K125" s="358"/>
    </row>
    <row r="126" spans="2:11" s="1" customFormat="1" ht="15" customHeight="1">
      <c r="B126" s="356"/>
      <c r="C126" s="311" t="s">
        <v>1451</v>
      </c>
      <c r="D126" s="333"/>
      <c r="E126" s="333"/>
      <c r="F126" s="334" t="s">
        <v>1448</v>
      </c>
      <c r="G126" s="311"/>
      <c r="H126" s="311" t="s">
        <v>1488</v>
      </c>
      <c r="I126" s="311" t="s">
        <v>1450</v>
      </c>
      <c r="J126" s="311">
        <v>120</v>
      </c>
      <c r="K126" s="359"/>
    </row>
    <row r="127" spans="2:11" s="1" customFormat="1" ht="15" customHeight="1">
      <c r="B127" s="356"/>
      <c r="C127" s="311" t="s">
        <v>1497</v>
      </c>
      <c r="D127" s="311"/>
      <c r="E127" s="311"/>
      <c r="F127" s="334" t="s">
        <v>1448</v>
      </c>
      <c r="G127" s="311"/>
      <c r="H127" s="311" t="s">
        <v>1498</v>
      </c>
      <c r="I127" s="311" t="s">
        <v>1450</v>
      </c>
      <c r="J127" s="311" t="s">
        <v>1499</v>
      </c>
      <c r="K127" s="359"/>
    </row>
    <row r="128" spans="2:11" s="1" customFormat="1" ht="15" customHeight="1">
      <c r="B128" s="356"/>
      <c r="C128" s="311" t="s">
        <v>92</v>
      </c>
      <c r="D128" s="311"/>
      <c r="E128" s="311"/>
      <c r="F128" s="334" t="s">
        <v>1448</v>
      </c>
      <c r="G128" s="311"/>
      <c r="H128" s="311" t="s">
        <v>1500</v>
      </c>
      <c r="I128" s="311" t="s">
        <v>1450</v>
      </c>
      <c r="J128" s="311" t="s">
        <v>1499</v>
      </c>
      <c r="K128" s="359"/>
    </row>
    <row r="129" spans="2:11" s="1" customFormat="1" ht="15" customHeight="1">
      <c r="B129" s="356"/>
      <c r="C129" s="311" t="s">
        <v>1459</v>
      </c>
      <c r="D129" s="311"/>
      <c r="E129" s="311"/>
      <c r="F129" s="334" t="s">
        <v>1454</v>
      </c>
      <c r="G129" s="311"/>
      <c r="H129" s="311" t="s">
        <v>1460</v>
      </c>
      <c r="I129" s="311" t="s">
        <v>1450</v>
      </c>
      <c r="J129" s="311">
        <v>15</v>
      </c>
      <c r="K129" s="359"/>
    </row>
    <row r="130" spans="2:11" s="1" customFormat="1" ht="15" customHeight="1">
      <c r="B130" s="356"/>
      <c r="C130" s="337" t="s">
        <v>1461</v>
      </c>
      <c r="D130" s="337"/>
      <c r="E130" s="337"/>
      <c r="F130" s="338" t="s">
        <v>1454</v>
      </c>
      <c r="G130" s="337"/>
      <c r="H130" s="337" t="s">
        <v>1462</v>
      </c>
      <c r="I130" s="337" t="s">
        <v>1450</v>
      </c>
      <c r="J130" s="337">
        <v>15</v>
      </c>
      <c r="K130" s="359"/>
    </row>
    <row r="131" spans="2:11" s="1" customFormat="1" ht="15" customHeight="1">
      <c r="B131" s="356"/>
      <c r="C131" s="337" t="s">
        <v>1463</v>
      </c>
      <c r="D131" s="337"/>
      <c r="E131" s="337"/>
      <c r="F131" s="338" t="s">
        <v>1454</v>
      </c>
      <c r="G131" s="337"/>
      <c r="H131" s="337" t="s">
        <v>1464</v>
      </c>
      <c r="I131" s="337" t="s">
        <v>1450</v>
      </c>
      <c r="J131" s="337">
        <v>20</v>
      </c>
      <c r="K131" s="359"/>
    </row>
    <row r="132" spans="2:11" s="1" customFormat="1" ht="15" customHeight="1">
      <c r="B132" s="356"/>
      <c r="C132" s="337" t="s">
        <v>1465</v>
      </c>
      <c r="D132" s="337"/>
      <c r="E132" s="337"/>
      <c r="F132" s="338" t="s">
        <v>1454</v>
      </c>
      <c r="G132" s="337"/>
      <c r="H132" s="337" t="s">
        <v>1466</v>
      </c>
      <c r="I132" s="337" t="s">
        <v>1450</v>
      </c>
      <c r="J132" s="337">
        <v>20</v>
      </c>
      <c r="K132" s="359"/>
    </row>
    <row r="133" spans="2:11" s="1" customFormat="1" ht="15" customHeight="1">
      <c r="B133" s="356"/>
      <c r="C133" s="311" t="s">
        <v>1453</v>
      </c>
      <c r="D133" s="311"/>
      <c r="E133" s="311"/>
      <c r="F133" s="334" t="s">
        <v>1454</v>
      </c>
      <c r="G133" s="311"/>
      <c r="H133" s="311" t="s">
        <v>1488</v>
      </c>
      <c r="I133" s="311" t="s">
        <v>1450</v>
      </c>
      <c r="J133" s="311">
        <v>50</v>
      </c>
      <c r="K133" s="359"/>
    </row>
    <row r="134" spans="2:11" s="1" customFormat="1" ht="15" customHeight="1">
      <c r="B134" s="356"/>
      <c r="C134" s="311" t="s">
        <v>1467</v>
      </c>
      <c r="D134" s="311"/>
      <c r="E134" s="311"/>
      <c r="F134" s="334" t="s">
        <v>1454</v>
      </c>
      <c r="G134" s="311"/>
      <c r="H134" s="311" t="s">
        <v>1488</v>
      </c>
      <c r="I134" s="311" t="s">
        <v>1450</v>
      </c>
      <c r="J134" s="311">
        <v>50</v>
      </c>
      <c r="K134" s="359"/>
    </row>
    <row r="135" spans="2:11" s="1" customFormat="1" ht="15" customHeight="1">
      <c r="B135" s="356"/>
      <c r="C135" s="311" t="s">
        <v>1473</v>
      </c>
      <c r="D135" s="311"/>
      <c r="E135" s="311"/>
      <c r="F135" s="334" t="s">
        <v>1454</v>
      </c>
      <c r="G135" s="311"/>
      <c r="H135" s="311" t="s">
        <v>1488</v>
      </c>
      <c r="I135" s="311" t="s">
        <v>1450</v>
      </c>
      <c r="J135" s="311">
        <v>50</v>
      </c>
      <c r="K135" s="359"/>
    </row>
    <row r="136" spans="2:11" s="1" customFormat="1" ht="15" customHeight="1">
      <c r="B136" s="356"/>
      <c r="C136" s="311" t="s">
        <v>1475</v>
      </c>
      <c r="D136" s="311"/>
      <c r="E136" s="311"/>
      <c r="F136" s="334" t="s">
        <v>1454</v>
      </c>
      <c r="G136" s="311"/>
      <c r="H136" s="311" t="s">
        <v>1488</v>
      </c>
      <c r="I136" s="311" t="s">
        <v>1450</v>
      </c>
      <c r="J136" s="311">
        <v>50</v>
      </c>
      <c r="K136" s="359"/>
    </row>
    <row r="137" spans="2:11" s="1" customFormat="1" ht="15" customHeight="1">
      <c r="B137" s="356"/>
      <c r="C137" s="311" t="s">
        <v>1476</v>
      </c>
      <c r="D137" s="311"/>
      <c r="E137" s="311"/>
      <c r="F137" s="334" t="s">
        <v>1454</v>
      </c>
      <c r="G137" s="311"/>
      <c r="H137" s="311" t="s">
        <v>1501</v>
      </c>
      <c r="I137" s="311" t="s">
        <v>1450</v>
      </c>
      <c r="J137" s="311">
        <v>255</v>
      </c>
      <c r="K137" s="359"/>
    </row>
    <row r="138" spans="2:11" s="1" customFormat="1" ht="15" customHeight="1">
      <c r="B138" s="356"/>
      <c r="C138" s="311" t="s">
        <v>1478</v>
      </c>
      <c r="D138" s="311"/>
      <c r="E138" s="311"/>
      <c r="F138" s="334" t="s">
        <v>1448</v>
      </c>
      <c r="G138" s="311"/>
      <c r="H138" s="311" t="s">
        <v>1502</v>
      </c>
      <c r="I138" s="311" t="s">
        <v>1480</v>
      </c>
      <c r="J138" s="311"/>
      <c r="K138" s="359"/>
    </row>
    <row r="139" spans="2:11" s="1" customFormat="1" ht="15" customHeight="1">
      <c r="B139" s="356"/>
      <c r="C139" s="311" t="s">
        <v>1481</v>
      </c>
      <c r="D139" s="311"/>
      <c r="E139" s="311"/>
      <c r="F139" s="334" t="s">
        <v>1448</v>
      </c>
      <c r="G139" s="311"/>
      <c r="H139" s="311" t="s">
        <v>1503</v>
      </c>
      <c r="I139" s="311" t="s">
        <v>1483</v>
      </c>
      <c r="J139" s="311"/>
      <c r="K139" s="359"/>
    </row>
    <row r="140" spans="2:11" s="1" customFormat="1" ht="15" customHeight="1">
      <c r="B140" s="356"/>
      <c r="C140" s="311" t="s">
        <v>1484</v>
      </c>
      <c r="D140" s="311"/>
      <c r="E140" s="311"/>
      <c r="F140" s="334" t="s">
        <v>1448</v>
      </c>
      <c r="G140" s="311"/>
      <c r="H140" s="311" t="s">
        <v>1484</v>
      </c>
      <c r="I140" s="311" t="s">
        <v>1483</v>
      </c>
      <c r="J140" s="311"/>
      <c r="K140" s="359"/>
    </row>
    <row r="141" spans="2:11" s="1" customFormat="1" ht="15" customHeight="1">
      <c r="B141" s="356"/>
      <c r="C141" s="311" t="s">
        <v>48</v>
      </c>
      <c r="D141" s="311"/>
      <c r="E141" s="311"/>
      <c r="F141" s="334" t="s">
        <v>1448</v>
      </c>
      <c r="G141" s="311"/>
      <c r="H141" s="311" t="s">
        <v>1504</v>
      </c>
      <c r="I141" s="311" t="s">
        <v>1483</v>
      </c>
      <c r="J141" s="311"/>
      <c r="K141" s="359"/>
    </row>
    <row r="142" spans="2:11" s="1" customFormat="1" ht="15" customHeight="1">
      <c r="B142" s="356"/>
      <c r="C142" s="311" t="s">
        <v>1505</v>
      </c>
      <c r="D142" s="311"/>
      <c r="E142" s="311"/>
      <c r="F142" s="334" t="s">
        <v>1448</v>
      </c>
      <c r="G142" s="311"/>
      <c r="H142" s="311" t="s">
        <v>1506</v>
      </c>
      <c r="I142" s="311" t="s">
        <v>1483</v>
      </c>
      <c r="J142" s="311"/>
      <c r="K142" s="359"/>
    </row>
    <row r="143" spans="2:11" s="1" customFormat="1" ht="15" customHeight="1">
      <c r="B143" s="360"/>
      <c r="C143" s="361"/>
      <c r="D143" s="361"/>
      <c r="E143" s="361"/>
      <c r="F143" s="361"/>
      <c r="G143" s="361"/>
      <c r="H143" s="361"/>
      <c r="I143" s="361"/>
      <c r="J143" s="361"/>
      <c r="K143" s="362"/>
    </row>
    <row r="144" spans="2:11" s="1" customFormat="1" ht="18.75" customHeight="1">
      <c r="B144" s="347"/>
      <c r="C144" s="347"/>
      <c r="D144" s="347"/>
      <c r="E144" s="347"/>
      <c r="F144" s="348"/>
      <c r="G144" s="347"/>
      <c r="H144" s="347"/>
      <c r="I144" s="347"/>
      <c r="J144" s="347"/>
      <c r="K144" s="347"/>
    </row>
    <row r="145" spans="2:11" s="1" customFormat="1" ht="18.75" customHeight="1"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</row>
    <row r="146" spans="2:11" s="1" customFormat="1" ht="7.5" customHeight="1">
      <c r="B146" s="320"/>
      <c r="C146" s="321"/>
      <c r="D146" s="321"/>
      <c r="E146" s="321"/>
      <c r="F146" s="321"/>
      <c r="G146" s="321"/>
      <c r="H146" s="321"/>
      <c r="I146" s="321"/>
      <c r="J146" s="321"/>
      <c r="K146" s="322"/>
    </row>
    <row r="147" spans="2:11" s="1" customFormat="1" ht="45" customHeight="1">
      <c r="B147" s="323"/>
      <c r="C147" s="324" t="s">
        <v>1507</v>
      </c>
      <c r="D147" s="324"/>
      <c r="E147" s="324"/>
      <c r="F147" s="324"/>
      <c r="G147" s="324"/>
      <c r="H147" s="324"/>
      <c r="I147" s="324"/>
      <c r="J147" s="324"/>
      <c r="K147" s="325"/>
    </row>
    <row r="148" spans="2:11" s="1" customFormat="1" ht="17.25" customHeight="1">
      <c r="B148" s="323"/>
      <c r="C148" s="326" t="s">
        <v>1442</v>
      </c>
      <c r="D148" s="326"/>
      <c r="E148" s="326"/>
      <c r="F148" s="326" t="s">
        <v>1443</v>
      </c>
      <c r="G148" s="327"/>
      <c r="H148" s="326" t="s">
        <v>64</v>
      </c>
      <c r="I148" s="326" t="s">
        <v>67</v>
      </c>
      <c r="J148" s="326" t="s">
        <v>1444</v>
      </c>
      <c r="K148" s="325"/>
    </row>
    <row r="149" spans="2:11" s="1" customFormat="1" ht="17.25" customHeight="1">
      <c r="B149" s="323"/>
      <c r="C149" s="328" t="s">
        <v>1445</v>
      </c>
      <c r="D149" s="328"/>
      <c r="E149" s="328"/>
      <c r="F149" s="329" t="s">
        <v>1446</v>
      </c>
      <c r="G149" s="330"/>
      <c r="H149" s="328"/>
      <c r="I149" s="328"/>
      <c r="J149" s="328" t="s">
        <v>1447</v>
      </c>
      <c r="K149" s="325"/>
    </row>
    <row r="150" spans="2:11" s="1" customFormat="1" ht="5.25" customHeight="1">
      <c r="B150" s="336"/>
      <c r="C150" s="331"/>
      <c r="D150" s="331"/>
      <c r="E150" s="331"/>
      <c r="F150" s="331"/>
      <c r="G150" s="332"/>
      <c r="H150" s="331"/>
      <c r="I150" s="331"/>
      <c r="J150" s="331"/>
      <c r="K150" s="359"/>
    </row>
    <row r="151" spans="2:11" s="1" customFormat="1" ht="15" customHeight="1">
      <c r="B151" s="336"/>
      <c r="C151" s="363" t="s">
        <v>1451</v>
      </c>
      <c r="D151" s="311"/>
      <c r="E151" s="311"/>
      <c r="F151" s="364" t="s">
        <v>1448</v>
      </c>
      <c r="G151" s="311"/>
      <c r="H151" s="363" t="s">
        <v>1488</v>
      </c>
      <c r="I151" s="363" t="s">
        <v>1450</v>
      </c>
      <c r="J151" s="363">
        <v>120</v>
      </c>
      <c r="K151" s="359"/>
    </row>
    <row r="152" spans="2:11" s="1" customFormat="1" ht="15" customHeight="1">
      <c r="B152" s="336"/>
      <c r="C152" s="363" t="s">
        <v>1497</v>
      </c>
      <c r="D152" s="311"/>
      <c r="E152" s="311"/>
      <c r="F152" s="364" t="s">
        <v>1448</v>
      </c>
      <c r="G152" s="311"/>
      <c r="H152" s="363" t="s">
        <v>1508</v>
      </c>
      <c r="I152" s="363" t="s">
        <v>1450</v>
      </c>
      <c r="J152" s="363" t="s">
        <v>1499</v>
      </c>
      <c r="K152" s="359"/>
    </row>
    <row r="153" spans="2:11" s="1" customFormat="1" ht="15" customHeight="1">
      <c r="B153" s="336"/>
      <c r="C153" s="363" t="s">
        <v>92</v>
      </c>
      <c r="D153" s="311"/>
      <c r="E153" s="311"/>
      <c r="F153" s="364" t="s">
        <v>1448</v>
      </c>
      <c r="G153" s="311"/>
      <c r="H153" s="363" t="s">
        <v>1509</v>
      </c>
      <c r="I153" s="363" t="s">
        <v>1450</v>
      </c>
      <c r="J153" s="363" t="s">
        <v>1499</v>
      </c>
      <c r="K153" s="359"/>
    </row>
    <row r="154" spans="2:11" s="1" customFormat="1" ht="15" customHeight="1">
      <c r="B154" s="336"/>
      <c r="C154" s="363" t="s">
        <v>1453</v>
      </c>
      <c r="D154" s="311"/>
      <c r="E154" s="311"/>
      <c r="F154" s="364" t="s">
        <v>1454</v>
      </c>
      <c r="G154" s="311"/>
      <c r="H154" s="363" t="s">
        <v>1488</v>
      </c>
      <c r="I154" s="363" t="s">
        <v>1450</v>
      </c>
      <c r="J154" s="363">
        <v>50</v>
      </c>
      <c r="K154" s="359"/>
    </row>
    <row r="155" spans="2:11" s="1" customFormat="1" ht="15" customHeight="1">
      <c r="B155" s="336"/>
      <c r="C155" s="363" t="s">
        <v>1456</v>
      </c>
      <c r="D155" s="311"/>
      <c r="E155" s="311"/>
      <c r="F155" s="364" t="s">
        <v>1448</v>
      </c>
      <c r="G155" s="311"/>
      <c r="H155" s="363" t="s">
        <v>1488</v>
      </c>
      <c r="I155" s="363" t="s">
        <v>1458</v>
      </c>
      <c r="J155" s="363"/>
      <c r="K155" s="359"/>
    </row>
    <row r="156" spans="2:11" s="1" customFormat="1" ht="15" customHeight="1">
      <c r="B156" s="336"/>
      <c r="C156" s="363" t="s">
        <v>1467</v>
      </c>
      <c r="D156" s="311"/>
      <c r="E156" s="311"/>
      <c r="F156" s="364" t="s">
        <v>1454</v>
      </c>
      <c r="G156" s="311"/>
      <c r="H156" s="363" t="s">
        <v>1488</v>
      </c>
      <c r="I156" s="363" t="s">
        <v>1450</v>
      </c>
      <c r="J156" s="363">
        <v>50</v>
      </c>
      <c r="K156" s="359"/>
    </row>
    <row r="157" spans="2:11" s="1" customFormat="1" ht="15" customHeight="1">
      <c r="B157" s="336"/>
      <c r="C157" s="363" t="s">
        <v>1475</v>
      </c>
      <c r="D157" s="311"/>
      <c r="E157" s="311"/>
      <c r="F157" s="364" t="s">
        <v>1454</v>
      </c>
      <c r="G157" s="311"/>
      <c r="H157" s="363" t="s">
        <v>1488</v>
      </c>
      <c r="I157" s="363" t="s">
        <v>1450</v>
      </c>
      <c r="J157" s="363">
        <v>50</v>
      </c>
      <c r="K157" s="359"/>
    </row>
    <row r="158" spans="2:11" s="1" customFormat="1" ht="15" customHeight="1">
      <c r="B158" s="336"/>
      <c r="C158" s="363" t="s">
        <v>1473</v>
      </c>
      <c r="D158" s="311"/>
      <c r="E158" s="311"/>
      <c r="F158" s="364" t="s">
        <v>1454</v>
      </c>
      <c r="G158" s="311"/>
      <c r="H158" s="363" t="s">
        <v>1488</v>
      </c>
      <c r="I158" s="363" t="s">
        <v>1450</v>
      </c>
      <c r="J158" s="363">
        <v>50</v>
      </c>
      <c r="K158" s="359"/>
    </row>
    <row r="159" spans="2:11" s="1" customFormat="1" ht="15" customHeight="1">
      <c r="B159" s="336"/>
      <c r="C159" s="363" t="s">
        <v>129</v>
      </c>
      <c r="D159" s="311"/>
      <c r="E159" s="311"/>
      <c r="F159" s="364" t="s">
        <v>1448</v>
      </c>
      <c r="G159" s="311"/>
      <c r="H159" s="363" t="s">
        <v>1510</v>
      </c>
      <c r="I159" s="363" t="s">
        <v>1450</v>
      </c>
      <c r="J159" s="363" t="s">
        <v>1511</v>
      </c>
      <c r="K159" s="359"/>
    </row>
    <row r="160" spans="2:11" s="1" customFormat="1" ht="15" customHeight="1">
      <c r="B160" s="336"/>
      <c r="C160" s="363" t="s">
        <v>1512</v>
      </c>
      <c r="D160" s="311"/>
      <c r="E160" s="311"/>
      <c r="F160" s="364" t="s">
        <v>1448</v>
      </c>
      <c r="G160" s="311"/>
      <c r="H160" s="363" t="s">
        <v>1513</v>
      </c>
      <c r="I160" s="363" t="s">
        <v>1483</v>
      </c>
      <c r="J160" s="363"/>
      <c r="K160" s="359"/>
    </row>
    <row r="161" spans="2:11" s="1" customFormat="1" ht="15" customHeight="1">
      <c r="B161" s="365"/>
      <c r="C161" s="345"/>
      <c r="D161" s="345"/>
      <c r="E161" s="345"/>
      <c r="F161" s="345"/>
      <c r="G161" s="345"/>
      <c r="H161" s="345"/>
      <c r="I161" s="345"/>
      <c r="J161" s="345"/>
      <c r="K161" s="366"/>
    </row>
    <row r="162" spans="2:11" s="1" customFormat="1" ht="18.75" customHeight="1">
      <c r="B162" s="347"/>
      <c r="C162" s="357"/>
      <c r="D162" s="357"/>
      <c r="E162" s="357"/>
      <c r="F162" s="367"/>
      <c r="G162" s="357"/>
      <c r="H162" s="357"/>
      <c r="I162" s="357"/>
      <c r="J162" s="357"/>
      <c r="K162" s="347"/>
    </row>
    <row r="163" spans="2:11" s="1" customFormat="1" ht="18.75" customHeight="1"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</row>
    <row r="164" spans="2:11" s="1" customFormat="1" ht="7.5" customHeight="1">
      <c r="B164" s="298"/>
      <c r="C164" s="299"/>
      <c r="D164" s="299"/>
      <c r="E164" s="299"/>
      <c r="F164" s="299"/>
      <c r="G164" s="299"/>
      <c r="H164" s="299"/>
      <c r="I164" s="299"/>
      <c r="J164" s="299"/>
      <c r="K164" s="300"/>
    </row>
    <row r="165" spans="2:11" s="1" customFormat="1" ht="45" customHeight="1">
      <c r="B165" s="301"/>
      <c r="C165" s="302" t="s">
        <v>1514</v>
      </c>
      <c r="D165" s="302"/>
      <c r="E165" s="302"/>
      <c r="F165" s="302"/>
      <c r="G165" s="302"/>
      <c r="H165" s="302"/>
      <c r="I165" s="302"/>
      <c r="J165" s="302"/>
      <c r="K165" s="303"/>
    </row>
    <row r="166" spans="2:11" s="1" customFormat="1" ht="17.25" customHeight="1">
      <c r="B166" s="301"/>
      <c r="C166" s="326" t="s">
        <v>1442</v>
      </c>
      <c r="D166" s="326"/>
      <c r="E166" s="326"/>
      <c r="F166" s="326" t="s">
        <v>1443</v>
      </c>
      <c r="G166" s="368"/>
      <c r="H166" s="369" t="s">
        <v>64</v>
      </c>
      <c r="I166" s="369" t="s">
        <v>67</v>
      </c>
      <c r="J166" s="326" t="s">
        <v>1444</v>
      </c>
      <c r="K166" s="303"/>
    </row>
    <row r="167" spans="2:11" s="1" customFormat="1" ht="17.25" customHeight="1">
      <c r="B167" s="304"/>
      <c r="C167" s="328" t="s">
        <v>1445</v>
      </c>
      <c r="D167" s="328"/>
      <c r="E167" s="328"/>
      <c r="F167" s="329" t="s">
        <v>1446</v>
      </c>
      <c r="G167" s="370"/>
      <c r="H167" s="371"/>
      <c r="I167" s="371"/>
      <c r="J167" s="328" t="s">
        <v>1447</v>
      </c>
      <c r="K167" s="306"/>
    </row>
    <row r="168" spans="2:11" s="1" customFormat="1" ht="5.25" customHeight="1">
      <c r="B168" s="336"/>
      <c r="C168" s="331"/>
      <c r="D168" s="331"/>
      <c r="E168" s="331"/>
      <c r="F168" s="331"/>
      <c r="G168" s="332"/>
      <c r="H168" s="331"/>
      <c r="I168" s="331"/>
      <c r="J168" s="331"/>
      <c r="K168" s="359"/>
    </row>
    <row r="169" spans="2:11" s="1" customFormat="1" ht="15" customHeight="1">
      <c r="B169" s="336"/>
      <c r="C169" s="311" t="s">
        <v>1451</v>
      </c>
      <c r="D169" s="311"/>
      <c r="E169" s="311"/>
      <c r="F169" s="334" t="s">
        <v>1448</v>
      </c>
      <c r="G169" s="311"/>
      <c r="H169" s="311" t="s">
        <v>1488</v>
      </c>
      <c r="I169" s="311" t="s">
        <v>1450</v>
      </c>
      <c r="J169" s="311">
        <v>120</v>
      </c>
      <c r="K169" s="359"/>
    </row>
    <row r="170" spans="2:11" s="1" customFormat="1" ht="15" customHeight="1">
      <c r="B170" s="336"/>
      <c r="C170" s="311" t="s">
        <v>1497</v>
      </c>
      <c r="D170" s="311"/>
      <c r="E170" s="311"/>
      <c r="F170" s="334" t="s">
        <v>1448</v>
      </c>
      <c r="G170" s="311"/>
      <c r="H170" s="311" t="s">
        <v>1498</v>
      </c>
      <c r="I170" s="311" t="s">
        <v>1450</v>
      </c>
      <c r="J170" s="311" t="s">
        <v>1499</v>
      </c>
      <c r="K170" s="359"/>
    </row>
    <row r="171" spans="2:11" s="1" customFormat="1" ht="15" customHeight="1">
      <c r="B171" s="336"/>
      <c r="C171" s="311" t="s">
        <v>92</v>
      </c>
      <c r="D171" s="311"/>
      <c r="E171" s="311"/>
      <c r="F171" s="334" t="s">
        <v>1448</v>
      </c>
      <c r="G171" s="311"/>
      <c r="H171" s="311" t="s">
        <v>1515</v>
      </c>
      <c r="I171" s="311" t="s">
        <v>1450</v>
      </c>
      <c r="J171" s="311" t="s">
        <v>1499</v>
      </c>
      <c r="K171" s="359"/>
    </row>
    <row r="172" spans="2:11" s="1" customFormat="1" ht="15" customHeight="1">
      <c r="B172" s="336"/>
      <c r="C172" s="311" t="s">
        <v>1453</v>
      </c>
      <c r="D172" s="311"/>
      <c r="E172" s="311"/>
      <c r="F172" s="334" t="s">
        <v>1454</v>
      </c>
      <c r="G172" s="311"/>
      <c r="H172" s="311" t="s">
        <v>1515</v>
      </c>
      <c r="I172" s="311" t="s">
        <v>1450</v>
      </c>
      <c r="J172" s="311">
        <v>50</v>
      </c>
      <c r="K172" s="359"/>
    </row>
    <row r="173" spans="2:11" s="1" customFormat="1" ht="15" customHeight="1">
      <c r="B173" s="336"/>
      <c r="C173" s="311" t="s">
        <v>1456</v>
      </c>
      <c r="D173" s="311"/>
      <c r="E173" s="311"/>
      <c r="F173" s="334" t="s">
        <v>1448</v>
      </c>
      <c r="G173" s="311"/>
      <c r="H173" s="311" t="s">
        <v>1515</v>
      </c>
      <c r="I173" s="311" t="s">
        <v>1458</v>
      </c>
      <c r="J173" s="311"/>
      <c r="K173" s="359"/>
    </row>
    <row r="174" spans="2:11" s="1" customFormat="1" ht="15" customHeight="1">
      <c r="B174" s="336"/>
      <c r="C174" s="311" t="s">
        <v>1467</v>
      </c>
      <c r="D174" s="311"/>
      <c r="E174" s="311"/>
      <c r="F174" s="334" t="s">
        <v>1454</v>
      </c>
      <c r="G174" s="311"/>
      <c r="H174" s="311" t="s">
        <v>1515</v>
      </c>
      <c r="I174" s="311" t="s">
        <v>1450</v>
      </c>
      <c r="J174" s="311">
        <v>50</v>
      </c>
      <c r="K174" s="359"/>
    </row>
    <row r="175" spans="2:11" s="1" customFormat="1" ht="15" customHeight="1">
      <c r="B175" s="336"/>
      <c r="C175" s="311" t="s">
        <v>1475</v>
      </c>
      <c r="D175" s="311"/>
      <c r="E175" s="311"/>
      <c r="F175" s="334" t="s">
        <v>1454</v>
      </c>
      <c r="G175" s="311"/>
      <c r="H175" s="311" t="s">
        <v>1515</v>
      </c>
      <c r="I175" s="311" t="s">
        <v>1450</v>
      </c>
      <c r="J175" s="311">
        <v>50</v>
      </c>
      <c r="K175" s="359"/>
    </row>
    <row r="176" spans="2:11" s="1" customFormat="1" ht="15" customHeight="1">
      <c r="B176" s="336"/>
      <c r="C176" s="311" t="s">
        <v>1473</v>
      </c>
      <c r="D176" s="311"/>
      <c r="E176" s="311"/>
      <c r="F176" s="334" t="s">
        <v>1454</v>
      </c>
      <c r="G176" s="311"/>
      <c r="H176" s="311" t="s">
        <v>1515</v>
      </c>
      <c r="I176" s="311" t="s">
        <v>1450</v>
      </c>
      <c r="J176" s="311">
        <v>50</v>
      </c>
      <c r="K176" s="359"/>
    </row>
    <row r="177" spans="2:11" s="1" customFormat="1" ht="15" customHeight="1">
      <c r="B177" s="336"/>
      <c r="C177" s="311" t="s">
        <v>139</v>
      </c>
      <c r="D177" s="311"/>
      <c r="E177" s="311"/>
      <c r="F177" s="334" t="s">
        <v>1448</v>
      </c>
      <c r="G177" s="311"/>
      <c r="H177" s="311" t="s">
        <v>1516</v>
      </c>
      <c r="I177" s="311" t="s">
        <v>1517</v>
      </c>
      <c r="J177" s="311"/>
      <c r="K177" s="359"/>
    </row>
    <row r="178" spans="2:11" s="1" customFormat="1" ht="15" customHeight="1">
      <c r="B178" s="336"/>
      <c r="C178" s="311" t="s">
        <v>67</v>
      </c>
      <c r="D178" s="311"/>
      <c r="E178" s="311"/>
      <c r="F178" s="334" t="s">
        <v>1448</v>
      </c>
      <c r="G178" s="311"/>
      <c r="H178" s="311" t="s">
        <v>1518</v>
      </c>
      <c r="I178" s="311" t="s">
        <v>1519</v>
      </c>
      <c r="J178" s="311">
        <v>1</v>
      </c>
      <c r="K178" s="359"/>
    </row>
    <row r="179" spans="2:11" s="1" customFormat="1" ht="15" customHeight="1">
      <c r="B179" s="336"/>
      <c r="C179" s="311" t="s">
        <v>63</v>
      </c>
      <c r="D179" s="311"/>
      <c r="E179" s="311"/>
      <c r="F179" s="334" t="s">
        <v>1448</v>
      </c>
      <c r="G179" s="311"/>
      <c r="H179" s="311" t="s">
        <v>1520</v>
      </c>
      <c r="I179" s="311" t="s">
        <v>1450</v>
      </c>
      <c r="J179" s="311">
        <v>20</v>
      </c>
      <c r="K179" s="359"/>
    </row>
    <row r="180" spans="2:11" s="1" customFormat="1" ht="15" customHeight="1">
      <c r="B180" s="336"/>
      <c r="C180" s="311" t="s">
        <v>64</v>
      </c>
      <c r="D180" s="311"/>
      <c r="E180" s="311"/>
      <c r="F180" s="334" t="s">
        <v>1448</v>
      </c>
      <c r="G180" s="311"/>
      <c r="H180" s="311" t="s">
        <v>1521</v>
      </c>
      <c r="I180" s="311" t="s">
        <v>1450</v>
      </c>
      <c r="J180" s="311">
        <v>255</v>
      </c>
      <c r="K180" s="359"/>
    </row>
    <row r="181" spans="2:11" s="1" customFormat="1" ht="15" customHeight="1">
      <c r="B181" s="336"/>
      <c r="C181" s="311" t="s">
        <v>140</v>
      </c>
      <c r="D181" s="311"/>
      <c r="E181" s="311"/>
      <c r="F181" s="334" t="s">
        <v>1448</v>
      </c>
      <c r="G181" s="311"/>
      <c r="H181" s="311" t="s">
        <v>1412</v>
      </c>
      <c r="I181" s="311" t="s">
        <v>1450</v>
      </c>
      <c r="J181" s="311">
        <v>10</v>
      </c>
      <c r="K181" s="359"/>
    </row>
    <row r="182" spans="2:11" s="1" customFormat="1" ht="15" customHeight="1">
      <c r="B182" s="336"/>
      <c r="C182" s="311" t="s">
        <v>141</v>
      </c>
      <c r="D182" s="311"/>
      <c r="E182" s="311"/>
      <c r="F182" s="334" t="s">
        <v>1448</v>
      </c>
      <c r="G182" s="311"/>
      <c r="H182" s="311" t="s">
        <v>1522</v>
      </c>
      <c r="I182" s="311" t="s">
        <v>1483</v>
      </c>
      <c r="J182" s="311"/>
      <c r="K182" s="359"/>
    </row>
    <row r="183" spans="2:11" s="1" customFormat="1" ht="15" customHeight="1">
      <c r="B183" s="336"/>
      <c r="C183" s="311" t="s">
        <v>1523</v>
      </c>
      <c r="D183" s="311"/>
      <c r="E183" s="311"/>
      <c r="F183" s="334" t="s">
        <v>1448</v>
      </c>
      <c r="G183" s="311"/>
      <c r="H183" s="311" t="s">
        <v>1524</v>
      </c>
      <c r="I183" s="311" t="s">
        <v>1483</v>
      </c>
      <c r="J183" s="311"/>
      <c r="K183" s="359"/>
    </row>
    <row r="184" spans="2:11" s="1" customFormat="1" ht="15" customHeight="1">
      <c r="B184" s="336"/>
      <c r="C184" s="311" t="s">
        <v>1512</v>
      </c>
      <c r="D184" s="311"/>
      <c r="E184" s="311"/>
      <c r="F184" s="334" t="s">
        <v>1448</v>
      </c>
      <c r="G184" s="311"/>
      <c r="H184" s="311" t="s">
        <v>1525</v>
      </c>
      <c r="I184" s="311" t="s">
        <v>1483</v>
      </c>
      <c r="J184" s="311"/>
      <c r="K184" s="359"/>
    </row>
    <row r="185" spans="2:11" s="1" customFormat="1" ht="15" customHeight="1">
      <c r="B185" s="336"/>
      <c r="C185" s="311" t="s">
        <v>143</v>
      </c>
      <c r="D185" s="311"/>
      <c r="E185" s="311"/>
      <c r="F185" s="334" t="s">
        <v>1454</v>
      </c>
      <c r="G185" s="311"/>
      <c r="H185" s="311" t="s">
        <v>1526</v>
      </c>
      <c r="I185" s="311" t="s">
        <v>1450</v>
      </c>
      <c r="J185" s="311">
        <v>50</v>
      </c>
      <c r="K185" s="359"/>
    </row>
    <row r="186" spans="2:11" s="1" customFormat="1" ht="15" customHeight="1">
      <c r="B186" s="336"/>
      <c r="C186" s="311" t="s">
        <v>1527</v>
      </c>
      <c r="D186" s="311"/>
      <c r="E186" s="311"/>
      <c r="F186" s="334" t="s">
        <v>1454</v>
      </c>
      <c r="G186" s="311"/>
      <c r="H186" s="311" t="s">
        <v>1528</v>
      </c>
      <c r="I186" s="311" t="s">
        <v>1529</v>
      </c>
      <c r="J186" s="311"/>
      <c r="K186" s="359"/>
    </row>
    <row r="187" spans="2:11" s="1" customFormat="1" ht="15" customHeight="1">
      <c r="B187" s="336"/>
      <c r="C187" s="311" t="s">
        <v>1530</v>
      </c>
      <c r="D187" s="311"/>
      <c r="E187" s="311"/>
      <c r="F187" s="334" t="s">
        <v>1454</v>
      </c>
      <c r="G187" s="311"/>
      <c r="H187" s="311" t="s">
        <v>1531</v>
      </c>
      <c r="I187" s="311" t="s">
        <v>1529</v>
      </c>
      <c r="J187" s="311"/>
      <c r="K187" s="359"/>
    </row>
    <row r="188" spans="2:11" s="1" customFormat="1" ht="15" customHeight="1">
      <c r="B188" s="336"/>
      <c r="C188" s="311" t="s">
        <v>1532</v>
      </c>
      <c r="D188" s="311"/>
      <c r="E188" s="311"/>
      <c r="F188" s="334" t="s">
        <v>1454</v>
      </c>
      <c r="G188" s="311"/>
      <c r="H188" s="311" t="s">
        <v>1533</v>
      </c>
      <c r="I188" s="311" t="s">
        <v>1529</v>
      </c>
      <c r="J188" s="311"/>
      <c r="K188" s="359"/>
    </row>
    <row r="189" spans="2:11" s="1" customFormat="1" ht="15" customHeight="1">
      <c r="B189" s="336"/>
      <c r="C189" s="372" t="s">
        <v>1534</v>
      </c>
      <c r="D189" s="311"/>
      <c r="E189" s="311"/>
      <c r="F189" s="334" t="s">
        <v>1454</v>
      </c>
      <c r="G189" s="311"/>
      <c r="H189" s="311" t="s">
        <v>1535</v>
      </c>
      <c r="I189" s="311" t="s">
        <v>1536</v>
      </c>
      <c r="J189" s="373" t="s">
        <v>1537</v>
      </c>
      <c r="K189" s="359"/>
    </row>
    <row r="190" spans="2:11" s="1" customFormat="1" ht="15" customHeight="1">
      <c r="B190" s="336"/>
      <c r="C190" s="372" t="s">
        <v>52</v>
      </c>
      <c r="D190" s="311"/>
      <c r="E190" s="311"/>
      <c r="F190" s="334" t="s">
        <v>1448</v>
      </c>
      <c r="G190" s="311"/>
      <c r="H190" s="308" t="s">
        <v>1538</v>
      </c>
      <c r="I190" s="311" t="s">
        <v>1539</v>
      </c>
      <c r="J190" s="311"/>
      <c r="K190" s="359"/>
    </row>
    <row r="191" spans="2:11" s="1" customFormat="1" ht="15" customHeight="1">
      <c r="B191" s="336"/>
      <c r="C191" s="372" t="s">
        <v>1540</v>
      </c>
      <c r="D191" s="311"/>
      <c r="E191" s="311"/>
      <c r="F191" s="334" t="s">
        <v>1448</v>
      </c>
      <c r="G191" s="311"/>
      <c r="H191" s="311" t="s">
        <v>1541</v>
      </c>
      <c r="I191" s="311" t="s">
        <v>1483</v>
      </c>
      <c r="J191" s="311"/>
      <c r="K191" s="359"/>
    </row>
    <row r="192" spans="2:11" s="1" customFormat="1" ht="15" customHeight="1">
      <c r="B192" s="336"/>
      <c r="C192" s="372" t="s">
        <v>1542</v>
      </c>
      <c r="D192" s="311"/>
      <c r="E192" s="311"/>
      <c r="F192" s="334" t="s">
        <v>1448</v>
      </c>
      <c r="G192" s="311"/>
      <c r="H192" s="311" t="s">
        <v>1543</v>
      </c>
      <c r="I192" s="311" t="s">
        <v>1483</v>
      </c>
      <c r="J192" s="311"/>
      <c r="K192" s="359"/>
    </row>
    <row r="193" spans="2:11" s="1" customFormat="1" ht="15" customHeight="1">
      <c r="B193" s="336"/>
      <c r="C193" s="372" t="s">
        <v>1544</v>
      </c>
      <c r="D193" s="311"/>
      <c r="E193" s="311"/>
      <c r="F193" s="334" t="s">
        <v>1454</v>
      </c>
      <c r="G193" s="311"/>
      <c r="H193" s="311" t="s">
        <v>1545</v>
      </c>
      <c r="I193" s="311" t="s">
        <v>1483</v>
      </c>
      <c r="J193" s="311"/>
      <c r="K193" s="359"/>
    </row>
    <row r="194" spans="2:11" s="1" customFormat="1" ht="15" customHeight="1">
      <c r="B194" s="365"/>
      <c r="C194" s="374"/>
      <c r="D194" s="345"/>
      <c r="E194" s="345"/>
      <c r="F194" s="345"/>
      <c r="G194" s="345"/>
      <c r="H194" s="345"/>
      <c r="I194" s="345"/>
      <c r="J194" s="345"/>
      <c r="K194" s="366"/>
    </row>
    <row r="195" spans="2:11" s="1" customFormat="1" ht="18.75" customHeight="1">
      <c r="B195" s="347"/>
      <c r="C195" s="357"/>
      <c r="D195" s="357"/>
      <c r="E195" s="357"/>
      <c r="F195" s="367"/>
      <c r="G195" s="357"/>
      <c r="H195" s="357"/>
      <c r="I195" s="357"/>
      <c r="J195" s="357"/>
      <c r="K195" s="347"/>
    </row>
    <row r="196" spans="2:11" s="1" customFormat="1" ht="18.75" customHeight="1">
      <c r="B196" s="347"/>
      <c r="C196" s="357"/>
      <c r="D196" s="357"/>
      <c r="E196" s="357"/>
      <c r="F196" s="367"/>
      <c r="G196" s="357"/>
      <c r="H196" s="357"/>
      <c r="I196" s="357"/>
      <c r="J196" s="357"/>
      <c r="K196" s="347"/>
    </row>
    <row r="197" spans="2:11" s="1" customFormat="1" ht="18.75" customHeight="1">
      <c r="B197" s="319"/>
      <c r="C197" s="319"/>
      <c r="D197" s="319"/>
      <c r="E197" s="319"/>
      <c r="F197" s="319"/>
      <c r="G197" s="319"/>
      <c r="H197" s="319"/>
      <c r="I197" s="319"/>
      <c r="J197" s="319"/>
      <c r="K197" s="319"/>
    </row>
    <row r="198" spans="2:11" s="1" customFormat="1" ht="13.5">
      <c r="B198" s="298"/>
      <c r="C198" s="299"/>
      <c r="D198" s="299"/>
      <c r="E198" s="299"/>
      <c r="F198" s="299"/>
      <c r="G198" s="299"/>
      <c r="H198" s="299"/>
      <c r="I198" s="299"/>
      <c r="J198" s="299"/>
      <c r="K198" s="300"/>
    </row>
    <row r="199" spans="2:11" s="1" customFormat="1" ht="21">
      <c r="B199" s="301"/>
      <c r="C199" s="302" t="s">
        <v>1546</v>
      </c>
      <c r="D199" s="302"/>
      <c r="E199" s="302"/>
      <c r="F199" s="302"/>
      <c r="G199" s="302"/>
      <c r="H199" s="302"/>
      <c r="I199" s="302"/>
      <c r="J199" s="302"/>
      <c r="K199" s="303"/>
    </row>
    <row r="200" spans="2:11" s="1" customFormat="1" ht="25.5" customHeight="1">
      <c r="B200" s="301"/>
      <c r="C200" s="375" t="s">
        <v>1547</v>
      </c>
      <c r="D200" s="375"/>
      <c r="E200" s="375"/>
      <c r="F200" s="375" t="s">
        <v>1548</v>
      </c>
      <c r="G200" s="376"/>
      <c r="H200" s="375" t="s">
        <v>1549</v>
      </c>
      <c r="I200" s="375"/>
      <c r="J200" s="375"/>
      <c r="K200" s="303"/>
    </row>
    <row r="201" spans="2:11" s="1" customFormat="1" ht="5.25" customHeight="1">
      <c r="B201" s="336"/>
      <c r="C201" s="331"/>
      <c r="D201" s="331"/>
      <c r="E201" s="331"/>
      <c r="F201" s="331"/>
      <c r="G201" s="357"/>
      <c r="H201" s="331"/>
      <c r="I201" s="331"/>
      <c r="J201" s="331"/>
      <c r="K201" s="359"/>
    </row>
    <row r="202" spans="2:11" s="1" customFormat="1" ht="15" customHeight="1">
      <c r="B202" s="336"/>
      <c r="C202" s="311" t="s">
        <v>1539</v>
      </c>
      <c r="D202" s="311"/>
      <c r="E202" s="311"/>
      <c r="F202" s="334" t="s">
        <v>53</v>
      </c>
      <c r="G202" s="311"/>
      <c r="H202" s="311" t="s">
        <v>1550</v>
      </c>
      <c r="I202" s="311"/>
      <c r="J202" s="311"/>
      <c r="K202" s="359"/>
    </row>
    <row r="203" spans="2:11" s="1" customFormat="1" ht="15" customHeight="1">
      <c r="B203" s="336"/>
      <c r="C203" s="311"/>
      <c r="D203" s="311"/>
      <c r="E203" s="311"/>
      <c r="F203" s="334" t="s">
        <v>54</v>
      </c>
      <c r="G203" s="311"/>
      <c r="H203" s="311" t="s">
        <v>1551</v>
      </c>
      <c r="I203" s="311"/>
      <c r="J203" s="311"/>
      <c r="K203" s="359"/>
    </row>
    <row r="204" spans="2:11" s="1" customFormat="1" ht="15" customHeight="1">
      <c r="B204" s="336"/>
      <c r="C204" s="311"/>
      <c r="D204" s="311"/>
      <c r="E204" s="311"/>
      <c r="F204" s="334" t="s">
        <v>57</v>
      </c>
      <c r="G204" s="311"/>
      <c r="H204" s="311" t="s">
        <v>1552</v>
      </c>
      <c r="I204" s="311"/>
      <c r="J204" s="311"/>
      <c r="K204" s="359"/>
    </row>
    <row r="205" spans="2:11" s="1" customFormat="1" ht="15" customHeight="1">
      <c r="B205" s="336"/>
      <c r="C205" s="311"/>
      <c r="D205" s="311"/>
      <c r="E205" s="311"/>
      <c r="F205" s="334" t="s">
        <v>55</v>
      </c>
      <c r="G205" s="311"/>
      <c r="H205" s="311" t="s">
        <v>1553</v>
      </c>
      <c r="I205" s="311"/>
      <c r="J205" s="311"/>
      <c r="K205" s="359"/>
    </row>
    <row r="206" spans="2:11" s="1" customFormat="1" ht="15" customHeight="1">
      <c r="B206" s="336"/>
      <c r="C206" s="311"/>
      <c r="D206" s="311"/>
      <c r="E206" s="311"/>
      <c r="F206" s="334" t="s">
        <v>56</v>
      </c>
      <c r="G206" s="311"/>
      <c r="H206" s="311" t="s">
        <v>1554</v>
      </c>
      <c r="I206" s="311"/>
      <c r="J206" s="311"/>
      <c r="K206" s="359"/>
    </row>
    <row r="207" spans="2:11" s="1" customFormat="1" ht="15" customHeight="1">
      <c r="B207" s="336"/>
      <c r="C207" s="311"/>
      <c r="D207" s="311"/>
      <c r="E207" s="311"/>
      <c r="F207" s="334"/>
      <c r="G207" s="311"/>
      <c r="H207" s="311"/>
      <c r="I207" s="311"/>
      <c r="J207" s="311"/>
      <c r="K207" s="359"/>
    </row>
    <row r="208" spans="2:11" s="1" customFormat="1" ht="15" customHeight="1">
      <c r="B208" s="336"/>
      <c r="C208" s="311" t="s">
        <v>1495</v>
      </c>
      <c r="D208" s="311"/>
      <c r="E208" s="311"/>
      <c r="F208" s="334" t="s">
        <v>88</v>
      </c>
      <c r="G208" s="311"/>
      <c r="H208" s="311" t="s">
        <v>1555</v>
      </c>
      <c r="I208" s="311"/>
      <c r="J208" s="311"/>
      <c r="K208" s="359"/>
    </row>
    <row r="209" spans="2:11" s="1" customFormat="1" ht="15" customHeight="1">
      <c r="B209" s="336"/>
      <c r="C209" s="311"/>
      <c r="D209" s="311"/>
      <c r="E209" s="311"/>
      <c r="F209" s="334" t="s">
        <v>1392</v>
      </c>
      <c r="G209" s="311"/>
      <c r="H209" s="311" t="s">
        <v>1393</v>
      </c>
      <c r="I209" s="311"/>
      <c r="J209" s="311"/>
      <c r="K209" s="359"/>
    </row>
    <row r="210" spans="2:11" s="1" customFormat="1" ht="15" customHeight="1">
      <c r="B210" s="336"/>
      <c r="C210" s="311"/>
      <c r="D210" s="311"/>
      <c r="E210" s="311"/>
      <c r="F210" s="334" t="s">
        <v>1390</v>
      </c>
      <c r="G210" s="311"/>
      <c r="H210" s="311" t="s">
        <v>1556</v>
      </c>
      <c r="I210" s="311"/>
      <c r="J210" s="311"/>
      <c r="K210" s="359"/>
    </row>
    <row r="211" spans="2:11" s="1" customFormat="1" ht="15" customHeight="1">
      <c r="B211" s="377"/>
      <c r="C211" s="311"/>
      <c r="D211" s="311"/>
      <c r="E211" s="311"/>
      <c r="F211" s="334" t="s">
        <v>1394</v>
      </c>
      <c r="G211" s="372"/>
      <c r="H211" s="363" t="s">
        <v>1395</v>
      </c>
      <c r="I211" s="363"/>
      <c r="J211" s="363"/>
      <c r="K211" s="378"/>
    </row>
    <row r="212" spans="2:11" s="1" customFormat="1" ht="15" customHeight="1">
      <c r="B212" s="377"/>
      <c r="C212" s="311"/>
      <c r="D212" s="311"/>
      <c r="E212" s="311"/>
      <c r="F212" s="334" t="s">
        <v>1324</v>
      </c>
      <c r="G212" s="372"/>
      <c r="H212" s="363" t="s">
        <v>1557</v>
      </c>
      <c r="I212" s="363"/>
      <c r="J212" s="363"/>
      <c r="K212" s="378"/>
    </row>
    <row r="213" spans="2:11" s="1" customFormat="1" ht="15" customHeight="1">
      <c r="B213" s="377"/>
      <c r="C213" s="311"/>
      <c r="D213" s="311"/>
      <c r="E213" s="311"/>
      <c r="F213" s="334"/>
      <c r="G213" s="372"/>
      <c r="H213" s="363"/>
      <c r="I213" s="363"/>
      <c r="J213" s="363"/>
      <c r="K213" s="378"/>
    </row>
    <row r="214" spans="2:11" s="1" customFormat="1" ht="15" customHeight="1">
      <c r="B214" s="377"/>
      <c r="C214" s="311" t="s">
        <v>1519</v>
      </c>
      <c r="D214" s="311"/>
      <c r="E214" s="311"/>
      <c r="F214" s="334">
        <v>1</v>
      </c>
      <c r="G214" s="372"/>
      <c r="H214" s="363" t="s">
        <v>1558</v>
      </c>
      <c r="I214" s="363"/>
      <c r="J214" s="363"/>
      <c r="K214" s="378"/>
    </row>
    <row r="215" spans="2:11" s="1" customFormat="1" ht="15" customHeight="1">
      <c r="B215" s="377"/>
      <c r="C215" s="311"/>
      <c r="D215" s="311"/>
      <c r="E215" s="311"/>
      <c r="F215" s="334">
        <v>2</v>
      </c>
      <c r="G215" s="372"/>
      <c r="H215" s="363" t="s">
        <v>1559</v>
      </c>
      <c r="I215" s="363"/>
      <c r="J215" s="363"/>
      <c r="K215" s="378"/>
    </row>
    <row r="216" spans="2:11" s="1" customFormat="1" ht="15" customHeight="1">
      <c r="B216" s="377"/>
      <c r="C216" s="311"/>
      <c r="D216" s="311"/>
      <c r="E216" s="311"/>
      <c r="F216" s="334">
        <v>3</v>
      </c>
      <c r="G216" s="372"/>
      <c r="H216" s="363" t="s">
        <v>1560</v>
      </c>
      <c r="I216" s="363"/>
      <c r="J216" s="363"/>
      <c r="K216" s="378"/>
    </row>
    <row r="217" spans="2:11" s="1" customFormat="1" ht="15" customHeight="1">
      <c r="B217" s="377"/>
      <c r="C217" s="311"/>
      <c r="D217" s="311"/>
      <c r="E217" s="311"/>
      <c r="F217" s="334">
        <v>4</v>
      </c>
      <c r="G217" s="372"/>
      <c r="H217" s="363" t="s">
        <v>1561</v>
      </c>
      <c r="I217" s="363"/>
      <c r="J217" s="363"/>
      <c r="K217" s="378"/>
    </row>
    <row r="218" spans="2:11" s="1" customFormat="1" ht="12.75" customHeight="1">
      <c r="B218" s="379"/>
      <c r="C218" s="380"/>
      <c r="D218" s="380"/>
      <c r="E218" s="380"/>
      <c r="F218" s="380"/>
      <c r="G218" s="380"/>
      <c r="H218" s="380"/>
      <c r="I218" s="380"/>
      <c r="J218" s="380"/>
      <c r="K218" s="38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90</v>
      </c>
    </row>
    <row r="4" spans="2:46" s="1" customFormat="1" ht="24.95" customHeight="1">
      <c r="B4" s="22"/>
      <c r="D4" s="143" t="s">
        <v>124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opatření KoPÚ k.ú. Měrovice nad Hanou</v>
      </c>
      <c r="F7" s="145"/>
      <c r="G7" s="145"/>
      <c r="H7" s="145"/>
      <c r="L7" s="22"/>
    </row>
    <row r="8" spans="1:31" s="2" customFormat="1" ht="12" customHeight="1">
      <c r="A8" s="41"/>
      <c r="B8" s="47"/>
      <c r="C8" s="41"/>
      <c r="D8" s="145" t="s">
        <v>125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126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19</v>
      </c>
      <c r="E11" s="41"/>
      <c r="F11" s="136" t="s">
        <v>36</v>
      </c>
      <c r="G11" s="41"/>
      <c r="H11" s="41"/>
      <c r="I11" s="145" t="s">
        <v>21</v>
      </c>
      <c r="J11" s="136" t="s">
        <v>36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24</v>
      </c>
      <c r="E12" s="41"/>
      <c r="F12" s="136" t="s">
        <v>25</v>
      </c>
      <c r="G12" s="41"/>
      <c r="H12" s="41"/>
      <c r="I12" s="145" t="s">
        <v>26</v>
      </c>
      <c r="J12" s="149" t="str">
        <f>'Rekapitulace stavby'!AN8</f>
        <v>17. 5. 2022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34</v>
      </c>
      <c r="E14" s="41"/>
      <c r="F14" s="41"/>
      <c r="G14" s="41"/>
      <c r="H14" s="41"/>
      <c r="I14" s="145" t="s">
        <v>35</v>
      </c>
      <c r="J14" s="136" t="s">
        <v>36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37</v>
      </c>
      <c r="F15" s="41"/>
      <c r="G15" s="41"/>
      <c r="H15" s="41"/>
      <c r="I15" s="145" t="s">
        <v>38</v>
      </c>
      <c r="J15" s="136" t="s">
        <v>36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39</v>
      </c>
      <c r="E17" s="41"/>
      <c r="F17" s="41"/>
      <c r="G17" s="41"/>
      <c r="H17" s="41"/>
      <c r="I17" s="145" t="s">
        <v>35</v>
      </c>
      <c r="J17" s="35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5" t="s">
        <v>38</v>
      </c>
      <c r="J18" s="35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41</v>
      </c>
      <c r="E20" s="41"/>
      <c r="F20" s="41"/>
      <c r="G20" s="41"/>
      <c r="H20" s="41"/>
      <c r="I20" s="145" t="s">
        <v>35</v>
      </c>
      <c r="J20" s="136" t="s">
        <v>36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42</v>
      </c>
      <c r="F21" s="41"/>
      <c r="G21" s="41"/>
      <c r="H21" s="41"/>
      <c r="I21" s="145" t="s">
        <v>38</v>
      </c>
      <c r="J21" s="136" t="s">
        <v>36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43</v>
      </c>
      <c r="E23" s="41"/>
      <c r="F23" s="41"/>
      <c r="G23" s="41"/>
      <c r="H23" s="41"/>
      <c r="I23" s="145" t="s">
        <v>35</v>
      </c>
      <c r="J23" s="136" t="str">
        <f>IF('Rekapitulace stavby'!AN19="","",'Rekapitulace stavby'!AN19)</f>
        <v/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5" t="s">
        <v>38</v>
      </c>
      <c r="J24" s="136" t="str">
        <f>IF('Rekapitulace stavby'!AN20="","",'Rekapitulace stavby'!AN20)</f>
        <v/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46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50"/>
      <c r="B27" s="151"/>
      <c r="C27" s="150"/>
      <c r="D27" s="150"/>
      <c r="E27" s="152" t="s">
        <v>127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48</v>
      </c>
      <c r="E30" s="41"/>
      <c r="F30" s="41"/>
      <c r="G30" s="41"/>
      <c r="H30" s="41"/>
      <c r="I30" s="41"/>
      <c r="J30" s="156">
        <f>ROUND(J85,2)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50</v>
      </c>
      <c r="G32" s="41"/>
      <c r="H32" s="41"/>
      <c r="I32" s="157" t="s">
        <v>49</v>
      </c>
      <c r="J32" s="157" t="s">
        <v>51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52</v>
      </c>
      <c r="E33" s="145" t="s">
        <v>53</v>
      </c>
      <c r="F33" s="159">
        <f>ROUND((SUM(BE85:BE230)),2)</f>
        <v>0</v>
      </c>
      <c r="G33" s="41"/>
      <c r="H33" s="41"/>
      <c r="I33" s="160">
        <v>0.21</v>
      </c>
      <c r="J33" s="159">
        <f>ROUND(((SUM(BE85:BE230))*I33),2)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54</v>
      </c>
      <c r="F34" s="159">
        <f>ROUND((SUM(BF85:BF230)),2)</f>
        <v>0</v>
      </c>
      <c r="G34" s="41"/>
      <c r="H34" s="41"/>
      <c r="I34" s="160">
        <v>0.15</v>
      </c>
      <c r="J34" s="159">
        <f>ROUND(((SUM(BF85:BF230))*I34),2)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55</v>
      </c>
      <c r="F35" s="159">
        <f>ROUND((SUM(BG85:BG230)),2)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56</v>
      </c>
      <c r="F36" s="159">
        <f>ROUND((SUM(BH85:BH230)),2)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57</v>
      </c>
      <c r="F37" s="159">
        <f>ROUND((SUM(BI85:BI230)),2)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58</v>
      </c>
      <c r="E39" s="163"/>
      <c r="F39" s="163"/>
      <c r="G39" s="164" t="s">
        <v>59</v>
      </c>
      <c r="H39" s="165" t="s">
        <v>60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128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Realizace opatření KoPÚ k.ú. Měrovice nad Hanou</v>
      </c>
      <c r="F48" s="34"/>
      <c r="G48" s="34"/>
      <c r="H48" s="34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125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05 - Doprovodná liniová zeleň IP 16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24</v>
      </c>
      <c r="D52" s="43"/>
      <c r="E52" s="43"/>
      <c r="F52" s="29" t="str">
        <f>F12</f>
        <v>Měrovice nad Hanou</v>
      </c>
      <c r="G52" s="43"/>
      <c r="H52" s="43"/>
      <c r="I52" s="34" t="s">
        <v>26</v>
      </c>
      <c r="J52" s="75" t="str">
        <f>IF(J12="","",J12)</f>
        <v>17. 5. 2022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40.05" customHeight="1">
      <c r="A54" s="41"/>
      <c r="B54" s="42"/>
      <c r="C54" s="34" t="s">
        <v>34</v>
      </c>
      <c r="D54" s="43"/>
      <c r="E54" s="43"/>
      <c r="F54" s="29" t="str">
        <f>E15</f>
        <v>ČR-Státní pozemkový úřad,Krajský poz.úřad</v>
      </c>
      <c r="G54" s="43"/>
      <c r="H54" s="43"/>
      <c r="I54" s="34" t="s">
        <v>41</v>
      </c>
      <c r="J54" s="39" t="str">
        <f>E21</f>
        <v xml:space="preserve">AGPOL  s.r.o.,Jungmanova 153/12,Olomouc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39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 xml:space="preserve"> 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129</v>
      </c>
      <c r="D57" s="174"/>
      <c r="E57" s="174"/>
      <c r="F57" s="174"/>
      <c r="G57" s="174"/>
      <c r="H57" s="174"/>
      <c r="I57" s="174"/>
      <c r="J57" s="175" t="s">
        <v>130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80</v>
      </c>
      <c r="D59" s="43"/>
      <c r="E59" s="43"/>
      <c r="F59" s="43"/>
      <c r="G59" s="43"/>
      <c r="H59" s="43"/>
      <c r="I59" s="43"/>
      <c r="J59" s="105">
        <f>J85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131</v>
      </c>
    </row>
    <row r="60" spans="1:31" s="9" customFormat="1" ht="24.95" customHeight="1">
      <c r="A60" s="9"/>
      <c r="B60" s="177"/>
      <c r="C60" s="178"/>
      <c r="D60" s="179" t="s">
        <v>132</v>
      </c>
      <c r="E60" s="180"/>
      <c r="F60" s="180"/>
      <c r="G60" s="180"/>
      <c r="H60" s="180"/>
      <c r="I60" s="180"/>
      <c r="J60" s="181">
        <f>J86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133</v>
      </c>
      <c r="E61" s="185"/>
      <c r="F61" s="185"/>
      <c r="G61" s="185"/>
      <c r="H61" s="185"/>
      <c r="I61" s="185"/>
      <c r="J61" s="186">
        <f>J87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134</v>
      </c>
      <c r="E62" s="185"/>
      <c r="F62" s="185"/>
      <c r="G62" s="185"/>
      <c r="H62" s="185"/>
      <c r="I62" s="185"/>
      <c r="J62" s="186">
        <f>J199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135</v>
      </c>
      <c r="E63" s="185"/>
      <c r="F63" s="185"/>
      <c r="G63" s="185"/>
      <c r="H63" s="185"/>
      <c r="I63" s="185"/>
      <c r="J63" s="186">
        <f>J205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77"/>
      <c r="C64" s="178"/>
      <c r="D64" s="179" t="s">
        <v>136</v>
      </c>
      <c r="E64" s="180"/>
      <c r="F64" s="180"/>
      <c r="G64" s="180"/>
      <c r="H64" s="180"/>
      <c r="I64" s="180"/>
      <c r="J64" s="181">
        <f>J209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137</v>
      </c>
      <c r="E65" s="185"/>
      <c r="F65" s="185"/>
      <c r="G65" s="185"/>
      <c r="H65" s="185"/>
      <c r="I65" s="185"/>
      <c r="J65" s="186">
        <f>J210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s="2" customFormat="1" ht="6.95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71" spans="1:31" s="2" customFormat="1" ht="6.95" customHeight="1">
      <c r="A71" s="41"/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24.95" customHeight="1">
      <c r="A72" s="41"/>
      <c r="B72" s="42"/>
      <c r="C72" s="25" t="s">
        <v>138</v>
      </c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4" t="s">
        <v>16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172" t="str">
        <f>E7</f>
        <v>Realizace opatření KoPÚ k.ú. Měrovice nad Hanou</v>
      </c>
      <c r="F75" s="34"/>
      <c r="G75" s="34"/>
      <c r="H75" s="34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125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72" t="str">
        <f>E9</f>
        <v>SO 05 - Doprovodná liniová zeleň IP 16</v>
      </c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4" t="s">
        <v>24</v>
      </c>
      <c r="D79" s="43"/>
      <c r="E79" s="43"/>
      <c r="F79" s="29" t="str">
        <f>F12</f>
        <v>Měrovice nad Hanou</v>
      </c>
      <c r="G79" s="43"/>
      <c r="H79" s="43"/>
      <c r="I79" s="34" t="s">
        <v>26</v>
      </c>
      <c r="J79" s="75" t="str">
        <f>IF(J12="","",J12)</f>
        <v>17. 5. 2022</v>
      </c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40.05" customHeight="1">
      <c r="A81" s="41"/>
      <c r="B81" s="42"/>
      <c r="C81" s="34" t="s">
        <v>34</v>
      </c>
      <c r="D81" s="43"/>
      <c r="E81" s="43"/>
      <c r="F81" s="29" t="str">
        <f>E15</f>
        <v>ČR-Státní pozemkový úřad,Krajský poz.úřad</v>
      </c>
      <c r="G81" s="43"/>
      <c r="H81" s="43"/>
      <c r="I81" s="34" t="s">
        <v>41</v>
      </c>
      <c r="J81" s="39" t="str">
        <f>E21</f>
        <v xml:space="preserve">AGPOL  s.r.o.,Jungmanova 153/12,Olomouc</v>
      </c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4" t="s">
        <v>39</v>
      </c>
      <c r="D82" s="43"/>
      <c r="E82" s="43"/>
      <c r="F82" s="29" t="str">
        <f>IF(E18="","",E18)</f>
        <v>Vyplň údaj</v>
      </c>
      <c r="G82" s="43"/>
      <c r="H82" s="43"/>
      <c r="I82" s="34" t="s">
        <v>43</v>
      </c>
      <c r="J82" s="39" t="str">
        <f>E24</f>
        <v xml:space="preserve"> 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0.3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11" customFormat="1" ht="29.25" customHeight="1">
      <c r="A84" s="188"/>
      <c r="B84" s="189"/>
      <c r="C84" s="190" t="s">
        <v>139</v>
      </c>
      <c r="D84" s="191" t="s">
        <v>67</v>
      </c>
      <c r="E84" s="191" t="s">
        <v>63</v>
      </c>
      <c r="F84" s="191" t="s">
        <v>64</v>
      </c>
      <c r="G84" s="191" t="s">
        <v>140</v>
      </c>
      <c r="H84" s="191" t="s">
        <v>141</v>
      </c>
      <c r="I84" s="191" t="s">
        <v>142</v>
      </c>
      <c r="J84" s="191" t="s">
        <v>130</v>
      </c>
      <c r="K84" s="192" t="s">
        <v>143</v>
      </c>
      <c r="L84" s="193"/>
      <c r="M84" s="95" t="s">
        <v>36</v>
      </c>
      <c r="N84" s="96" t="s">
        <v>52</v>
      </c>
      <c r="O84" s="96" t="s">
        <v>144</v>
      </c>
      <c r="P84" s="96" t="s">
        <v>145</v>
      </c>
      <c r="Q84" s="96" t="s">
        <v>146</v>
      </c>
      <c r="R84" s="96" t="s">
        <v>147</v>
      </c>
      <c r="S84" s="96" t="s">
        <v>148</v>
      </c>
      <c r="T84" s="97" t="s">
        <v>149</v>
      </c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</row>
    <row r="85" spans="1:63" s="2" customFormat="1" ht="22.8" customHeight="1">
      <c r="A85" s="41"/>
      <c r="B85" s="42"/>
      <c r="C85" s="102" t="s">
        <v>150</v>
      </c>
      <c r="D85" s="43"/>
      <c r="E85" s="43"/>
      <c r="F85" s="43"/>
      <c r="G85" s="43"/>
      <c r="H85" s="43"/>
      <c r="I85" s="43"/>
      <c r="J85" s="194">
        <f>BK85</f>
        <v>0</v>
      </c>
      <c r="K85" s="43"/>
      <c r="L85" s="47"/>
      <c r="M85" s="98"/>
      <c r="N85" s="195"/>
      <c r="O85" s="99"/>
      <c r="P85" s="196">
        <f>P86+P209</f>
        <v>0</v>
      </c>
      <c r="Q85" s="99"/>
      <c r="R85" s="196">
        <f>R86+R209</f>
        <v>5.01793772</v>
      </c>
      <c r="S85" s="99"/>
      <c r="T85" s="197">
        <f>T86+T209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19" t="s">
        <v>81</v>
      </c>
      <c r="AU85" s="19" t="s">
        <v>131</v>
      </c>
      <c r="BK85" s="198">
        <f>BK86+BK209</f>
        <v>0</v>
      </c>
    </row>
    <row r="86" spans="1:63" s="12" customFormat="1" ht="25.9" customHeight="1">
      <c r="A86" s="12"/>
      <c r="B86" s="199"/>
      <c r="C86" s="200"/>
      <c r="D86" s="201" t="s">
        <v>81</v>
      </c>
      <c r="E86" s="202" t="s">
        <v>151</v>
      </c>
      <c r="F86" s="202" t="s">
        <v>152</v>
      </c>
      <c r="G86" s="200"/>
      <c r="H86" s="200"/>
      <c r="I86" s="203"/>
      <c r="J86" s="204">
        <f>BK86</f>
        <v>0</v>
      </c>
      <c r="K86" s="200"/>
      <c r="L86" s="205"/>
      <c r="M86" s="206"/>
      <c r="N86" s="207"/>
      <c r="O86" s="207"/>
      <c r="P86" s="208">
        <f>P87+P199+P205</f>
        <v>0</v>
      </c>
      <c r="Q86" s="207"/>
      <c r="R86" s="208">
        <f>R87+R199+R205</f>
        <v>4.58447</v>
      </c>
      <c r="S86" s="207"/>
      <c r="T86" s="209">
        <f>T87+T199+T205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0" t="s">
        <v>23</v>
      </c>
      <c r="AT86" s="211" t="s">
        <v>81</v>
      </c>
      <c r="AU86" s="211" t="s">
        <v>82</v>
      </c>
      <c r="AY86" s="210" t="s">
        <v>153</v>
      </c>
      <c r="BK86" s="212">
        <f>BK87+BK199+BK205</f>
        <v>0</v>
      </c>
    </row>
    <row r="87" spans="1:63" s="12" customFormat="1" ht="22.8" customHeight="1">
      <c r="A87" s="12"/>
      <c r="B87" s="199"/>
      <c r="C87" s="200"/>
      <c r="D87" s="201" t="s">
        <v>81</v>
      </c>
      <c r="E87" s="213" t="s">
        <v>23</v>
      </c>
      <c r="F87" s="213" t="s">
        <v>154</v>
      </c>
      <c r="G87" s="200"/>
      <c r="H87" s="200"/>
      <c r="I87" s="203"/>
      <c r="J87" s="214">
        <f>BK87</f>
        <v>0</v>
      </c>
      <c r="K87" s="200"/>
      <c r="L87" s="205"/>
      <c r="M87" s="206"/>
      <c r="N87" s="207"/>
      <c r="O87" s="207"/>
      <c r="P87" s="208">
        <f>SUM(P88:P198)</f>
        <v>0</v>
      </c>
      <c r="Q87" s="207"/>
      <c r="R87" s="208">
        <f>SUM(R88:R198)</f>
        <v>4.58447</v>
      </c>
      <c r="S87" s="207"/>
      <c r="T87" s="209">
        <f>SUM(T88:T198)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23</v>
      </c>
      <c r="AT87" s="211" t="s">
        <v>81</v>
      </c>
      <c r="AU87" s="211" t="s">
        <v>23</v>
      </c>
      <c r="AY87" s="210" t="s">
        <v>153</v>
      </c>
      <c r="BK87" s="212">
        <f>SUM(BK88:BK198)</f>
        <v>0</v>
      </c>
    </row>
    <row r="88" spans="1:65" s="2" customFormat="1" ht="24.15" customHeight="1">
      <c r="A88" s="41"/>
      <c r="B88" s="42"/>
      <c r="C88" s="215" t="s">
        <v>23</v>
      </c>
      <c r="D88" s="215" t="s">
        <v>155</v>
      </c>
      <c r="E88" s="216" t="s">
        <v>156</v>
      </c>
      <c r="F88" s="217" t="s">
        <v>157</v>
      </c>
      <c r="G88" s="218" t="s">
        <v>158</v>
      </c>
      <c r="H88" s="219">
        <v>1478</v>
      </c>
      <c r="I88" s="220"/>
      <c r="J88" s="221">
        <f>ROUND(I88*H88,2)</f>
        <v>0</v>
      </c>
      <c r="K88" s="217" t="s">
        <v>159</v>
      </c>
      <c r="L88" s="47"/>
      <c r="M88" s="222" t="s">
        <v>36</v>
      </c>
      <c r="N88" s="223" t="s">
        <v>53</v>
      </c>
      <c r="O88" s="87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6" t="s">
        <v>160</v>
      </c>
      <c r="AT88" s="226" t="s">
        <v>155</v>
      </c>
      <c r="AU88" s="226" t="s">
        <v>90</v>
      </c>
      <c r="AY88" s="19" t="s">
        <v>153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9" t="s">
        <v>23</v>
      </c>
      <c r="BK88" s="227">
        <f>ROUND(I88*H88,2)</f>
        <v>0</v>
      </c>
      <c r="BL88" s="19" t="s">
        <v>160</v>
      </c>
      <c r="BM88" s="226" t="s">
        <v>161</v>
      </c>
    </row>
    <row r="89" spans="1:47" s="2" customFormat="1" ht="12">
      <c r="A89" s="41"/>
      <c r="B89" s="42"/>
      <c r="C89" s="43"/>
      <c r="D89" s="228" t="s">
        <v>162</v>
      </c>
      <c r="E89" s="43"/>
      <c r="F89" s="229" t="s">
        <v>163</v>
      </c>
      <c r="G89" s="43"/>
      <c r="H89" s="43"/>
      <c r="I89" s="230"/>
      <c r="J89" s="43"/>
      <c r="K89" s="43"/>
      <c r="L89" s="47"/>
      <c r="M89" s="231"/>
      <c r="N89" s="232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162</v>
      </c>
      <c r="AU89" s="19" t="s">
        <v>90</v>
      </c>
    </row>
    <row r="90" spans="1:47" s="2" customFormat="1" ht="12">
      <c r="A90" s="41"/>
      <c r="B90" s="42"/>
      <c r="C90" s="43"/>
      <c r="D90" s="233" t="s">
        <v>164</v>
      </c>
      <c r="E90" s="43"/>
      <c r="F90" s="234" t="s">
        <v>165</v>
      </c>
      <c r="G90" s="43"/>
      <c r="H90" s="43"/>
      <c r="I90" s="230"/>
      <c r="J90" s="43"/>
      <c r="K90" s="43"/>
      <c r="L90" s="47"/>
      <c r="M90" s="231"/>
      <c r="N90" s="232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164</v>
      </c>
      <c r="AU90" s="19" t="s">
        <v>90</v>
      </c>
    </row>
    <row r="91" spans="1:51" s="13" customFormat="1" ht="12">
      <c r="A91" s="13"/>
      <c r="B91" s="235"/>
      <c r="C91" s="236"/>
      <c r="D91" s="228" t="s">
        <v>166</v>
      </c>
      <c r="E91" s="237" t="s">
        <v>36</v>
      </c>
      <c r="F91" s="238" t="s">
        <v>167</v>
      </c>
      <c r="G91" s="236"/>
      <c r="H91" s="237" t="s">
        <v>36</v>
      </c>
      <c r="I91" s="239"/>
      <c r="J91" s="236"/>
      <c r="K91" s="236"/>
      <c r="L91" s="240"/>
      <c r="M91" s="241"/>
      <c r="N91" s="242"/>
      <c r="O91" s="242"/>
      <c r="P91" s="242"/>
      <c r="Q91" s="242"/>
      <c r="R91" s="242"/>
      <c r="S91" s="242"/>
      <c r="T91" s="24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4" t="s">
        <v>166</v>
      </c>
      <c r="AU91" s="244" t="s">
        <v>90</v>
      </c>
      <c r="AV91" s="13" t="s">
        <v>23</v>
      </c>
      <c r="AW91" s="13" t="s">
        <v>45</v>
      </c>
      <c r="AX91" s="13" t="s">
        <v>82</v>
      </c>
      <c r="AY91" s="244" t="s">
        <v>153</v>
      </c>
    </row>
    <row r="92" spans="1:51" s="14" customFormat="1" ht="12">
      <c r="A92" s="14"/>
      <c r="B92" s="245"/>
      <c r="C92" s="246"/>
      <c r="D92" s="228" t="s">
        <v>166</v>
      </c>
      <c r="E92" s="247" t="s">
        <v>36</v>
      </c>
      <c r="F92" s="248" t="s">
        <v>168</v>
      </c>
      <c r="G92" s="246"/>
      <c r="H92" s="249">
        <v>1478</v>
      </c>
      <c r="I92" s="250"/>
      <c r="J92" s="246"/>
      <c r="K92" s="246"/>
      <c r="L92" s="251"/>
      <c r="M92" s="252"/>
      <c r="N92" s="253"/>
      <c r="O92" s="253"/>
      <c r="P92" s="253"/>
      <c r="Q92" s="253"/>
      <c r="R92" s="253"/>
      <c r="S92" s="253"/>
      <c r="T92" s="25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5" t="s">
        <v>166</v>
      </c>
      <c r="AU92" s="255" t="s">
        <v>90</v>
      </c>
      <c r="AV92" s="14" t="s">
        <v>90</v>
      </c>
      <c r="AW92" s="14" t="s">
        <v>45</v>
      </c>
      <c r="AX92" s="14" t="s">
        <v>23</v>
      </c>
      <c r="AY92" s="255" t="s">
        <v>153</v>
      </c>
    </row>
    <row r="93" spans="1:65" s="2" customFormat="1" ht="16.5" customHeight="1">
      <c r="A93" s="41"/>
      <c r="B93" s="42"/>
      <c r="C93" s="215" t="s">
        <v>90</v>
      </c>
      <c r="D93" s="215" t="s">
        <v>155</v>
      </c>
      <c r="E93" s="216" t="s">
        <v>169</v>
      </c>
      <c r="F93" s="217" t="s">
        <v>170</v>
      </c>
      <c r="G93" s="218" t="s">
        <v>158</v>
      </c>
      <c r="H93" s="219">
        <v>1478</v>
      </c>
      <c r="I93" s="220"/>
      <c r="J93" s="221">
        <f>ROUND(I93*H93,2)</f>
        <v>0</v>
      </c>
      <c r="K93" s="217" t="s">
        <v>159</v>
      </c>
      <c r="L93" s="47"/>
      <c r="M93" s="222" t="s">
        <v>36</v>
      </c>
      <c r="N93" s="223" t="s">
        <v>53</v>
      </c>
      <c r="O93" s="87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6" t="s">
        <v>160</v>
      </c>
      <c r="AT93" s="226" t="s">
        <v>155</v>
      </c>
      <c r="AU93" s="226" t="s">
        <v>90</v>
      </c>
      <c r="AY93" s="19" t="s">
        <v>153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23</v>
      </c>
      <c r="BK93" s="227">
        <f>ROUND(I93*H93,2)</f>
        <v>0</v>
      </c>
      <c r="BL93" s="19" t="s">
        <v>160</v>
      </c>
      <c r="BM93" s="226" t="s">
        <v>171</v>
      </c>
    </row>
    <row r="94" spans="1:47" s="2" customFormat="1" ht="12">
      <c r="A94" s="41"/>
      <c r="B94" s="42"/>
      <c r="C94" s="43"/>
      <c r="D94" s="228" t="s">
        <v>162</v>
      </c>
      <c r="E94" s="43"/>
      <c r="F94" s="229" t="s">
        <v>172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162</v>
      </c>
      <c r="AU94" s="19" t="s">
        <v>90</v>
      </c>
    </row>
    <row r="95" spans="1:47" s="2" customFormat="1" ht="12">
      <c r="A95" s="41"/>
      <c r="B95" s="42"/>
      <c r="C95" s="43"/>
      <c r="D95" s="233" t="s">
        <v>164</v>
      </c>
      <c r="E95" s="43"/>
      <c r="F95" s="234" t="s">
        <v>173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164</v>
      </c>
      <c r="AU95" s="19" t="s">
        <v>90</v>
      </c>
    </row>
    <row r="96" spans="1:51" s="13" customFormat="1" ht="12">
      <c r="A96" s="13"/>
      <c r="B96" s="235"/>
      <c r="C96" s="236"/>
      <c r="D96" s="228" t="s">
        <v>166</v>
      </c>
      <c r="E96" s="237" t="s">
        <v>36</v>
      </c>
      <c r="F96" s="238" t="s">
        <v>167</v>
      </c>
      <c r="G96" s="236"/>
      <c r="H96" s="237" t="s">
        <v>36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166</v>
      </c>
      <c r="AU96" s="244" t="s">
        <v>90</v>
      </c>
      <c r="AV96" s="13" t="s">
        <v>23</v>
      </c>
      <c r="AW96" s="13" t="s">
        <v>45</v>
      </c>
      <c r="AX96" s="13" t="s">
        <v>82</v>
      </c>
      <c r="AY96" s="244" t="s">
        <v>153</v>
      </c>
    </row>
    <row r="97" spans="1:51" s="14" customFormat="1" ht="12">
      <c r="A97" s="14"/>
      <c r="B97" s="245"/>
      <c r="C97" s="246"/>
      <c r="D97" s="228" t="s">
        <v>166</v>
      </c>
      <c r="E97" s="247" t="s">
        <v>36</v>
      </c>
      <c r="F97" s="248" t="s">
        <v>168</v>
      </c>
      <c r="G97" s="246"/>
      <c r="H97" s="249">
        <v>1478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5" t="s">
        <v>166</v>
      </c>
      <c r="AU97" s="255" t="s">
        <v>90</v>
      </c>
      <c r="AV97" s="14" t="s">
        <v>90</v>
      </c>
      <c r="AW97" s="14" t="s">
        <v>45</v>
      </c>
      <c r="AX97" s="14" t="s">
        <v>23</v>
      </c>
      <c r="AY97" s="255" t="s">
        <v>153</v>
      </c>
    </row>
    <row r="98" spans="1:65" s="2" customFormat="1" ht="16.5" customHeight="1">
      <c r="A98" s="41"/>
      <c r="B98" s="42"/>
      <c r="C98" s="256" t="s">
        <v>174</v>
      </c>
      <c r="D98" s="256" t="s">
        <v>175</v>
      </c>
      <c r="E98" s="257" t="s">
        <v>176</v>
      </c>
      <c r="F98" s="258" t="s">
        <v>177</v>
      </c>
      <c r="G98" s="259" t="s">
        <v>178</v>
      </c>
      <c r="H98" s="260">
        <v>45.67</v>
      </c>
      <c r="I98" s="261"/>
      <c r="J98" s="262">
        <f>ROUND(I98*H98,2)</f>
        <v>0</v>
      </c>
      <c r="K98" s="258" t="s">
        <v>159</v>
      </c>
      <c r="L98" s="263"/>
      <c r="M98" s="264" t="s">
        <v>36</v>
      </c>
      <c r="N98" s="265" t="s">
        <v>53</v>
      </c>
      <c r="O98" s="87"/>
      <c r="P98" s="224">
        <f>O98*H98</f>
        <v>0</v>
      </c>
      <c r="Q98" s="224">
        <v>0.001</v>
      </c>
      <c r="R98" s="224">
        <f>Q98*H98</f>
        <v>0.04567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179</v>
      </c>
      <c r="AT98" s="226" t="s">
        <v>175</v>
      </c>
      <c r="AU98" s="226" t="s">
        <v>90</v>
      </c>
      <c r="AY98" s="19" t="s">
        <v>153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23</v>
      </c>
      <c r="BK98" s="227">
        <f>ROUND(I98*H98,2)</f>
        <v>0</v>
      </c>
      <c r="BL98" s="19" t="s">
        <v>160</v>
      </c>
      <c r="BM98" s="226" t="s">
        <v>180</v>
      </c>
    </row>
    <row r="99" spans="1:47" s="2" customFormat="1" ht="12">
      <c r="A99" s="41"/>
      <c r="B99" s="42"/>
      <c r="C99" s="43"/>
      <c r="D99" s="228" t="s">
        <v>162</v>
      </c>
      <c r="E99" s="43"/>
      <c r="F99" s="229" t="s">
        <v>177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162</v>
      </c>
      <c r="AU99" s="19" t="s">
        <v>90</v>
      </c>
    </row>
    <row r="100" spans="1:51" s="13" customFormat="1" ht="12">
      <c r="A100" s="13"/>
      <c r="B100" s="235"/>
      <c r="C100" s="236"/>
      <c r="D100" s="228" t="s">
        <v>166</v>
      </c>
      <c r="E100" s="237" t="s">
        <v>36</v>
      </c>
      <c r="F100" s="238" t="s">
        <v>181</v>
      </c>
      <c r="G100" s="236"/>
      <c r="H100" s="237" t="s">
        <v>36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166</v>
      </c>
      <c r="AU100" s="244" t="s">
        <v>90</v>
      </c>
      <c r="AV100" s="13" t="s">
        <v>23</v>
      </c>
      <c r="AW100" s="13" t="s">
        <v>45</v>
      </c>
      <c r="AX100" s="13" t="s">
        <v>82</v>
      </c>
      <c r="AY100" s="244" t="s">
        <v>153</v>
      </c>
    </row>
    <row r="101" spans="1:51" s="14" customFormat="1" ht="12">
      <c r="A101" s="14"/>
      <c r="B101" s="245"/>
      <c r="C101" s="246"/>
      <c r="D101" s="228" t="s">
        <v>166</v>
      </c>
      <c r="E101" s="247" t="s">
        <v>36</v>
      </c>
      <c r="F101" s="248" t="s">
        <v>182</v>
      </c>
      <c r="G101" s="246"/>
      <c r="H101" s="249">
        <v>45.6702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166</v>
      </c>
      <c r="AU101" s="255" t="s">
        <v>90</v>
      </c>
      <c r="AV101" s="14" t="s">
        <v>90</v>
      </c>
      <c r="AW101" s="14" t="s">
        <v>45</v>
      </c>
      <c r="AX101" s="14" t="s">
        <v>82</v>
      </c>
      <c r="AY101" s="255" t="s">
        <v>153</v>
      </c>
    </row>
    <row r="102" spans="1:51" s="15" customFormat="1" ht="12">
      <c r="A102" s="15"/>
      <c r="B102" s="266"/>
      <c r="C102" s="267"/>
      <c r="D102" s="228" t="s">
        <v>166</v>
      </c>
      <c r="E102" s="268" t="s">
        <v>36</v>
      </c>
      <c r="F102" s="269" t="s">
        <v>183</v>
      </c>
      <c r="G102" s="267"/>
      <c r="H102" s="270">
        <v>45.6702</v>
      </c>
      <c r="I102" s="271"/>
      <c r="J102" s="267"/>
      <c r="K102" s="267"/>
      <c r="L102" s="272"/>
      <c r="M102" s="273"/>
      <c r="N102" s="274"/>
      <c r="O102" s="274"/>
      <c r="P102" s="274"/>
      <c r="Q102" s="274"/>
      <c r="R102" s="274"/>
      <c r="S102" s="274"/>
      <c r="T102" s="27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76" t="s">
        <v>166</v>
      </c>
      <c r="AU102" s="276" t="s">
        <v>90</v>
      </c>
      <c r="AV102" s="15" t="s">
        <v>160</v>
      </c>
      <c r="AW102" s="15" t="s">
        <v>45</v>
      </c>
      <c r="AX102" s="15" t="s">
        <v>23</v>
      </c>
      <c r="AY102" s="276" t="s">
        <v>153</v>
      </c>
    </row>
    <row r="103" spans="1:65" s="2" customFormat="1" ht="21.75" customHeight="1">
      <c r="A103" s="41"/>
      <c r="B103" s="42"/>
      <c r="C103" s="215" t="s">
        <v>160</v>
      </c>
      <c r="D103" s="215" t="s">
        <v>155</v>
      </c>
      <c r="E103" s="216" t="s">
        <v>184</v>
      </c>
      <c r="F103" s="217" t="s">
        <v>185</v>
      </c>
      <c r="G103" s="218" t="s">
        <v>186</v>
      </c>
      <c r="H103" s="219">
        <v>70</v>
      </c>
      <c r="I103" s="220"/>
      <c r="J103" s="221">
        <f>ROUND(I103*H103,2)</f>
        <v>0</v>
      </c>
      <c r="K103" s="217" t="s">
        <v>159</v>
      </c>
      <c r="L103" s="47"/>
      <c r="M103" s="222" t="s">
        <v>36</v>
      </c>
      <c r="N103" s="223" t="s">
        <v>53</v>
      </c>
      <c r="O103" s="87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6" t="s">
        <v>160</v>
      </c>
      <c r="AT103" s="226" t="s">
        <v>155</v>
      </c>
      <c r="AU103" s="226" t="s">
        <v>90</v>
      </c>
      <c r="AY103" s="19" t="s">
        <v>153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23</v>
      </c>
      <c r="BK103" s="227">
        <f>ROUND(I103*H103,2)</f>
        <v>0</v>
      </c>
      <c r="BL103" s="19" t="s">
        <v>160</v>
      </c>
      <c r="BM103" s="226" t="s">
        <v>187</v>
      </c>
    </row>
    <row r="104" spans="1:47" s="2" customFormat="1" ht="12">
      <c r="A104" s="41"/>
      <c r="B104" s="42"/>
      <c r="C104" s="43"/>
      <c r="D104" s="228" t="s">
        <v>162</v>
      </c>
      <c r="E104" s="43"/>
      <c r="F104" s="229" t="s">
        <v>188</v>
      </c>
      <c r="G104" s="43"/>
      <c r="H104" s="43"/>
      <c r="I104" s="230"/>
      <c r="J104" s="43"/>
      <c r="K104" s="43"/>
      <c r="L104" s="47"/>
      <c r="M104" s="231"/>
      <c r="N104" s="23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162</v>
      </c>
      <c r="AU104" s="19" t="s">
        <v>90</v>
      </c>
    </row>
    <row r="105" spans="1:47" s="2" customFormat="1" ht="12">
      <c r="A105" s="41"/>
      <c r="B105" s="42"/>
      <c r="C105" s="43"/>
      <c r="D105" s="233" t="s">
        <v>164</v>
      </c>
      <c r="E105" s="43"/>
      <c r="F105" s="234" t="s">
        <v>189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164</v>
      </c>
      <c r="AU105" s="19" t="s">
        <v>90</v>
      </c>
    </row>
    <row r="106" spans="1:51" s="13" customFormat="1" ht="12">
      <c r="A106" s="13"/>
      <c r="B106" s="235"/>
      <c r="C106" s="236"/>
      <c r="D106" s="228" t="s">
        <v>166</v>
      </c>
      <c r="E106" s="237" t="s">
        <v>36</v>
      </c>
      <c r="F106" s="238" t="s">
        <v>190</v>
      </c>
      <c r="G106" s="236"/>
      <c r="H106" s="237" t="s">
        <v>36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166</v>
      </c>
      <c r="AU106" s="244" t="s">
        <v>90</v>
      </c>
      <c r="AV106" s="13" t="s">
        <v>23</v>
      </c>
      <c r="AW106" s="13" t="s">
        <v>45</v>
      </c>
      <c r="AX106" s="13" t="s">
        <v>82</v>
      </c>
      <c r="AY106" s="244" t="s">
        <v>153</v>
      </c>
    </row>
    <row r="107" spans="1:51" s="14" customFormat="1" ht="12">
      <c r="A107" s="14"/>
      <c r="B107" s="245"/>
      <c r="C107" s="246"/>
      <c r="D107" s="228" t="s">
        <v>166</v>
      </c>
      <c r="E107" s="247" t="s">
        <v>36</v>
      </c>
      <c r="F107" s="248" t="s">
        <v>191</v>
      </c>
      <c r="G107" s="246"/>
      <c r="H107" s="249">
        <v>70</v>
      </c>
      <c r="I107" s="250"/>
      <c r="J107" s="246"/>
      <c r="K107" s="246"/>
      <c r="L107" s="251"/>
      <c r="M107" s="252"/>
      <c r="N107" s="253"/>
      <c r="O107" s="253"/>
      <c r="P107" s="253"/>
      <c r="Q107" s="253"/>
      <c r="R107" s="253"/>
      <c r="S107" s="253"/>
      <c r="T107" s="25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5" t="s">
        <v>166</v>
      </c>
      <c r="AU107" s="255" t="s">
        <v>90</v>
      </c>
      <c r="AV107" s="14" t="s">
        <v>90</v>
      </c>
      <c r="AW107" s="14" t="s">
        <v>45</v>
      </c>
      <c r="AX107" s="14" t="s">
        <v>23</v>
      </c>
      <c r="AY107" s="255" t="s">
        <v>153</v>
      </c>
    </row>
    <row r="108" spans="1:65" s="2" customFormat="1" ht="16.5" customHeight="1">
      <c r="A108" s="41"/>
      <c r="B108" s="42"/>
      <c r="C108" s="215" t="s">
        <v>192</v>
      </c>
      <c r="D108" s="215" t="s">
        <v>155</v>
      </c>
      <c r="E108" s="216" t="s">
        <v>193</v>
      </c>
      <c r="F108" s="217" t="s">
        <v>194</v>
      </c>
      <c r="G108" s="218" t="s">
        <v>186</v>
      </c>
      <c r="H108" s="219">
        <v>70</v>
      </c>
      <c r="I108" s="220"/>
      <c r="J108" s="221">
        <f>ROUND(I108*H108,2)</f>
        <v>0</v>
      </c>
      <c r="K108" s="217" t="s">
        <v>159</v>
      </c>
      <c r="L108" s="47"/>
      <c r="M108" s="222" t="s">
        <v>36</v>
      </c>
      <c r="N108" s="223" t="s">
        <v>53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160</v>
      </c>
      <c r="AT108" s="226" t="s">
        <v>155</v>
      </c>
      <c r="AU108" s="226" t="s">
        <v>90</v>
      </c>
      <c r="AY108" s="19" t="s">
        <v>153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23</v>
      </c>
      <c r="BK108" s="227">
        <f>ROUND(I108*H108,2)</f>
        <v>0</v>
      </c>
      <c r="BL108" s="19" t="s">
        <v>160</v>
      </c>
      <c r="BM108" s="226" t="s">
        <v>195</v>
      </c>
    </row>
    <row r="109" spans="1:47" s="2" customFormat="1" ht="12">
      <c r="A109" s="41"/>
      <c r="B109" s="42"/>
      <c r="C109" s="43"/>
      <c r="D109" s="228" t="s">
        <v>162</v>
      </c>
      <c r="E109" s="43"/>
      <c r="F109" s="229" t="s">
        <v>196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162</v>
      </c>
      <c r="AU109" s="19" t="s">
        <v>90</v>
      </c>
    </row>
    <row r="110" spans="1:47" s="2" customFormat="1" ht="12">
      <c r="A110" s="41"/>
      <c r="B110" s="42"/>
      <c r="C110" s="43"/>
      <c r="D110" s="233" t="s">
        <v>164</v>
      </c>
      <c r="E110" s="43"/>
      <c r="F110" s="234" t="s">
        <v>197</v>
      </c>
      <c r="G110" s="43"/>
      <c r="H110" s="43"/>
      <c r="I110" s="230"/>
      <c r="J110" s="43"/>
      <c r="K110" s="43"/>
      <c r="L110" s="47"/>
      <c r="M110" s="231"/>
      <c r="N110" s="23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164</v>
      </c>
      <c r="AU110" s="19" t="s">
        <v>90</v>
      </c>
    </row>
    <row r="111" spans="1:51" s="13" customFormat="1" ht="12">
      <c r="A111" s="13"/>
      <c r="B111" s="235"/>
      <c r="C111" s="236"/>
      <c r="D111" s="228" t="s">
        <v>166</v>
      </c>
      <c r="E111" s="237" t="s">
        <v>36</v>
      </c>
      <c r="F111" s="238" t="s">
        <v>190</v>
      </c>
      <c r="G111" s="236"/>
      <c r="H111" s="237" t="s">
        <v>36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166</v>
      </c>
      <c r="AU111" s="244" t="s">
        <v>90</v>
      </c>
      <c r="AV111" s="13" t="s">
        <v>23</v>
      </c>
      <c r="AW111" s="13" t="s">
        <v>45</v>
      </c>
      <c r="AX111" s="13" t="s">
        <v>82</v>
      </c>
      <c r="AY111" s="244" t="s">
        <v>153</v>
      </c>
    </row>
    <row r="112" spans="1:51" s="14" customFormat="1" ht="12">
      <c r="A112" s="14"/>
      <c r="B112" s="245"/>
      <c r="C112" s="246"/>
      <c r="D112" s="228" t="s">
        <v>166</v>
      </c>
      <c r="E112" s="247" t="s">
        <v>36</v>
      </c>
      <c r="F112" s="248" t="s">
        <v>191</v>
      </c>
      <c r="G112" s="246"/>
      <c r="H112" s="249">
        <v>70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166</v>
      </c>
      <c r="AU112" s="255" t="s">
        <v>90</v>
      </c>
      <c r="AV112" s="14" t="s">
        <v>90</v>
      </c>
      <c r="AW112" s="14" t="s">
        <v>45</v>
      </c>
      <c r="AX112" s="14" t="s">
        <v>23</v>
      </c>
      <c r="AY112" s="255" t="s">
        <v>153</v>
      </c>
    </row>
    <row r="113" spans="1:65" s="2" customFormat="1" ht="16.5" customHeight="1">
      <c r="A113" s="41"/>
      <c r="B113" s="42"/>
      <c r="C113" s="256" t="s">
        <v>198</v>
      </c>
      <c r="D113" s="256" t="s">
        <v>175</v>
      </c>
      <c r="E113" s="257" t="s">
        <v>199</v>
      </c>
      <c r="F113" s="258" t="s">
        <v>200</v>
      </c>
      <c r="G113" s="259" t="s">
        <v>201</v>
      </c>
      <c r="H113" s="260">
        <v>18</v>
      </c>
      <c r="I113" s="261"/>
      <c r="J113" s="262">
        <f>ROUND(I113*H113,2)</f>
        <v>0</v>
      </c>
      <c r="K113" s="258" t="s">
        <v>36</v>
      </c>
      <c r="L113" s="263"/>
      <c r="M113" s="264" t="s">
        <v>36</v>
      </c>
      <c r="N113" s="265" t="s">
        <v>53</v>
      </c>
      <c r="O113" s="87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6" t="s">
        <v>179</v>
      </c>
      <c r="AT113" s="226" t="s">
        <v>175</v>
      </c>
      <c r="AU113" s="226" t="s">
        <v>90</v>
      </c>
      <c r="AY113" s="19" t="s">
        <v>153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23</v>
      </c>
      <c r="BK113" s="227">
        <f>ROUND(I113*H113,2)</f>
        <v>0</v>
      </c>
      <c r="BL113" s="19" t="s">
        <v>160</v>
      </c>
      <c r="BM113" s="226" t="s">
        <v>202</v>
      </c>
    </row>
    <row r="114" spans="1:47" s="2" customFormat="1" ht="12">
      <c r="A114" s="41"/>
      <c r="B114" s="42"/>
      <c r="C114" s="43"/>
      <c r="D114" s="228" t="s">
        <v>162</v>
      </c>
      <c r="E114" s="43"/>
      <c r="F114" s="229" t="s">
        <v>200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19" t="s">
        <v>162</v>
      </c>
      <c r="AU114" s="19" t="s">
        <v>90</v>
      </c>
    </row>
    <row r="115" spans="1:51" s="13" customFormat="1" ht="12">
      <c r="A115" s="13"/>
      <c r="B115" s="235"/>
      <c r="C115" s="236"/>
      <c r="D115" s="228" t="s">
        <v>166</v>
      </c>
      <c r="E115" s="237" t="s">
        <v>36</v>
      </c>
      <c r="F115" s="238" t="s">
        <v>190</v>
      </c>
      <c r="G115" s="236"/>
      <c r="H115" s="237" t="s">
        <v>36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166</v>
      </c>
      <c r="AU115" s="244" t="s">
        <v>90</v>
      </c>
      <c r="AV115" s="13" t="s">
        <v>23</v>
      </c>
      <c r="AW115" s="13" t="s">
        <v>45</v>
      </c>
      <c r="AX115" s="13" t="s">
        <v>82</v>
      </c>
      <c r="AY115" s="244" t="s">
        <v>153</v>
      </c>
    </row>
    <row r="116" spans="1:51" s="14" customFormat="1" ht="12">
      <c r="A116" s="14"/>
      <c r="B116" s="245"/>
      <c r="C116" s="246"/>
      <c r="D116" s="228" t="s">
        <v>166</v>
      </c>
      <c r="E116" s="247" t="s">
        <v>36</v>
      </c>
      <c r="F116" s="248" t="s">
        <v>203</v>
      </c>
      <c r="G116" s="246"/>
      <c r="H116" s="249">
        <v>18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166</v>
      </c>
      <c r="AU116" s="255" t="s">
        <v>90</v>
      </c>
      <c r="AV116" s="14" t="s">
        <v>90</v>
      </c>
      <c r="AW116" s="14" t="s">
        <v>45</v>
      </c>
      <c r="AX116" s="14" t="s">
        <v>23</v>
      </c>
      <c r="AY116" s="255" t="s">
        <v>153</v>
      </c>
    </row>
    <row r="117" spans="1:65" s="2" customFormat="1" ht="16.5" customHeight="1">
      <c r="A117" s="41"/>
      <c r="B117" s="42"/>
      <c r="C117" s="256" t="s">
        <v>204</v>
      </c>
      <c r="D117" s="256" t="s">
        <v>175</v>
      </c>
      <c r="E117" s="257" t="s">
        <v>205</v>
      </c>
      <c r="F117" s="258" t="s">
        <v>206</v>
      </c>
      <c r="G117" s="259" t="s">
        <v>201</v>
      </c>
      <c r="H117" s="260">
        <v>18</v>
      </c>
      <c r="I117" s="261"/>
      <c r="J117" s="262">
        <f>ROUND(I117*H117,2)</f>
        <v>0</v>
      </c>
      <c r="K117" s="258" t="s">
        <v>36</v>
      </c>
      <c r="L117" s="263"/>
      <c r="M117" s="264" t="s">
        <v>36</v>
      </c>
      <c r="N117" s="265" t="s">
        <v>53</v>
      </c>
      <c r="O117" s="87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6" t="s">
        <v>179</v>
      </c>
      <c r="AT117" s="226" t="s">
        <v>175</v>
      </c>
      <c r="AU117" s="226" t="s">
        <v>90</v>
      </c>
      <c r="AY117" s="19" t="s">
        <v>153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23</v>
      </c>
      <c r="BK117" s="227">
        <f>ROUND(I117*H117,2)</f>
        <v>0</v>
      </c>
      <c r="BL117" s="19" t="s">
        <v>160</v>
      </c>
      <c r="BM117" s="226" t="s">
        <v>207</v>
      </c>
    </row>
    <row r="118" spans="1:47" s="2" customFormat="1" ht="12">
      <c r="A118" s="41"/>
      <c r="B118" s="42"/>
      <c r="C118" s="43"/>
      <c r="D118" s="228" t="s">
        <v>162</v>
      </c>
      <c r="E118" s="43"/>
      <c r="F118" s="229" t="s">
        <v>206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162</v>
      </c>
      <c r="AU118" s="19" t="s">
        <v>90</v>
      </c>
    </row>
    <row r="119" spans="1:51" s="13" customFormat="1" ht="12">
      <c r="A119" s="13"/>
      <c r="B119" s="235"/>
      <c r="C119" s="236"/>
      <c r="D119" s="228" t="s">
        <v>166</v>
      </c>
      <c r="E119" s="237" t="s">
        <v>36</v>
      </c>
      <c r="F119" s="238" t="s">
        <v>190</v>
      </c>
      <c r="G119" s="236"/>
      <c r="H119" s="237" t="s">
        <v>36</v>
      </c>
      <c r="I119" s="239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166</v>
      </c>
      <c r="AU119" s="244" t="s">
        <v>90</v>
      </c>
      <c r="AV119" s="13" t="s">
        <v>23</v>
      </c>
      <c r="AW119" s="13" t="s">
        <v>45</v>
      </c>
      <c r="AX119" s="13" t="s">
        <v>82</v>
      </c>
      <c r="AY119" s="244" t="s">
        <v>153</v>
      </c>
    </row>
    <row r="120" spans="1:51" s="14" customFormat="1" ht="12">
      <c r="A120" s="14"/>
      <c r="B120" s="245"/>
      <c r="C120" s="246"/>
      <c r="D120" s="228" t="s">
        <v>166</v>
      </c>
      <c r="E120" s="247" t="s">
        <v>36</v>
      </c>
      <c r="F120" s="248" t="s">
        <v>203</v>
      </c>
      <c r="G120" s="246"/>
      <c r="H120" s="249">
        <v>18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5" t="s">
        <v>166</v>
      </c>
      <c r="AU120" s="255" t="s">
        <v>90</v>
      </c>
      <c r="AV120" s="14" t="s">
        <v>90</v>
      </c>
      <c r="AW120" s="14" t="s">
        <v>45</v>
      </c>
      <c r="AX120" s="14" t="s">
        <v>23</v>
      </c>
      <c r="AY120" s="255" t="s">
        <v>153</v>
      </c>
    </row>
    <row r="121" spans="1:65" s="2" customFormat="1" ht="16.5" customHeight="1">
      <c r="A121" s="41"/>
      <c r="B121" s="42"/>
      <c r="C121" s="256" t="s">
        <v>179</v>
      </c>
      <c r="D121" s="256" t="s">
        <v>175</v>
      </c>
      <c r="E121" s="257" t="s">
        <v>208</v>
      </c>
      <c r="F121" s="258" t="s">
        <v>209</v>
      </c>
      <c r="G121" s="259" t="s">
        <v>201</v>
      </c>
      <c r="H121" s="260">
        <v>17</v>
      </c>
      <c r="I121" s="261"/>
      <c r="J121" s="262">
        <f>ROUND(I121*H121,2)</f>
        <v>0</v>
      </c>
      <c r="K121" s="258" t="s">
        <v>36</v>
      </c>
      <c r="L121" s="263"/>
      <c r="M121" s="264" t="s">
        <v>36</v>
      </c>
      <c r="N121" s="265" t="s">
        <v>53</v>
      </c>
      <c r="O121" s="87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6" t="s">
        <v>179</v>
      </c>
      <c r="AT121" s="226" t="s">
        <v>175</v>
      </c>
      <c r="AU121" s="226" t="s">
        <v>90</v>
      </c>
      <c r="AY121" s="19" t="s">
        <v>153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23</v>
      </c>
      <c r="BK121" s="227">
        <f>ROUND(I121*H121,2)</f>
        <v>0</v>
      </c>
      <c r="BL121" s="19" t="s">
        <v>160</v>
      </c>
      <c r="BM121" s="226" t="s">
        <v>210</v>
      </c>
    </row>
    <row r="122" spans="1:47" s="2" customFormat="1" ht="12">
      <c r="A122" s="41"/>
      <c r="B122" s="42"/>
      <c r="C122" s="43"/>
      <c r="D122" s="228" t="s">
        <v>162</v>
      </c>
      <c r="E122" s="43"/>
      <c r="F122" s="229" t="s">
        <v>209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19" t="s">
        <v>162</v>
      </c>
      <c r="AU122" s="19" t="s">
        <v>90</v>
      </c>
    </row>
    <row r="123" spans="1:51" s="13" customFormat="1" ht="12">
      <c r="A123" s="13"/>
      <c r="B123" s="235"/>
      <c r="C123" s="236"/>
      <c r="D123" s="228" t="s">
        <v>166</v>
      </c>
      <c r="E123" s="237" t="s">
        <v>36</v>
      </c>
      <c r="F123" s="238" t="s">
        <v>190</v>
      </c>
      <c r="G123" s="236"/>
      <c r="H123" s="237" t="s">
        <v>36</v>
      </c>
      <c r="I123" s="239"/>
      <c r="J123" s="236"/>
      <c r="K123" s="236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166</v>
      </c>
      <c r="AU123" s="244" t="s">
        <v>90</v>
      </c>
      <c r="AV123" s="13" t="s">
        <v>23</v>
      </c>
      <c r="AW123" s="13" t="s">
        <v>45</v>
      </c>
      <c r="AX123" s="13" t="s">
        <v>82</v>
      </c>
      <c r="AY123" s="244" t="s">
        <v>153</v>
      </c>
    </row>
    <row r="124" spans="1:51" s="14" customFormat="1" ht="12">
      <c r="A124" s="14"/>
      <c r="B124" s="245"/>
      <c r="C124" s="246"/>
      <c r="D124" s="228" t="s">
        <v>166</v>
      </c>
      <c r="E124" s="247" t="s">
        <v>36</v>
      </c>
      <c r="F124" s="248" t="s">
        <v>211</v>
      </c>
      <c r="G124" s="246"/>
      <c r="H124" s="249">
        <v>17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166</v>
      </c>
      <c r="AU124" s="255" t="s">
        <v>90</v>
      </c>
      <c r="AV124" s="14" t="s">
        <v>90</v>
      </c>
      <c r="AW124" s="14" t="s">
        <v>45</v>
      </c>
      <c r="AX124" s="14" t="s">
        <v>23</v>
      </c>
      <c r="AY124" s="255" t="s">
        <v>153</v>
      </c>
    </row>
    <row r="125" spans="1:65" s="2" customFormat="1" ht="16.5" customHeight="1">
      <c r="A125" s="41"/>
      <c r="B125" s="42"/>
      <c r="C125" s="256" t="s">
        <v>212</v>
      </c>
      <c r="D125" s="256" t="s">
        <v>175</v>
      </c>
      <c r="E125" s="257" t="s">
        <v>213</v>
      </c>
      <c r="F125" s="258" t="s">
        <v>214</v>
      </c>
      <c r="G125" s="259" t="s">
        <v>201</v>
      </c>
      <c r="H125" s="260">
        <v>17</v>
      </c>
      <c r="I125" s="261"/>
      <c r="J125" s="262">
        <f>ROUND(I125*H125,2)</f>
        <v>0</v>
      </c>
      <c r="K125" s="258" t="s">
        <v>36</v>
      </c>
      <c r="L125" s="263"/>
      <c r="M125" s="264" t="s">
        <v>36</v>
      </c>
      <c r="N125" s="265" t="s">
        <v>53</v>
      </c>
      <c r="O125" s="87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6" t="s">
        <v>179</v>
      </c>
      <c r="AT125" s="226" t="s">
        <v>175</v>
      </c>
      <c r="AU125" s="226" t="s">
        <v>90</v>
      </c>
      <c r="AY125" s="19" t="s">
        <v>153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23</v>
      </c>
      <c r="BK125" s="227">
        <f>ROUND(I125*H125,2)</f>
        <v>0</v>
      </c>
      <c r="BL125" s="19" t="s">
        <v>160</v>
      </c>
      <c r="BM125" s="226" t="s">
        <v>215</v>
      </c>
    </row>
    <row r="126" spans="1:47" s="2" customFormat="1" ht="12">
      <c r="A126" s="41"/>
      <c r="B126" s="42"/>
      <c r="C126" s="43"/>
      <c r="D126" s="228" t="s">
        <v>162</v>
      </c>
      <c r="E126" s="43"/>
      <c r="F126" s="229" t="s">
        <v>214</v>
      </c>
      <c r="G126" s="43"/>
      <c r="H126" s="43"/>
      <c r="I126" s="230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19" t="s">
        <v>162</v>
      </c>
      <c r="AU126" s="19" t="s">
        <v>90</v>
      </c>
    </row>
    <row r="127" spans="1:51" s="13" customFormat="1" ht="12">
      <c r="A127" s="13"/>
      <c r="B127" s="235"/>
      <c r="C127" s="236"/>
      <c r="D127" s="228" t="s">
        <v>166</v>
      </c>
      <c r="E127" s="237" t="s">
        <v>36</v>
      </c>
      <c r="F127" s="238" t="s">
        <v>190</v>
      </c>
      <c r="G127" s="236"/>
      <c r="H127" s="237" t="s">
        <v>36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166</v>
      </c>
      <c r="AU127" s="244" t="s">
        <v>90</v>
      </c>
      <c r="AV127" s="13" t="s">
        <v>23</v>
      </c>
      <c r="AW127" s="13" t="s">
        <v>45</v>
      </c>
      <c r="AX127" s="13" t="s">
        <v>82</v>
      </c>
      <c r="AY127" s="244" t="s">
        <v>153</v>
      </c>
    </row>
    <row r="128" spans="1:51" s="14" customFormat="1" ht="12">
      <c r="A128" s="14"/>
      <c r="B128" s="245"/>
      <c r="C128" s="246"/>
      <c r="D128" s="228" t="s">
        <v>166</v>
      </c>
      <c r="E128" s="247" t="s">
        <v>36</v>
      </c>
      <c r="F128" s="248" t="s">
        <v>211</v>
      </c>
      <c r="G128" s="246"/>
      <c r="H128" s="249">
        <v>17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166</v>
      </c>
      <c r="AU128" s="255" t="s">
        <v>90</v>
      </c>
      <c r="AV128" s="14" t="s">
        <v>90</v>
      </c>
      <c r="AW128" s="14" t="s">
        <v>45</v>
      </c>
      <c r="AX128" s="14" t="s">
        <v>23</v>
      </c>
      <c r="AY128" s="255" t="s">
        <v>153</v>
      </c>
    </row>
    <row r="129" spans="1:65" s="2" customFormat="1" ht="16.5" customHeight="1">
      <c r="A129" s="41"/>
      <c r="B129" s="42"/>
      <c r="C129" s="215" t="s">
        <v>28</v>
      </c>
      <c r="D129" s="215" t="s">
        <v>155</v>
      </c>
      <c r="E129" s="216" t="s">
        <v>216</v>
      </c>
      <c r="F129" s="217" t="s">
        <v>217</v>
      </c>
      <c r="G129" s="218" t="s">
        <v>186</v>
      </c>
      <c r="H129" s="219">
        <v>70</v>
      </c>
      <c r="I129" s="220"/>
      <c r="J129" s="221">
        <f>ROUND(I129*H129,2)</f>
        <v>0</v>
      </c>
      <c r="K129" s="217" t="s">
        <v>159</v>
      </c>
      <c r="L129" s="47"/>
      <c r="M129" s="222" t="s">
        <v>36</v>
      </c>
      <c r="N129" s="223" t="s">
        <v>53</v>
      </c>
      <c r="O129" s="87"/>
      <c r="P129" s="224">
        <f>O129*H129</f>
        <v>0</v>
      </c>
      <c r="Q129" s="224">
        <v>6E-05</v>
      </c>
      <c r="R129" s="224">
        <f>Q129*H129</f>
        <v>0.0042</v>
      </c>
      <c r="S129" s="224">
        <v>0</v>
      </c>
      <c r="T129" s="225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6" t="s">
        <v>160</v>
      </c>
      <c r="AT129" s="226" t="s">
        <v>155</v>
      </c>
      <c r="AU129" s="226" t="s">
        <v>90</v>
      </c>
      <c r="AY129" s="19" t="s">
        <v>153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23</v>
      </c>
      <c r="BK129" s="227">
        <f>ROUND(I129*H129,2)</f>
        <v>0</v>
      </c>
      <c r="BL129" s="19" t="s">
        <v>160</v>
      </c>
      <c r="BM129" s="226" t="s">
        <v>218</v>
      </c>
    </row>
    <row r="130" spans="1:47" s="2" customFormat="1" ht="12">
      <c r="A130" s="41"/>
      <c r="B130" s="42"/>
      <c r="C130" s="43"/>
      <c r="D130" s="228" t="s">
        <v>162</v>
      </c>
      <c r="E130" s="43"/>
      <c r="F130" s="229" t="s">
        <v>219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162</v>
      </c>
      <c r="AU130" s="19" t="s">
        <v>90</v>
      </c>
    </row>
    <row r="131" spans="1:47" s="2" customFormat="1" ht="12">
      <c r="A131" s="41"/>
      <c r="B131" s="42"/>
      <c r="C131" s="43"/>
      <c r="D131" s="233" t="s">
        <v>164</v>
      </c>
      <c r="E131" s="43"/>
      <c r="F131" s="234" t="s">
        <v>220</v>
      </c>
      <c r="G131" s="43"/>
      <c r="H131" s="43"/>
      <c r="I131" s="230"/>
      <c r="J131" s="43"/>
      <c r="K131" s="43"/>
      <c r="L131" s="47"/>
      <c r="M131" s="231"/>
      <c r="N131" s="232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164</v>
      </c>
      <c r="AU131" s="19" t="s">
        <v>90</v>
      </c>
    </row>
    <row r="132" spans="1:51" s="13" customFormat="1" ht="12">
      <c r="A132" s="13"/>
      <c r="B132" s="235"/>
      <c r="C132" s="236"/>
      <c r="D132" s="228" t="s">
        <v>166</v>
      </c>
      <c r="E132" s="237" t="s">
        <v>36</v>
      </c>
      <c r="F132" s="238" t="s">
        <v>221</v>
      </c>
      <c r="G132" s="236"/>
      <c r="H132" s="237" t="s">
        <v>36</v>
      </c>
      <c r="I132" s="239"/>
      <c r="J132" s="236"/>
      <c r="K132" s="236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166</v>
      </c>
      <c r="AU132" s="244" t="s">
        <v>90</v>
      </c>
      <c r="AV132" s="13" t="s">
        <v>23</v>
      </c>
      <c r="AW132" s="13" t="s">
        <v>45</v>
      </c>
      <c r="AX132" s="13" t="s">
        <v>82</v>
      </c>
      <c r="AY132" s="244" t="s">
        <v>153</v>
      </c>
    </row>
    <row r="133" spans="1:51" s="14" customFormat="1" ht="12">
      <c r="A133" s="14"/>
      <c r="B133" s="245"/>
      <c r="C133" s="246"/>
      <c r="D133" s="228" t="s">
        <v>166</v>
      </c>
      <c r="E133" s="247" t="s">
        <v>36</v>
      </c>
      <c r="F133" s="248" t="s">
        <v>191</v>
      </c>
      <c r="G133" s="246"/>
      <c r="H133" s="249">
        <v>70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166</v>
      </c>
      <c r="AU133" s="255" t="s">
        <v>90</v>
      </c>
      <c r="AV133" s="14" t="s">
        <v>90</v>
      </c>
      <c r="AW133" s="14" t="s">
        <v>45</v>
      </c>
      <c r="AX133" s="14" t="s">
        <v>23</v>
      </c>
      <c r="AY133" s="255" t="s">
        <v>153</v>
      </c>
    </row>
    <row r="134" spans="1:65" s="2" customFormat="1" ht="16.5" customHeight="1">
      <c r="A134" s="41"/>
      <c r="B134" s="42"/>
      <c r="C134" s="256" t="s">
        <v>222</v>
      </c>
      <c r="D134" s="256" t="s">
        <v>175</v>
      </c>
      <c r="E134" s="257" t="s">
        <v>223</v>
      </c>
      <c r="F134" s="258" t="s">
        <v>224</v>
      </c>
      <c r="G134" s="259" t="s">
        <v>186</v>
      </c>
      <c r="H134" s="260">
        <v>210</v>
      </c>
      <c r="I134" s="261"/>
      <c r="J134" s="262">
        <f>ROUND(I134*H134,2)</f>
        <v>0</v>
      </c>
      <c r="K134" s="258" t="s">
        <v>159</v>
      </c>
      <c r="L134" s="263"/>
      <c r="M134" s="264" t="s">
        <v>36</v>
      </c>
      <c r="N134" s="265" t="s">
        <v>53</v>
      </c>
      <c r="O134" s="87"/>
      <c r="P134" s="224">
        <f>O134*H134</f>
        <v>0</v>
      </c>
      <c r="Q134" s="224">
        <v>0.0059</v>
      </c>
      <c r="R134" s="224">
        <f>Q134*H134</f>
        <v>1.2389999999999999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179</v>
      </c>
      <c r="AT134" s="226" t="s">
        <v>175</v>
      </c>
      <c r="AU134" s="226" t="s">
        <v>90</v>
      </c>
      <c r="AY134" s="19" t="s">
        <v>153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23</v>
      </c>
      <c r="BK134" s="227">
        <f>ROUND(I134*H134,2)</f>
        <v>0</v>
      </c>
      <c r="BL134" s="19" t="s">
        <v>160</v>
      </c>
      <c r="BM134" s="226" t="s">
        <v>225</v>
      </c>
    </row>
    <row r="135" spans="1:47" s="2" customFormat="1" ht="12">
      <c r="A135" s="41"/>
      <c r="B135" s="42"/>
      <c r="C135" s="43"/>
      <c r="D135" s="228" t="s">
        <v>162</v>
      </c>
      <c r="E135" s="43"/>
      <c r="F135" s="229" t="s">
        <v>224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162</v>
      </c>
      <c r="AU135" s="19" t="s">
        <v>90</v>
      </c>
    </row>
    <row r="136" spans="1:51" s="13" customFormat="1" ht="12">
      <c r="A136" s="13"/>
      <c r="B136" s="235"/>
      <c r="C136" s="236"/>
      <c r="D136" s="228" t="s">
        <v>166</v>
      </c>
      <c r="E136" s="237" t="s">
        <v>36</v>
      </c>
      <c r="F136" s="238" t="s">
        <v>221</v>
      </c>
      <c r="G136" s="236"/>
      <c r="H136" s="237" t="s">
        <v>36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166</v>
      </c>
      <c r="AU136" s="244" t="s">
        <v>90</v>
      </c>
      <c r="AV136" s="13" t="s">
        <v>23</v>
      </c>
      <c r="AW136" s="13" t="s">
        <v>45</v>
      </c>
      <c r="AX136" s="13" t="s">
        <v>82</v>
      </c>
      <c r="AY136" s="244" t="s">
        <v>153</v>
      </c>
    </row>
    <row r="137" spans="1:51" s="14" customFormat="1" ht="12">
      <c r="A137" s="14"/>
      <c r="B137" s="245"/>
      <c r="C137" s="246"/>
      <c r="D137" s="228" t="s">
        <v>166</v>
      </c>
      <c r="E137" s="247" t="s">
        <v>36</v>
      </c>
      <c r="F137" s="248" t="s">
        <v>226</v>
      </c>
      <c r="G137" s="246"/>
      <c r="H137" s="249">
        <v>210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166</v>
      </c>
      <c r="AU137" s="255" t="s">
        <v>90</v>
      </c>
      <c r="AV137" s="14" t="s">
        <v>90</v>
      </c>
      <c r="AW137" s="14" t="s">
        <v>45</v>
      </c>
      <c r="AX137" s="14" t="s">
        <v>23</v>
      </c>
      <c r="AY137" s="255" t="s">
        <v>153</v>
      </c>
    </row>
    <row r="138" spans="1:65" s="2" customFormat="1" ht="21.75" customHeight="1">
      <c r="A138" s="41"/>
      <c r="B138" s="42"/>
      <c r="C138" s="215" t="s">
        <v>227</v>
      </c>
      <c r="D138" s="215" t="s">
        <v>155</v>
      </c>
      <c r="E138" s="216" t="s">
        <v>228</v>
      </c>
      <c r="F138" s="217" t="s">
        <v>229</v>
      </c>
      <c r="G138" s="218" t="s">
        <v>158</v>
      </c>
      <c r="H138" s="219">
        <v>1478</v>
      </c>
      <c r="I138" s="220"/>
      <c r="J138" s="221">
        <f>ROUND(I138*H138,2)</f>
        <v>0</v>
      </c>
      <c r="K138" s="217" t="s">
        <v>159</v>
      </c>
      <c r="L138" s="47"/>
      <c r="M138" s="222" t="s">
        <v>36</v>
      </c>
      <c r="N138" s="223" t="s">
        <v>53</v>
      </c>
      <c r="O138" s="87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6" t="s">
        <v>160</v>
      </c>
      <c r="AT138" s="226" t="s">
        <v>155</v>
      </c>
      <c r="AU138" s="226" t="s">
        <v>90</v>
      </c>
      <c r="AY138" s="19" t="s">
        <v>153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23</v>
      </c>
      <c r="BK138" s="227">
        <f>ROUND(I138*H138,2)</f>
        <v>0</v>
      </c>
      <c r="BL138" s="19" t="s">
        <v>160</v>
      </c>
      <c r="BM138" s="226" t="s">
        <v>230</v>
      </c>
    </row>
    <row r="139" spans="1:47" s="2" customFormat="1" ht="12">
      <c r="A139" s="41"/>
      <c r="B139" s="42"/>
      <c r="C139" s="43"/>
      <c r="D139" s="228" t="s">
        <v>162</v>
      </c>
      <c r="E139" s="43"/>
      <c r="F139" s="229" t="s">
        <v>231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162</v>
      </c>
      <c r="AU139" s="19" t="s">
        <v>90</v>
      </c>
    </row>
    <row r="140" spans="1:47" s="2" customFormat="1" ht="12">
      <c r="A140" s="41"/>
      <c r="B140" s="42"/>
      <c r="C140" s="43"/>
      <c r="D140" s="233" t="s">
        <v>164</v>
      </c>
      <c r="E140" s="43"/>
      <c r="F140" s="234" t="s">
        <v>232</v>
      </c>
      <c r="G140" s="43"/>
      <c r="H140" s="43"/>
      <c r="I140" s="230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9" t="s">
        <v>164</v>
      </c>
      <c r="AU140" s="19" t="s">
        <v>90</v>
      </c>
    </row>
    <row r="141" spans="1:51" s="13" customFormat="1" ht="12">
      <c r="A141" s="13"/>
      <c r="B141" s="235"/>
      <c r="C141" s="236"/>
      <c r="D141" s="228" t="s">
        <v>166</v>
      </c>
      <c r="E141" s="237" t="s">
        <v>36</v>
      </c>
      <c r="F141" s="238" t="s">
        <v>167</v>
      </c>
      <c r="G141" s="236"/>
      <c r="H141" s="237" t="s">
        <v>36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166</v>
      </c>
      <c r="AU141" s="244" t="s">
        <v>90</v>
      </c>
      <c r="AV141" s="13" t="s">
        <v>23</v>
      </c>
      <c r="AW141" s="13" t="s">
        <v>45</v>
      </c>
      <c r="AX141" s="13" t="s">
        <v>82</v>
      </c>
      <c r="AY141" s="244" t="s">
        <v>153</v>
      </c>
    </row>
    <row r="142" spans="1:51" s="14" customFormat="1" ht="12">
      <c r="A142" s="14"/>
      <c r="B142" s="245"/>
      <c r="C142" s="246"/>
      <c r="D142" s="228" t="s">
        <v>166</v>
      </c>
      <c r="E142" s="247" t="s">
        <v>36</v>
      </c>
      <c r="F142" s="248" t="s">
        <v>168</v>
      </c>
      <c r="G142" s="246"/>
      <c r="H142" s="249">
        <v>1478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166</v>
      </c>
      <c r="AU142" s="255" t="s">
        <v>90</v>
      </c>
      <c r="AV142" s="14" t="s">
        <v>90</v>
      </c>
      <c r="AW142" s="14" t="s">
        <v>45</v>
      </c>
      <c r="AX142" s="14" t="s">
        <v>23</v>
      </c>
      <c r="AY142" s="255" t="s">
        <v>153</v>
      </c>
    </row>
    <row r="143" spans="1:65" s="2" customFormat="1" ht="16.5" customHeight="1">
      <c r="A143" s="41"/>
      <c r="B143" s="42"/>
      <c r="C143" s="256" t="s">
        <v>233</v>
      </c>
      <c r="D143" s="256" t="s">
        <v>175</v>
      </c>
      <c r="E143" s="257" t="s">
        <v>234</v>
      </c>
      <c r="F143" s="258" t="s">
        <v>235</v>
      </c>
      <c r="G143" s="259" t="s">
        <v>158</v>
      </c>
      <c r="H143" s="260">
        <v>1478</v>
      </c>
      <c r="I143" s="261"/>
      <c r="J143" s="262">
        <f>ROUND(I143*H143,2)</f>
        <v>0</v>
      </c>
      <c r="K143" s="258" t="s">
        <v>36</v>
      </c>
      <c r="L143" s="263"/>
      <c r="M143" s="264" t="s">
        <v>36</v>
      </c>
      <c r="N143" s="265" t="s">
        <v>53</v>
      </c>
      <c r="O143" s="87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6" t="s">
        <v>179</v>
      </c>
      <c r="AT143" s="226" t="s">
        <v>175</v>
      </c>
      <c r="AU143" s="226" t="s">
        <v>90</v>
      </c>
      <c r="AY143" s="19" t="s">
        <v>153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23</v>
      </c>
      <c r="BK143" s="227">
        <f>ROUND(I143*H143,2)</f>
        <v>0</v>
      </c>
      <c r="BL143" s="19" t="s">
        <v>160</v>
      </c>
      <c r="BM143" s="226" t="s">
        <v>236</v>
      </c>
    </row>
    <row r="144" spans="1:47" s="2" customFormat="1" ht="12">
      <c r="A144" s="41"/>
      <c r="B144" s="42"/>
      <c r="C144" s="43"/>
      <c r="D144" s="228" t="s">
        <v>162</v>
      </c>
      <c r="E144" s="43"/>
      <c r="F144" s="229" t="s">
        <v>235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9" t="s">
        <v>162</v>
      </c>
      <c r="AU144" s="19" t="s">
        <v>90</v>
      </c>
    </row>
    <row r="145" spans="1:51" s="13" customFormat="1" ht="12">
      <c r="A145" s="13"/>
      <c r="B145" s="235"/>
      <c r="C145" s="236"/>
      <c r="D145" s="228" t="s">
        <v>166</v>
      </c>
      <c r="E145" s="237" t="s">
        <v>36</v>
      </c>
      <c r="F145" s="238" t="s">
        <v>237</v>
      </c>
      <c r="G145" s="236"/>
      <c r="H145" s="237" t="s">
        <v>36</v>
      </c>
      <c r="I145" s="239"/>
      <c r="J145" s="236"/>
      <c r="K145" s="236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166</v>
      </c>
      <c r="AU145" s="244" t="s">
        <v>90</v>
      </c>
      <c r="AV145" s="13" t="s">
        <v>23</v>
      </c>
      <c r="AW145" s="13" t="s">
        <v>45</v>
      </c>
      <c r="AX145" s="13" t="s">
        <v>82</v>
      </c>
      <c r="AY145" s="244" t="s">
        <v>153</v>
      </c>
    </row>
    <row r="146" spans="1:51" s="14" customFormat="1" ht="12">
      <c r="A146" s="14"/>
      <c r="B146" s="245"/>
      <c r="C146" s="246"/>
      <c r="D146" s="228" t="s">
        <v>166</v>
      </c>
      <c r="E146" s="247" t="s">
        <v>36</v>
      </c>
      <c r="F146" s="248" t="s">
        <v>168</v>
      </c>
      <c r="G146" s="246"/>
      <c r="H146" s="249">
        <v>1478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166</v>
      </c>
      <c r="AU146" s="255" t="s">
        <v>90</v>
      </c>
      <c r="AV146" s="14" t="s">
        <v>90</v>
      </c>
      <c r="AW146" s="14" t="s">
        <v>45</v>
      </c>
      <c r="AX146" s="14" t="s">
        <v>23</v>
      </c>
      <c r="AY146" s="255" t="s">
        <v>153</v>
      </c>
    </row>
    <row r="147" spans="1:65" s="2" customFormat="1" ht="16.5" customHeight="1">
      <c r="A147" s="41"/>
      <c r="B147" s="42"/>
      <c r="C147" s="215" t="s">
        <v>238</v>
      </c>
      <c r="D147" s="215" t="s">
        <v>155</v>
      </c>
      <c r="E147" s="216" t="s">
        <v>239</v>
      </c>
      <c r="F147" s="217" t="s">
        <v>240</v>
      </c>
      <c r="G147" s="218" t="s">
        <v>158</v>
      </c>
      <c r="H147" s="219">
        <v>35</v>
      </c>
      <c r="I147" s="220"/>
      <c r="J147" s="221">
        <f>ROUND(I147*H147,2)</f>
        <v>0</v>
      </c>
      <c r="K147" s="217" t="s">
        <v>159</v>
      </c>
      <c r="L147" s="47"/>
      <c r="M147" s="222" t="s">
        <v>36</v>
      </c>
      <c r="N147" s="223" t="s">
        <v>53</v>
      </c>
      <c r="O147" s="87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6" t="s">
        <v>160</v>
      </c>
      <c r="AT147" s="226" t="s">
        <v>155</v>
      </c>
      <c r="AU147" s="226" t="s">
        <v>90</v>
      </c>
      <c r="AY147" s="19" t="s">
        <v>153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23</v>
      </c>
      <c r="BK147" s="227">
        <f>ROUND(I147*H147,2)</f>
        <v>0</v>
      </c>
      <c r="BL147" s="19" t="s">
        <v>160</v>
      </c>
      <c r="BM147" s="226" t="s">
        <v>241</v>
      </c>
    </row>
    <row r="148" spans="1:47" s="2" customFormat="1" ht="12">
      <c r="A148" s="41"/>
      <c r="B148" s="42"/>
      <c r="C148" s="43"/>
      <c r="D148" s="228" t="s">
        <v>162</v>
      </c>
      <c r="E148" s="43"/>
      <c r="F148" s="229" t="s">
        <v>242</v>
      </c>
      <c r="G148" s="43"/>
      <c r="H148" s="43"/>
      <c r="I148" s="230"/>
      <c r="J148" s="43"/>
      <c r="K148" s="43"/>
      <c r="L148" s="47"/>
      <c r="M148" s="231"/>
      <c r="N148" s="232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9" t="s">
        <v>162</v>
      </c>
      <c r="AU148" s="19" t="s">
        <v>90</v>
      </c>
    </row>
    <row r="149" spans="1:47" s="2" customFormat="1" ht="12">
      <c r="A149" s="41"/>
      <c r="B149" s="42"/>
      <c r="C149" s="43"/>
      <c r="D149" s="233" t="s">
        <v>164</v>
      </c>
      <c r="E149" s="43"/>
      <c r="F149" s="234" t="s">
        <v>243</v>
      </c>
      <c r="G149" s="43"/>
      <c r="H149" s="43"/>
      <c r="I149" s="230"/>
      <c r="J149" s="43"/>
      <c r="K149" s="43"/>
      <c r="L149" s="47"/>
      <c r="M149" s="231"/>
      <c r="N149" s="232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9" t="s">
        <v>164</v>
      </c>
      <c r="AU149" s="19" t="s">
        <v>90</v>
      </c>
    </row>
    <row r="150" spans="1:51" s="13" customFormat="1" ht="12">
      <c r="A150" s="13"/>
      <c r="B150" s="235"/>
      <c r="C150" s="236"/>
      <c r="D150" s="228" t="s">
        <v>166</v>
      </c>
      <c r="E150" s="237" t="s">
        <v>36</v>
      </c>
      <c r="F150" s="238" t="s">
        <v>221</v>
      </c>
      <c r="G150" s="236"/>
      <c r="H150" s="237" t="s">
        <v>36</v>
      </c>
      <c r="I150" s="239"/>
      <c r="J150" s="236"/>
      <c r="K150" s="236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166</v>
      </c>
      <c r="AU150" s="244" t="s">
        <v>90</v>
      </c>
      <c r="AV150" s="13" t="s">
        <v>23</v>
      </c>
      <c r="AW150" s="13" t="s">
        <v>45</v>
      </c>
      <c r="AX150" s="13" t="s">
        <v>82</v>
      </c>
      <c r="AY150" s="244" t="s">
        <v>153</v>
      </c>
    </row>
    <row r="151" spans="1:51" s="14" customFormat="1" ht="12">
      <c r="A151" s="14"/>
      <c r="B151" s="245"/>
      <c r="C151" s="246"/>
      <c r="D151" s="228" t="s">
        <v>166</v>
      </c>
      <c r="E151" s="247" t="s">
        <v>36</v>
      </c>
      <c r="F151" s="248" t="s">
        <v>244</v>
      </c>
      <c r="G151" s="246"/>
      <c r="H151" s="249">
        <v>35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166</v>
      </c>
      <c r="AU151" s="255" t="s">
        <v>90</v>
      </c>
      <c r="AV151" s="14" t="s">
        <v>90</v>
      </c>
      <c r="AW151" s="14" t="s">
        <v>45</v>
      </c>
      <c r="AX151" s="14" t="s">
        <v>82</v>
      </c>
      <c r="AY151" s="255" t="s">
        <v>153</v>
      </c>
    </row>
    <row r="152" spans="1:51" s="15" customFormat="1" ht="12">
      <c r="A152" s="15"/>
      <c r="B152" s="266"/>
      <c r="C152" s="267"/>
      <c r="D152" s="228" t="s">
        <v>166</v>
      </c>
      <c r="E152" s="268" t="s">
        <v>36</v>
      </c>
      <c r="F152" s="269" t="s">
        <v>183</v>
      </c>
      <c r="G152" s="267"/>
      <c r="H152" s="270">
        <v>35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6" t="s">
        <v>166</v>
      </c>
      <c r="AU152" s="276" t="s">
        <v>90</v>
      </c>
      <c r="AV152" s="15" t="s">
        <v>160</v>
      </c>
      <c r="AW152" s="15" t="s">
        <v>45</v>
      </c>
      <c r="AX152" s="15" t="s">
        <v>23</v>
      </c>
      <c r="AY152" s="276" t="s">
        <v>153</v>
      </c>
    </row>
    <row r="153" spans="1:65" s="2" customFormat="1" ht="16.5" customHeight="1">
      <c r="A153" s="41"/>
      <c r="B153" s="42"/>
      <c r="C153" s="256" t="s">
        <v>8</v>
      </c>
      <c r="D153" s="256" t="s">
        <v>175</v>
      </c>
      <c r="E153" s="257" t="s">
        <v>245</v>
      </c>
      <c r="F153" s="258" t="s">
        <v>246</v>
      </c>
      <c r="G153" s="259" t="s">
        <v>247</v>
      </c>
      <c r="H153" s="260">
        <v>5.25</v>
      </c>
      <c r="I153" s="261"/>
      <c r="J153" s="262">
        <f>ROUND(I153*H153,2)</f>
        <v>0</v>
      </c>
      <c r="K153" s="258" t="s">
        <v>159</v>
      </c>
      <c r="L153" s="263"/>
      <c r="M153" s="264" t="s">
        <v>36</v>
      </c>
      <c r="N153" s="265" t="s">
        <v>53</v>
      </c>
      <c r="O153" s="87"/>
      <c r="P153" s="224">
        <f>O153*H153</f>
        <v>0</v>
      </c>
      <c r="Q153" s="224">
        <v>0.2</v>
      </c>
      <c r="R153" s="224">
        <f>Q153*H153</f>
        <v>1.05</v>
      </c>
      <c r="S153" s="224">
        <v>0</v>
      </c>
      <c r="T153" s="22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6" t="s">
        <v>179</v>
      </c>
      <c r="AT153" s="226" t="s">
        <v>175</v>
      </c>
      <c r="AU153" s="226" t="s">
        <v>90</v>
      </c>
      <c r="AY153" s="19" t="s">
        <v>153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23</v>
      </c>
      <c r="BK153" s="227">
        <f>ROUND(I153*H153,2)</f>
        <v>0</v>
      </c>
      <c r="BL153" s="19" t="s">
        <v>160</v>
      </c>
      <c r="BM153" s="226" t="s">
        <v>248</v>
      </c>
    </row>
    <row r="154" spans="1:47" s="2" customFormat="1" ht="12">
      <c r="A154" s="41"/>
      <c r="B154" s="42"/>
      <c r="C154" s="43"/>
      <c r="D154" s="228" t="s">
        <v>162</v>
      </c>
      <c r="E154" s="43"/>
      <c r="F154" s="229" t="s">
        <v>246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9" t="s">
        <v>162</v>
      </c>
      <c r="AU154" s="19" t="s">
        <v>90</v>
      </c>
    </row>
    <row r="155" spans="1:51" s="13" customFormat="1" ht="12">
      <c r="A155" s="13"/>
      <c r="B155" s="235"/>
      <c r="C155" s="236"/>
      <c r="D155" s="228" t="s">
        <v>166</v>
      </c>
      <c r="E155" s="237" t="s">
        <v>36</v>
      </c>
      <c r="F155" s="238" t="s">
        <v>249</v>
      </c>
      <c r="G155" s="236"/>
      <c r="H155" s="237" t="s">
        <v>36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166</v>
      </c>
      <c r="AU155" s="244" t="s">
        <v>90</v>
      </c>
      <c r="AV155" s="13" t="s">
        <v>23</v>
      </c>
      <c r="AW155" s="13" t="s">
        <v>45</v>
      </c>
      <c r="AX155" s="13" t="s">
        <v>82</v>
      </c>
      <c r="AY155" s="244" t="s">
        <v>153</v>
      </c>
    </row>
    <row r="156" spans="1:51" s="14" customFormat="1" ht="12">
      <c r="A156" s="14"/>
      <c r="B156" s="245"/>
      <c r="C156" s="246"/>
      <c r="D156" s="228" t="s">
        <v>166</v>
      </c>
      <c r="E156" s="247" t="s">
        <v>36</v>
      </c>
      <c r="F156" s="248" t="s">
        <v>250</v>
      </c>
      <c r="G156" s="246"/>
      <c r="H156" s="249">
        <v>5.25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166</v>
      </c>
      <c r="AU156" s="255" t="s">
        <v>90</v>
      </c>
      <c r="AV156" s="14" t="s">
        <v>90</v>
      </c>
      <c r="AW156" s="14" t="s">
        <v>45</v>
      </c>
      <c r="AX156" s="14" t="s">
        <v>82</v>
      </c>
      <c r="AY156" s="255" t="s">
        <v>153</v>
      </c>
    </row>
    <row r="157" spans="1:51" s="15" customFormat="1" ht="12">
      <c r="A157" s="15"/>
      <c r="B157" s="266"/>
      <c r="C157" s="267"/>
      <c r="D157" s="228" t="s">
        <v>166</v>
      </c>
      <c r="E157" s="268" t="s">
        <v>36</v>
      </c>
      <c r="F157" s="269" t="s">
        <v>183</v>
      </c>
      <c r="G157" s="267"/>
      <c r="H157" s="270">
        <v>5.25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6" t="s">
        <v>166</v>
      </c>
      <c r="AU157" s="276" t="s">
        <v>90</v>
      </c>
      <c r="AV157" s="15" t="s">
        <v>160</v>
      </c>
      <c r="AW157" s="15" t="s">
        <v>45</v>
      </c>
      <c r="AX157" s="15" t="s">
        <v>23</v>
      </c>
      <c r="AY157" s="276" t="s">
        <v>153</v>
      </c>
    </row>
    <row r="158" spans="1:65" s="2" customFormat="1" ht="16.5" customHeight="1">
      <c r="A158" s="41"/>
      <c r="B158" s="42"/>
      <c r="C158" s="215" t="s">
        <v>251</v>
      </c>
      <c r="D158" s="215" t="s">
        <v>155</v>
      </c>
      <c r="E158" s="216" t="s">
        <v>252</v>
      </c>
      <c r="F158" s="217" t="s">
        <v>253</v>
      </c>
      <c r="G158" s="218" t="s">
        <v>186</v>
      </c>
      <c r="H158" s="219">
        <v>70</v>
      </c>
      <c r="I158" s="220"/>
      <c r="J158" s="221">
        <f>ROUND(I158*H158,2)</f>
        <v>0</v>
      </c>
      <c r="K158" s="217" t="s">
        <v>36</v>
      </c>
      <c r="L158" s="47"/>
      <c r="M158" s="222" t="s">
        <v>36</v>
      </c>
      <c r="N158" s="223" t="s">
        <v>53</v>
      </c>
      <c r="O158" s="87"/>
      <c r="P158" s="224">
        <f>O158*H158</f>
        <v>0</v>
      </c>
      <c r="Q158" s="224">
        <v>0.00208</v>
      </c>
      <c r="R158" s="224">
        <f>Q158*H158</f>
        <v>0.14559999999999998</v>
      </c>
      <c r="S158" s="224">
        <v>0</v>
      </c>
      <c r="T158" s="225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6" t="s">
        <v>160</v>
      </c>
      <c r="AT158" s="226" t="s">
        <v>155</v>
      </c>
      <c r="AU158" s="226" t="s">
        <v>90</v>
      </c>
      <c r="AY158" s="19" t="s">
        <v>153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23</v>
      </c>
      <c r="BK158" s="227">
        <f>ROUND(I158*H158,2)</f>
        <v>0</v>
      </c>
      <c r="BL158" s="19" t="s">
        <v>160</v>
      </c>
      <c r="BM158" s="226" t="s">
        <v>254</v>
      </c>
    </row>
    <row r="159" spans="1:47" s="2" customFormat="1" ht="12">
      <c r="A159" s="41"/>
      <c r="B159" s="42"/>
      <c r="C159" s="43"/>
      <c r="D159" s="228" t="s">
        <v>162</v>
      </c>
      <c r="E159" s="43"/>
      <c r="F159" s="229" t="s">
        <v>253</v>
      </c>
      <c r="G159" s="43"/>
      <c r="H159" s="43"/>
      <c r="I159" s="230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9" t="s">
        <v>162</v>
      </c>
      <c r="AU159" s="19" t="s">
        <v>90</v>
      </c>
    </row>
    <row r="160" spans="1:51" s="13" customFormat="1" ht="12">
      <c r="A160" s="13"/>
      <c r="B160" s="235"/>
      <c r="C160" s="236"/>
      <c r="D160" s="228" t="s">
        <v>166</v>
      </c>
      <c r="E160" s="237" t="s">
        <v>36</v>
      </c>
      <c r="F160" s="238" t="s">
        <v>221</v>
      </c>
      <c r="G160" s="236"/>
      <c r="H160" s="237" t="s">
        <v>36</v>
      </c>
      <c r="I160" s="239"/>
      <c r="J160" s="236"/>
      <c r="K160" s="236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166</v>
      </c>
      <c r="AU160" s="244" t="s">
        <v>90</v>
      </c>
      <c r="AV160" s="13" t="s">
        <v>23</v>
      </c>
      <c r="AW160" s="13" t="s">
        <v>45</v>
      </c>
      <c r="AX160" s="13" t="s">
        <v>82</v>
      </c>
      <c r="AY160" s="244" t="s">
        <v>153</v>
      </c>
    </row>
    <row r="161" spans="1:51" s="14" customFormat="1" ht="12">
      <c r="A161" s="14"/>
      <c r="B161" s="245"/>
      <c r="C161" s="246"/>
      <c r="D161" s="228" t="s">
        <v>166</v>
      </c>
      <c r="E161" s="247" t="s">
        <v>36</v>
      </c>
      <c r="F161" s="248" t="s">
        <v>191</v>
      </c>
      <c r="G161" s="246"/>
      <c r="H161" s="249">
        <v>70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166</v>
      </c>
      <c r="AU161" s="255" t="s">
        <v>90</v>
      </c>
      <c r="AV161" s="14" t="s">
        <v>90</v>
      </c>
      <c r="AW161" s="14" t="s">
        <v>45</v>
      </c>
      <c r="AX161" s="14" t="s">
        <v>23</v>
      </c>
      <c r="AY161" s="255" t="s">
        <v>153</v>
      </c>
    </row>
    <row r="162" spans="1:65" s="2" customFormat="1" ht="16.5" customHeight="1">
      <c r="A162" s="41"/>
      <c r="B162" s="42"/>
      <c r="C162" s="215" t="s">
        <v>211</v>
      </c>
      <c r="D162" s="215" t="s">
        <v>155</v>
      </c>
      <c r="E162" s="216" t="s">
        <v>255</v>
      </c>
      <c r="F162" s="217" t="s">
        <v>256</v>
      </c>
      <c r="G162" s="218" t="s">
        <v>201</v>
      </c>
      <c r="H162" s="219">
        <v>350</v>
      </c>
      <c r="I162" s="220"/>
      <c r="J162" s="221">
        <f>ROUND(I162*H162,2)</f>
        <v>0</v>
      </c>
      <c r="K162" s="217" t="s">
        <v>36</v>
      </c>
      <c r="L162" s="47"/>
      <c r="M162" s="222" t="s">
        <v>36</v>
      </c>
      <c r="N162" s="223" t="s">
        <v>53</v>
      </c>
      <c r="O162" s="87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6" t="s">
        <v>160</v>
      </c>
      <c r="AT162" s="226" t="s">
        <v>155</v>
      </c>
      <c r="AU162" s="226" t="s">
        <v>90</v>
      </c>
      <c r="AY162" s="19" t="s">
        <v>153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23</v>
      </c>
      <c r="BK162" s="227">
        <f>ROUND(I162*H162,2)</f>
        <v>0</v>
      </c>
      <c r="BL162" s="19" t="s">
        <v>160</v>
      </c>
      <c r="BM162" s="226" t="s">
        <v>257</v>
      </c>
    </row>
    <row r="163" spans="1:47" s="2" customFormat="1" ht="12">
      <c r="A163" s="41"/>
      <c r="B163" s="42"/>
      <c r="C163" s="43"/>
      <c r="D163" s="228" t="s">
        <v>162</v>
      </c>
      <c r="E163" s="43"/>
      <c r="F163" s="229" t="s">
        <v>256</v>
      </c>
      <c r="G163" s="43"/>
      <c r="H163" s="43"/>
      <c r="I163" s="230"/>
      <c r="J163" s="43"/>
      <c r="K163" s="43"/>
      <c r="L163" s="47"/>
      <c r="M163" s="231"/>
      <c r="N163" s="23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19" t="s">
        <v>162</v>
      </c>
      <c r="AU163" s="19" t="s">
        <v>90</v>
      </c>
    </row>
    <row r="164" spans="1:51" s="13" customFormat="1" ht="12">
      <c r="A164" s="13"/>
      <c r="B164" s="235"/>
      <c r="C164" s="236"/>
      <c r="D164" s="228" t="s">
        <v>166</v>
      </c>
      <c r="E164" s="237" t="s">
        <v>36</v>
      </c>
      <c r="F164" s="238" t="s">
        <v>258</v>
      </c>
      <c r="G164" s="236"/>
      <c r="H164" s="237" t="s">
        <v>36</v>
      </c>
      <c r="I164" s="239"/>
      <c r="J164" s="236"/>
      <c r="K164" s="236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166</v>
      </c>
      <c r="AU164" s="244" t="s">
        <v>90</v>
      </c>
      <c r="AV164" s="13" t="s">
        <v>23</v>
      </c>
      <c r="AW164" s="13" t="s">
        <v>45</v>
      </c>
      <c r="AX164" s="13" t="s">
        <v>82</v>
      </c>
      <c r="AY164" s="244" t="s">
        <v>153</v>
      </c>
    </row>
    <row r="165" spans="1:51" s="14" customFormat="1" ht="12">
      <c r="A165" s="14"/>
      <c r="B165" s="245"/>
      <c r="C165" s="246"/>
      <c r="D165" s="228" t="s">
        <v>166</v>
      </c>
      <c r="E165" s="247" t="s">
        <v>36</v>
      </c>
      <c r="F165" s="248" t="s">
        <v>259</v>
      </c>
      <c r="G165" s="246"/>
      <c r="H165" s="249">
        <v>350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166</v>
      </c>
      <c r="AU165" s="255" t="s">
        <v>90</v>
      </c>
      <c r="AV165" s="14" t="s">
        <v>90</v>
      </c>
      <c r="AW165" s="14" t="s">
        <v>45</v>
      </c>
      <c r="AX165" s="14" t="s">
        <v>82</v>
      </c>
      <c r="AY165" s="255" t="s">
        <v>153</v>
      </c>
    </row>
    <row r="166" spans="1:51" s="15" customFormat="1" ht="12">
      <c r="A166" s="15"/>
      <c r="B166" s="266"/>
      <c r="C166" s="267"/>
      <c r="D166" s="228" t="s">
        <v>166</v>
      </c>
      <c r="E166" s="268" t="s">
        <v>36</v>
      </c>
      <c r="F166" s="269" t="s">
        <v>183</v>
      </c>
      <c r="G166" s="267"/>
      <c r="H166" s="270">
        <v>350</v>
      </c>
      <c r="I166" s="271"/>
      <c r="J166" s="267"/>
      <c r="K166" s="267"/>
      <c r="L166" s="272"/>
      <c r="M166" s="273"/>
      <c r="N166" s="274"/>
      <c r="O166" s="274"/>
      <c r="P166" s="274"/>
      <c r="Q166" s="274"/>
      <c r="R166" s="274"/>
      <c r="S166" s="274"/>
      <c r="T166" s="27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6" t="s">
        <v>166</v>
      </c>
      <c r="AU166" s="276" t="s">
        <v>90</v>
      </c>
      <c r="AV166" s="15" t="s">
        <v>160</v>
      </c>
      <c r="AW166" s="15" t="s">
        <v>45</v>
      </c>
      <c r="AX166" s="15" t="s">
        <v>23</v>
      </c>
      <c r="AY166" s="276" t="s">
        <v>153</v>
      </c>
    </row>
    <row r="167" spans="1:65" s="2" customFormat="1" ht="16.5" customHeight="1">
      <c r="A167" s="41"/>
      <c r="B167" s="42"/>
      <c r="C167" s="256" t="s">
        <v>203</v>
      </c>
      <c r="D167" s="256" t="s">
        <v>175</v>
      </c>
      <c r="E167" s="257" t="s">
        <v>260</v>
      </c>
      <c r="F167" s="258" t="s">
        <v>261</v>
      </c>
      <c r="G167" s="259" t="s">
        <v>201</v>
      </c>
      <c r="H167" s="260">
        <v>350</v>
      </c>
      <c r="I167" s="261"/>
      <c r="J167" s="262">
        <f>ROUND(I167*H167,2)</f>
        <v>0</v>
      </c>
      <c r="K167" s="258" t="s">
        <v>36</v>
      </c>
      <c r="L167" s="263"/>
      <c r="M167" s="264" t="s">
        <v>36</v>
      </c>
      <c r="N167" s="265" t="s">
        <v>53</v>
      </c>
      <c r="O167" s="87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6" t="s">
        <v>179</v>
      </c>
      <c r="AT167" s="226" t="s">
        <v>175</v>
      </c>
      <c r="AU167" s="226" t="s">
        <v>90</v>
      </c>
      <c r="AY167" s="19" t="s">
        <v>153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23</v>
      </c>
      <c r="BK167" s="227">
        <f>ROUND(I167*H167,2)</f>
        <v>0</v>
      </c>
      <c r="BL167" s="19" t="s">
        <v>160</v>
      </c>
      <c r="BM167" s="226" t="s">
        <v>262</v>
      </c>
    </row>
    <row r="168" spans="1:47" s="2" customFormat="1" ht="12">
      <c r="A168" s="41"/>
      <c r="B168" s="42"/>
      <c r="C168" s="43"/>
      <c r="D168" s="228" t="s">
        <v>162</v>
      </c>
      <c r="E168" s="43"/>
      <c r="F168" s="229" t="s">
        <v>261</v>
      </c>
      <c r="G168" s="43"/>
      <c r="H168" s="43"/>
      <c r="I168" s="230"/>
      <c r="J168" s="43"/>
      <c r="K168" s="43"/>
      <c r="L168" s="47"/>
      <c r="M168" s="231"/>
      <c r="N168" s="232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19" t="s">
        <v>162</v>
      </c>
      <c r="AU168" s="19" t="s">
        <v>90</v>
      </c>
    </row>
    <row r="169" spans="1:51" s="13" customFormat="1" ht="12">
      <c r="A169" s="13"/>
      <c r="B169" s="235"/>
      <c r="C169" s="236"/>
      <c r="D169" s="228" t="s">
        <v>166</v>
      </c>
      <c r="E169" s="237" t="s">
        <v>36</v>
      </c>
      <c r="F169" s="238" t="s">
        <v>263</v>
      </c>
      <c r="G169" s="236"/>
      <c r="H169" s="237" t="s">
        <v>36</v>
      </c>
      <c r="I169" s="239"/>
      <c r="J169" s="236"/>
      <c r="K169" s="236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166</v>
      </c>
      <c r="AU169" s="244" t="s">
        <v>90</v>
      </c>
      <c r="AV169" s="13" t="s">
        <v>23</v>
      </c>
      <c r="AW169" s="13" t="s">
        <v>45</v>
      </c>
      <c r="AX169" s="13" t="s">
        <v>82</v>
      </c>
      <c r="AY169" s="244" t="s">
        <v>153</v>
      </c>
    </row>
    <row r="170" spans="1:51" s="14" customFormat="1" ht="12">
      <c r="A170" s="14"/>
      <c r="B170" s="245"/>
      <c r="C170" s="246"/>
      <c r="D170" s="228" t="s">
        <v>166</v>
      </c>
      <c r="E170" s="247" t="s">
        <v>36</v>
      </c>
      <c r="F170" s="248" t="s">
        <v>264</v>
      </c>
      <c r="G170" s="246"/>
      <c r="H170" s="249">
        <v>350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166</v>
      </c>
      <c r="AU170" s="255" t="s">
        <v>90</v>
      </c>
      <c r="AV170" s="14" t="s">
        <v>90</v>
      </c>
      <c r="AW170" s="14" t="s">
        <v>45</v>
      </c>
      <c r="AX170" s="14" t="s">
        <v>23</v>
      </c>
      <c r="AY170" s="255" t="s">
        <v>153</v>
      </c>
    </row>
    <row r="171" spans="1:65" s="2" customFormat="1" ht="16.5" customHeight="1">
      <c r="A171" s="41"/>
      <c r="B171" s="42"/>
      <c r="C171" s="215" t="s">
        <v>265</v>
      </c>
      <c r="D171" s="215" t="s">
        <v>155</v>
      </c>
      <c r="E171" s="216" t="s">
        <v>266</v>
      </c>
      <c r="F171" s="217" t="s">
        <v>267</v>
      </c>
      <c r="G171" s="218" t="s">
        <v>186</v>
      </c>
      <c r="H171" s="219">
        <v>70</v>
      </c>
      <c r="I171" s="220"/>
      <c r="J171" s="221">
        <f>ROUND(I171*H171,2)</f>
        <v>0</v>
      </c>
      <c r="K171" s="217" t="s">
        <v>36</v>
      </c>
      <c r="L171" s="47"/>
      <c r="M171" s="222" t="s">
        <v>36</v>
      </c>
      <c r="N171" s="223" t="s">
        <v>53</v>
      </c>
      <c r="O171" s="87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6" t="s">
        <v>160</v>
      </c>
      <c r="AT171" s="226" t="s">
        <v>155</v>
      </c>
      <c r="AU171" s="226" t="s">
        <v>90</v>
      </c>
      <c r="AY171" s="19" t="s">
        <v>153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23</v>
      </c>
      <c r="BK171" s="227">
        <f>ROUND(I171*H171,2)</f>
        <v>0</v>
      </c>
      <c r="BL171" s="19" t="s">
        <v>160</v>
      </c>
      <c r="BM171" s="226" t="s">
        <v>268</v>
      </c>
    </row>
    <row r="172" spans="1:47" s="2" customFormat="1" ht="12">
      <c r="A172" s="41"/>
      <c r="B172" s="42"/>
      <c r="C172" s="43"/>
      <c r="D172" s="228" t="s">
        <v>162</v>
      </c>
      <c r="E172" s="43"/>
      <c r="F172" s="229" t="s">
        <v>267</v>
      </c>
      <c r="G172" s="43"/>
      <c r="H172" s="43"/>
      <c r="I172" s="230"/>
      <c r="J172" s="43"/>
      <c r="K172" s="43"/>
      <c r="L172" s="47"/>
      <c r="M172" s="231"/>
      <c r="N172" s="232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9" t="s">
        <v>162</v>
      </c>
      <c r="AU172" s="19" t="s">
        <v>90</v>
      </c>
    </row>
    <row r="173" spans="1:51" s="13" customFormat="1" ht="12">
      <c r="A173" s="13"/>
      <c r="B173" s="235"/>
      <c r="C173" s="236"/>
      <c r="D173" s="228" t="s">
        <v>166</v>
      </c>
      <c r="E173" s="237" t="s">
        <v>36</v>
      </c>
      <c r="F173" s="238" t="s">
        <v>221</v>
      </c>
      <c r="G173" s="236"/>
      <c r="H173" s="237" t="s">
        <v>36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166</v>
      </c>
      <c r="AU173" s="244" t="s">
        <v>90</v>
      </c>
      <c r="AV173" s="13" t="s">
        <v>23</v>
      </c>
      <c r="AW173" s="13" t="s">
        <v>45</v>
      </c>
      <c r="AX173" s="13" t="s">
        <v>82</v>
      </c>
      <c r="AY173" s="244" t="s">
        <v>153</v>
      </c>
    </row>
    <row r="174" spans="1:51" s="14" customFormat="1" ht="12">
      <c r="A174" s="14"/>
      <c r="B174" s="245"/>
      <c r="C174" s="246"/>
      <c r="D174" s="228" t="s">
        <v>166</v>
      </c>
      <c r="E174" s="247" t="s">
        <v>36</v>
      </c>
      <c r="F174" s="248" t="s">
        <v>191</v>
      </c>
      <c r="G174" s="246"/>
      <c r="H174" s="249">
        <v>70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166</v>
      </c>
      <c r="AU174" s="255" t="s">
        <v>90</v>
      </c>
      <c r="AV174" s="14" t="s">
        <v>90</v>
      </c>
      <c r="AW174" s="14" t="s">
        <v>45</v>
      </c>
      <c r="AX174" s="14" t="s">
        <v>23</v>
      </c>
      <c r="AY174" s="255" t="s">
        <v>153</v>
      </c>
    </row>
    <row r="175" spans="1:65" s="2" customFormat="1" ht="16.5" customHeight="1">
      <c r="A175" s="41"/>
      <c r="B175" s="42"/>
      <c r="C175" s="256" t="s">
        <v>269</v>
      </c>
      <c r="D175" s="256" t="s">
        <v>175</v>
      </c>
      <c r="E175" s="257" t="s">
        <v>270</v>
      </c>
      <c r="F175" s="258" t="s">
        <v>271</v>
      </c>
      <c r="G175" s="259" t="s">
        <v>272</v>
      </c>
      <c r="H175" s="260">
        <v>140</v>
      </c>
      <c r="I175" s="261"/>
      <c r="J175" s="262">
        <f>ROUND(I175*H175,2)</f>
        <v>0</v>
      </c>
      <c r="K175" s="258" t="s">
        <v>36</v>
      </c>
      <c r="L175" s="263"/>
      <c r="M175" s="264" t="s">
        <v>36</v>
      </c>
      <c r="N175" s="265" t="s">
        <v>53</v>
      </c>
      <c r="O175" s="87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6" t="s">
        <v>179</v>
      </c>
      <c r="AT175" s="226" t="s">
        <v>175</v>
      </c>
      <c r="AU175" s="226" t="s">
        <v>90</v>
      </c>
      <c r="AY175" s="19" t="s">
        <v>153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23</v>
      </c>
      <c r="BK175" s="227">
        <f>ROUND(I175*H175,2)</f>
        <v>0</v>
      </c>
      <c r="BL175" s="19" t="s">
        <v>160</v>
      </c>
      <c r="BM175" s="226" t="s">
        <v>273</v>
      </c>
    </row>
    <row r="176" spans="1:47" s="2" customFormat="1" ht="12">
      <c r="A176" s="41"/>
      <c r="B176" s="42"/>
      <c r="C176" s="43"/>
      <c r="D176" s="228" t="s">
        <v>162</v>
      </c>
      <c r="E176" s="43"/>
      <c r="F176" s="229" t="s">
        <v>271</v>
      </c>
      <c r="G176" s="43"/>
      <c r="H176" s="43"/>
      <c r="I176" s="230"/>
      <c r="J176" s="43"/>
      <c r="K176" s="43"/>
      <c r="L176" s="47"/>
      <c r="M176" s="231"/>
      <c r="N176" s="232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19" t="s">
        <v>162</v>
      </c>
      <c r="AU176" s="19" t="s">
        <v>90</v>
      </c>
    </row>
    <row r="177" spans="1:51" s="13" customFormat="1" ht="12">
      <c r="A177" s="13"/>
      <c r="B177" s="235"/>
      <c r="C177" s="236"/>
      <c r="D177" s="228" t="s">
        <v>166</v>
      </c>
      <c r="E177" s="237" t="s">
        <v>36</v>
      </c>
      <c r="F177" s="238" t="s">
        <v>221</v>
      </c>
      <c r="G177" s="236"/>
      <c r="H177" s="237" t="s">
        <v>36</v>
      </c>
      <c r="I177" s="239"/>
      <c r="J177" s="236"/>
      <c r="K177" s="236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166</v>
      </c>
      <c r="AU177" s="244" t="s">
        <v>90</v>
      </c>
      <c r="AV177" s="13" t="s">
        <v>23</v>
      </c>
      <c r="AW177" s="13" t="s">
        <v>45</v>
      </c>
      <c r="AX177" s="13" t="s">
        <v>82</v>
      </c>
      <c r="AY177" s="244" t="s">
        <v>153</v>
      </c>
    </row>
    <row r="178" spans="1:51" s="14" customFormat="1" ht="12">
      <c r="A178" s="14"/>
      <c r="B178" s="245"/>
      <c r="C178" s="246"/>
      <c r="D178" s="228" t="s">
        <v>166</v>
      </c>
      <c r="E178" s="247" t="s">
        <v>36</v>
      </c>
      <c r="F178" s="248" t="s">
        <v>274</v>
      </c>
      <c r="G178" s="246"/>
      <c r="H178" s="249">
        <v>140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166</v>
      </c>
      <c r="AU178" s="255" t="s">
        <v>90</v>
      </c>
      <c r="AV178" s="14" t="s">
        <v>90</v>
      </c>
      <c r="AW178" s="14" t="s">
        <v>45</v>
      </c>
      <c r="AX178" s="14" t="s">
        <v>23</v>
      </c>
      <c r="AY178" s="255" t="s">
        <v>153</v>
      </c>
    </row>
    <row r="179" spans="1:65" s="2" customFormat="1" ht="16.5" customHeight="1">
      <c r="A179" s="41"/>
      <c r="B179" s="42"/>
      <c r="C179" s="215" t="s">
        <v>7</v>
      </c>
      <c r="D179" s="215" t="s">
        <v>155</v>
      </c>
      <c r="E179" s="216" t="s">
        <v>275</v>
      </c>
      <c r="F179" s="217" t="s">
        <v>276</v>
      </c>
      <c r="G179" s="218" t="s">
        <v>247</v>
      </c>
      <c r="H179" s="219">
        <v>2.1</v>
      </c>
      <c r="I179" s="220"/>
      <c r="J179" s="221">
        <f>ROUND(I179*H179,2)</f>
        <v>0</v>
      </c>
      <c r="K179" s="217" t="s">
        <v>159</v>
      </c>
      <c r="L179" s="47"/>
      <c r="M179" s="222" t="s">
        <v>36</v>
      </c>
      <c r="N179" s="223" t="s">
        <v>53</v>
      </c>
      <c r="O179" s="87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6" t="s">
        <v>160</v>
      </c>
      <c r="AT179" s="226" t="s">
        <v>155</v>
      </c>
      <c r="AU179" s="226" t="s">
        <v>90</v>
      </c>
      <c r="AY179" s="19" t="s">
        <v>153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23</v>
      </c>
      <c r="BK179" s="227">
        <f>ROUND(I179*H179,2)</f>
        <v>0</v>
      </c>
      <c r="BL179" s="19" t="s">
        <v>160</v>
      </c>
      <c r="BM179" s="226" t="s">
        <v>277</v>
      </c>
    </row>
    <row r="180" spans="1:47" s="2" customFormat="1" ht="12">
      <c r="A180" s="41"/>
      <c r="B180" s="42"/>
      <c r="C180" s="43"/>
      <c r="D180" s="228" t="s">
        <v>162</v>
      </c>
      <c r="E180" s="43"/>
      <c r="F180" s="229" t="s">
        <v>278</v>
      </c>
      <c r="G180" s="43"/>
      <c r="H180" s="43"/>
      <c r="I180" s="230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19" t="s">
        <v>162</v>
      </c>
      <c r="AU180" s="19" t="s">
        <v>90</v>
      </c>
    </row>
    <row r="181" spans="1:47" s="2" customFormat="1" ht="12">
      <c r="A181" s="41"/>
      <c r="B181" s="42"/>
      <c r="C181" s="43"/>
      <c r="D181" s="233" t="s">
        <v>164</v>
      </c>
      <c r="E181" s="43"/>
      <c r="F181" s="234" t="s">
        <v>279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19" t="s">
        <v>164</v>
      </c>
      <c r="AU181" s="19" t="s">
        <v>90</v>
      </c>
    </row>
    <row r="182" spans="1:51" s="13" customFormat="1" ht="12">
      <c r="A182" s="13"/>
      <c r="B182" s="235"/>
      <c r="C182" s="236"/>
      <c r="D182" s="228" t="s">
        <v>166</v>
      </c>
      <c r="E182" s="237" t="s">
        <v>36</v>
      </c>
      <c r="F182" s="238" t="s">
        <v>258</v>
      </c>
      <c r="G182" s="236"/>
      <c r="H182" s="237" t="s">
        <v>36</v>
      </c>
      <c r="I182" s="239"/>
      <c r="J182" s="236"/>
      <c r="K182" s="236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166</v>
      </c>
      <c r="AU182" s="244" t="s">
        <v>90</v>
      </c>
      <c r="AV182" s="13" t="s">
        <v>23</v>
      </c>
      <c r="AW182" s="13" t="s">
        <v>45</v>
      </c>
      <c r="AX182" s="13" t="s">
        <v>82</v>
      </c>
      <c r="AY182" s="244" t="s">
        <v>153</v>
      </c>
    </row>
    <row r="183" spans="1:51" s="14" customFormat="1" ht="12">
      <c r="A183" s="14"/>
      <c r="B183" s="245"/>
      <c r="C183" s="246"/>
      <c r="D183" s="228" t="s">
        <v>166</v>
      </c>
      <c r="E183" s="247" t="s">
        <v>36</v>
      </c>
      <c r="F183" s="248" t="s">
        <v>280</v>
      </c>
      <c r="G183" s="246"/>
      <c r="H183" s="249">
        <v>2.1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166</v>
      </c>
      <c r="AU183" s="255" t="s">
        <v>90</v>
      </c>
      <c r="AV183" s="14" t="s">
        <v>90</v>
      </c>
      <c r="AW183" s="14" t="s">
        <v>45</v>
      </c>
      <c r="AX183" s="14" t="s">
        <v>82</v>
      </c>
      <c r="AY183" s="255" t="s">
        <v>153</v>
      </c>
    </row>
    <row r="184" spans="1:51" s="15" customFormat="1" ht="12">
      <c r="A184" s="15"/>
      <c r="B184" s="266"/>
      <c r="C184" s="267"/>
      <c r="D184" s="228" t="s">
        <v>166</v>
      </c>
      <c r="E184" s="268" t="s">
        <v>36</v>
      </c>
      <c r="F184" s="269" t="s">
        <v>183</v>
      </c>
      <c r="G184" s="267"/>
      <c r="H184" s="270">
        <v>2.1</v>
      </c>
      <c r="I184" s="271"/>
      <c r="J184" s="267"/>
      <c r="K184" s="267"/>
      <c r="L184" s="272"/>
      <c r="M184" s="273"/>
      <c r="N184" s="274"/>
      <c r="O184" s="274"/>
      <c r="P184" s="274"/>
      <c r="Q184" s="274"/>
      <c r="R184" s="274"/>
      <c r="S184" s="274"/>
      <c r="T184" s="27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6" t="s">
        <v>166</v>
      </c>
      <c r="AU184" s="276" t="s">
        <v>90</v>
      </c>
      <c r="AV184" s="15" t="s">
        <v>160</v>
      </c>
      <c r="AW184" s="15" t="s">
        <v>45</v>
      </c>
      <c r="AX184" s="15" t="s">
        <v>23</v>
      </c>
      <c r="AY184" s="276" t="s">
        <v>153</v>
      </c>
    </row>
    <row r="185" spans="1:65" s="2" customFormat="1" ht="16.5" customHeight="1">
      <c r="A185" s="41"/>
      <c r="B185" s="42"/>
      <c r="C185" s="256" t="s">
        <v>281</v>
      </c>
      <c r="D185" s="256" t="s">
        <v>175</v>
      </c>
      <c r="E185" s="257" t="s">
        <v>282</v>
      </c>
      <c r="F185" s="258" t="s">
        <v>283</v>
      </c>
      <c r="G185" s="259" t="s">
        <v>247</v>
      </c>
      <c r="H185" s="260">
        <v>2.1</v>
      </c>
      <c r="I185" s="261"/>
      <c r="J185" s="262">
        <f>ROUND(I185*H185,2)</f>
        <v>0</v>
      </c>
      <c r="K185" s="258" t="s">
        <v>159</v>
      </c>
      <c r="L185" s="263"/>
      <c r="M185" s="264" t="s">
        <v>36</v>
      </c>
      <c r="N185" s="265" t="s">
        <v>53</v>
      </c>
      <c r="O185" s="87"/>
      <c r="P185" s="224">
        <f>O185*H185</f>
        <v>0</v>
      </c>
      <c r="Q185" s="224">
        <v>1</v>
      </c>
      <c r="R185" s="224">
        <f>Q185*H185</f>
        <v>2.1</v>
      </c>
      <c r="S185" s="224">
        <v>0</v>
      </c>
      <c r="T185" s="225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6" t="s">
        <v>179</v>
      </c>
      <c r="AT185" s="226" t="s">
        <v>175</v>
      </c>
      <c r="AU185" s="226" t="s">
        <v>90</v>
      </c>
      <c r="AY185" s="19" t="s">
        <v>153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23</v>
      </c>
      <c r="BK185" s="227">
        <f>ROUND(I185*H185,2)</f>
        <v>0</v>
      </c>
      <c r="BL185" s="19" t="s">
        <v>160</v>
      </c>
      <c r="BM185" s="226" t="s">
        <v>284</v>
      </c>
    </row>
    <row r="186" spans="1:47" s="2" customFormat="1" ht="12">
      <c r="A186" s="41"/>
      <c r="B186" s="42"/>
      <c r="C186" s="43"/>
      <c r="D186" s="228" t="s">
        <v>162</v>
      </c>
      <c r="E186" s="43"/>
      <c r="F186" s="229" t="s">
        <v>283</v>
      </c>
      <c r="G186" s="43"/>
      <c r="H186" s="43"/>
      <c r="I186" s="230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19" t="s">
        <v>162</v>
      </c>
      <c r="AU186" s="19" t="s">
        <v>90</v>
      </c>
    </row>
    <row r="187" spans="1:51" s="14" customFormat="1" ht="12">
      <c r="A187" s="14"/>
      <c r="B187" s="245"/>
      <c r="C187" s="246"/>
      <c r="D187" s="228" t="s">
        <v>166</v>
      </c>
      <c r="E187" s="247" t="s">
        <v>36</v>
      </c>
      <c r="F187" s="248" t="s">
        <v>285</v>
      </c>
      <c r="G187" s="246"/>
      <c r="H187" s="249">
        <v>2.1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166</v>
      </c>
      <c r="AU187" s="255" t="s">
        <v>90</v>
      </c>
      <c r="AV187" s="14" t="s">
        <v>90</v>
      </c>
      <c r="AW187" s="14" t="s">
        <v>45</v>
      </c>
      <c r="AX187" s="14" t="s">
        <v>23</v>
      </c>
      <c r="AY187" s="255" t="s">
        <v>153</v>
      </c>
    </row>
    <row r="188" spans="1:65" s="2" customFormat="1" ht="16.5" customHeight="1">
      <c r="A188" s="41"/>
      <c r="B188" s="42"/>
      <c r="C188" s="215" t="s">
        <v>286</v>
      </c>
      <c r="D188" s="215" t="s">
        <v>155</v>
      </c>
      <c r="E188" s="216" t="s">
        <v>287</v>
      </c>
      <c r="F188" s="217" t="s">
        <v>288</v>
      </c>
      <c r="G188" s="218" t="s">
        <v>247</v>
      </c>
      <c r="H188" s="219">
        <v>2.1</v>
      </c>
      <c r="I188" s="220"/>
      <c r="J188" s="221">
        <f>ROUND(I188*H188,2)</f>
        <v>0</v>
      </c>
      <c r="K188" s="217" t="s">
        <v>159</v>
      </c>
      <c r="L188" s="47"/>
      <c r="M188" s="222" t="s">
        <v>36</v>
      </c>
      <c r="N188" s="223" t="s">
        <v>53</v>
      </c>
      <c r="O188" s="87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160</v>
      </c>
      <c r="AT188" s="226" t="s">
        <v>155</v>
      </c>
      <c r="AU188" s="226" t="s">
        <v>90</v>
      </c>
      <c r="AY188" s="19" t="s">
        <v>153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23</v>
      </c>
      <c r="BK188" s="227">
        <f>ROUND(I188*H188,2)</f>
        <v>0</v>
      </c>
      <c r="BL188" s="19" t="s">
        <v>160</v>
      </c>
      <c r="BM188" s="226" t="s">
        <v>289</v>
      </c>
    </row>
    <row r="189" spans="1:47" s="2" customFormat="1" ht="12">
      <c r="A189" s="41"/>
      <c r="B189" s="42"/>
      <c r="C189" s="43"/>
      <c r="D189" s="228" t="s">
        <v>162</v>
      </c>
      <c r="E189" s="43"/>
      <c r="F189" s="229" t="s">
        <v>290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9" t="s">
        <v>162</v>
      </c>
      <c r="AU189" s="19" t="s">
        <v>90</v>
      </c>
    </row>
    <row r="190" spans="1:47" s="2" customFormat="1" ht="12">
      <c r="A190" s="41"/>
      <c r="B190" s="42"/>
      <c r="C190" s="43"/>
      <c r="D190" s="233" t="s">
        <v>164</v>
      </c>
      <c r="E190" s="43"/>
      <c r="F190" s="234" t="s">
        <v>291</v>
      </c>
      <c r="G190" s="43"/>
      <c r="H190" s="43"/>
      <c r="I190" s="230"/>
      <c r="J190" s="43"/>
      <c r="K190" s="43"/>
      <c r="L190" s="47"/>
      <c r="M190" s="231"/>
      <c r="N190" s="232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9" t="s">
        <v>164</v>
      </c>
      <c r="AU190" s="19" t="s">
        <v>90</v>
      </c>
    </row>
    <row r="191" spans="1:51" s="13" customFormat="1" ht="12">
      <c r="A191" s="13"/>
      <c r="B191" s="235"/>
      <c r="C191" s="236"/>
      <c r="D191" s="228" t="s">
        <v>166</v>
      </c>
      <c r="E191" s="237" t="s">
        <v>36</v>
      </c>
      <c r="F191" s="238" t="s">
        <v>292</v>
      </c>
      <c r="G191" s="236"/>
      <c r="H191" s="237" t="s">
        <v>36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166</v>
      </c>
      <c r="AU191" s="244" t="s">
        <v>90</v>
      </c>
      <c r="AV191" s="13" t="s">
        <v>23</v>
      </c>
      <c r="AW191" s="13" t="s">
        <v>45</v>
      </c>
      <c r="AX191" s="13" t="s">
        <v>82</v>
      </c>
      <c r="AY191" s="244" t="s">
        <v>153</v>
      </c>
    </row>
    <row r="192" spans="1:51" s="14" customFormat="1" ht="12">
      <c r="A192" s="14"/>
      <c r="B192" s="245"/>
      <c r="C192" s="246"/>
      <c r="D192" s="228" t="s">
        <v>166</v>
      </c>
      <c r="E192" s="247" t="s">
        <v>36</v>
      </c>
      <c r="F192" s="248" t="s">
        <v>285</v>
      </c>
      <c r="G192" s="246"/>
      <c r="H192" s="249">
        <v>2.1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166</v>
      </c>
      <c r="AU192" s="255" t="s">
        <v>90</v>
      </c>
      <c r="AV192" s="14" t="s">
        <v>90</v>
      </c>
      <c r="AW192" s="14" t="s">
        <v>45</v>
      </c>
      <c r="AX192" s="14" t="s">
        <v>23</v>
      </c>
      <c r="AY192" s="255" t="s">
        <v>153</v>
      </c>
    </row>
    <row r="193" spans="1:65" s="2" customFormat="1" ht="16.5" customHeight="1">
      <c r="A193" s="41"/>
      <c r="B193" s="42"/>
      <c r="C193" s="215" t="s">
        <v>293</v>
      </c>
      <c r="D193" s="215" t="s">
        <v>155</v>
      </c>
      <c r="E193" s="216" t="s">
        <v>294</v>
      </c>
      <c r="F193" s="217" t="s">
        <v>295</v>
      </c>
      <c r="G193" s="218" t="s">
        <v>247</v>
      </c>
      <c r="H193" s="219">
        <v>10.5</v>
      </c>
      <c r="I193" s="220"/>
      <c r="J193" s="221">
        <f>ROUND(I193*H193,2)</f>
        <v>0</v>
      </c>
      <c r="K193" s="217" t="s">
        <v>159</v>
      </c>
      <c r="L193" s="47"/>
      <c r="M193" s="222" t="s">
        <v>36</v>
      </c>
      <c r="N193" s="223" t="s">
        <v>53</v>
      </c>
      <c r="O193" s="87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6" t="s">
        <v>160</v>
      </c>
      <c r="AT193" s="226" t="s">
        <v>155</v>
      </c>
      <c r="AU193" s="226" t="s">
        <v>90</v>
      </c>
      <c r="AY193" s="19" t="s">
        <v>153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23</v>
      </c>
      <c r="BK193" s="227">
        <f>ROUND(I193*H193,2)</f>
        <v>0</v>
      </c>
      <c r="BL193" s="19" t="s">
        <v>160</v>
      </c>
      <c r="BM193" s="226" t="s">
        <v>296</v>
      </c>
    </row>
    <row r="194" spans="1:47" s="2" customFormat="1" ht="12">
      <c r="A194" s="41"/>
      <c r="B194" s="42"/>
      <c r="C194" s="43"/>
      <c r="D194" s="228" t="s">
        <v>162</v>
      </c>
      <c r="E194" s="43"/>
      <c r="F194" s="229" t="s">
        <v>297</v>
      </c>
      <c r="G194" s="43"/>
      <c r="H194" s="43"/>
      <c r="I194" s="230"/>
      <c r="J194" s="43"/>
      <c r="K194" s="43"/>
      <c r="L194" s="47"/>
      <c r="M194" s="231"/>
      <c r="N194" s="232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19" t="s">
        <v>162</v>
      </c>
      <c r="AU194" s="19" t="s">
        <v>90</v>
      </c>
    </row>
    <row r="195" spans="1:47" s="2" customFormat="1" ht="12">
      <c r="A195" s="41"/>
      <c r="B195" s="42"/>
      <c r="C195" s="43"/>
      <c r="D195" s="233" t="s">
        <v>164</v>
      </c>
      <c r="E195" s="43"/>
      <c r="F195" s="234" t="s">
        <v>298</v>
      </c>
      <c r="G195" s="43"/>
      <c r="H195" s="43"/>
      <c r="I195" s="230"/>
      <c r="J195" s="43"/>
      <c r="K195" s="43"/>
      <c r="L195" s="47"/>
      <c r="M195" s="231"/>
      <c r="N195" s="23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9" t="s">
        <v>164</v>
      </c>
      <c r="AU195" s="19" t="s">
        <v>90</v>
      </c>
    </row>
    <row r="196" spans="1:51" s="13" customFormat="1" ht="12">
      <c r="A196" s="13"/>
      <c r="B196" s="235"/>
      <c r="C196" s="236"/>
      <c r="D196" s="228" t="s">
        <v>166</v>
      </c>
      <c r="E196" s="237" t="s">
        <v>36</v>
      </c>
      <c r="F196" s="238" t="s">
        <v>299</v>
      </c>
      <c r="G196" s="236"/>
      <c r="H196" s="237" t="s">
        <v>36</v>
      </c>
      <c r="I196" s="239"/>
      <c r="J196" s="236"/>
      <c r="K196" s="236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166</v>
      </c>
      <c r="AU196" s="244" t="s">
        <v>90</v>
      </c>
      <c r="AV196" s="13" t="s">
        <v>23</v>
      </c>
      <c r="AW196" s="13" t="s">
        <v>45</v>
      </c>
      <c r="AX196" s="13" t="s">
        <v>82</v>
      </c>
      <c r="AY196" s="244" t="s">
        <v>153</v>
      </c>
    </row>
    <row r="197" spans="1:51" s="14" customFormat="1" ht="12">
      <c r="A197" s="14"/>
      <c r="B197" s="245"/>
      <c r="C197" s="246"/>
      <c r="D197" s="228" t="s">
        <v>166</v>
      </c>
      <c r="E197" s="247" t="s">
        <v>36</v>
      </c>
      <c r="F197" s="248" t="s">
        <v>300</v>
      </c>
      <c r="G197" s="246"/>
      <c r="H197" s="249">
        <v>10.5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166</v>
      </c>
      <c r="AU197" s="255" t="s">
        <v>90</v>
      </c>
      <c r="AV197" s="14" t="s">
        <v>90</v>
      </c>
      <c r="AW197" s="14" t="s">
        <v>45</v>
      </c>
      <c r="AX197" s="14" t="s">
        <v>82</v>
      </c>
      <c r="AY197" s="255" t="s">
        <v>153</v>
      </c>
    </row>
    <row r="198" spans="1:51" s="15" customFormat="1" ht="12">
      <c r="A198" s="15"/>
      <c r="B198" s="266"/>
      <c r="C198" s="267"/>
      <c r="D198" s="228" t="s">
        <v>166</v>
      </c>
      <c r="E198" s="268" t="s">
        <v>36</v>
      </c>
      <c r="F198" s="269" t="s">
        <v>183</v>
      </c>
      <c r="G198" s="267"/>
      <c r="H198" s="270">
        <v>10.5</v>
      </c>
      <c r="I198" s="271"/>
      <c r="J198" s="267"/>
      <c r="K198" s="267"/>
      <c r="L198" s="272"/>
      <c r="M198" s="273"/>
      <c r="N198" s="274"/>
      <c r="O198" s="274"/>
      <c r="P198" s="274"/>
      <c r="Q198" s="274"/>
      <c r="R198" s="274"/>
      <c r="S198" s="274"/>
      <c r="T198" s="27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6" t="s">
        <v>166</v>
      </c>
      <c r="AU198" s="276" t="s">
        <v>90</v>
      </c>
      <c r="AV198" s="15" t="s">
        <v>160</v>
      </c>
      <c r="AW198" s="15" t="s">
        <v>45</v>
      </c>
      <c r="AX198" s="15" t="s">
        <v>23</v>
      </c>
      <c r="AY198" s="276" t="s">
        <v>153</v>
      </c>
    </row>
    <row r="199" spans="1:63" s="12" customFormat="1" ht="22.8" customHeight="1">
      <c r="A199" s="12"/>
      <c r="B199" s="199"/>
      <c r="C199" s="200"/>
      <c r="D199" s="201" t="s">
        <v>81</v>
      </c>
      <c r="E199" s="213" t="s">
        <v>301</v>
      </c>
      <c r="F199" s="213" t="s">
        <v>302</v>
      </c>
      <c r="G199" s="200"/>
      <c r="H199" s="200"/>
      <c r="I199" s="203"/>
      <c r="J199" s="214">
        <f>BK199</f>
        <v>0</v>
      </c>
      <c r="K199" s="200"/>
      <c r="L199" s="205"/>
      <c r="M199" s="206"/>
      <c r="N199" s="207"/>
      <c r="O199" s="207"/>
      <c r="P199" s="208">
        <f>SUM(P200:P204)</f>
        <v>0</v>
      </c>
      <c r="Q199" s="207"/>
      <c r="R199" s="208">
        <f>SUM(R200:R204)</f>
        <v>0</v>
      </c>
      <c r="S199" s="207"/>
      <c r="T199" s="209">
        <f>SUM(T200:T204)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0" t="s">
        <v>23</v>
      </c>
      <c r="AT199" s="211" t="s">
        <v>81</v>
      </c>
      <c r="AU199" s="211" t="s">
        <v>23</v>
      </c>
      <c r="AY199" s="210" t="s">
        <v>153</v>
      </c>
      <c r="BK199" s="212">
        <f>SUM(BK200:BK204)</f>
        <v>0</v>
      </c>
    </row>
    <row r="200" spans="1:65" s="2" customFormat="1" ht="24.15" customHeight="1">
      <c r="A200" s="41"/>
      <c r="B200" s="42"/>
      <c r="C200" s="215" t="s">
        <v>303</v>
      </c>
      <c r="D200" s="215" t="s">
        <v>155</v>
      </c>
      <c r="E200" s="216" t="s">
        <v>304</v>
      </c>
      <c r="F200" s="217" t="s">
        <v>305</v>
      </c>
      <c r="G200" s="218" t="s">
        <v>272</v>
      </c>
      <c r="H200" s="219">
        <v>721</v>
      </c>
      <c r="I200" s="220"/>
      <c r="J200" s="221">
        <f>ROUND(I200*H200,2)</f>
        <v>0</v>
      </c>
      <c r="K200" s="217" t="s">
        <v>36</v>
      </c>
      <c r="L200" s="47"/>
      <c r="M200" s="222" t="s">
        <v>36</v>
      </c>
      <c r="N200" s="223" t="s">
        <v>53</v>
      </c>
      <c r="O200" s="87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6" t="s">
        <v>160</v>
      </c>
      <c r="AT200" s="226" t="s">
        <v>155</v>
      </c>
      <c r="AU200" s="226" t="s">
        <v>90</v>
      </c>
      <c r="AY200" s="19" t="s">
        <v>153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23</v>
      </c>
      <c r="BK200" s="227">
        <f>ROUND(I200*H200,2)</f>
        <v>0</v>
      </c>
      <c r="BL200" s="19" t="s">
        <v>160</v>
      </c>
      <c r="BM200" s="226" t="s">
        <v>306</v>
      </c>
    </row>
    <row r="201" spans="1:47" s="2" customFormat="1" ht="12">
      <c r="A201" s="41"/>
      <c r="B201" s="42"/>
      <c r="C201" s="43"/>
      <c r="D201" s="228" t="s">
        <v>162</v>
      </c>
      <c r="E201" s="43"/>
      <c r="F201" s="229" t="s">
        <v>307</v>
      </c>
      <c r="G201" s="43"/>
      <c r="H201" s="43"/>
      <c r="I201" s="230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19" t="s">
        <v>162</v>
      </c>
      <c r="AU201" s="19" t="s">
        <v>90</v>
      </c>
    </row>
    <row r="202" spans="1:51" s="13" customFormat="1" ht="12">
      <c r="A202" s="13"/>
      <c r="B202" s="235"/>
      <c r="C202" s="236"/>
      <c r="D202" s="228" t="s">
        <v>166</v>
      </c>
      <c r="E202" s="237" t="s">
        <v>36</v>
      </c>
      <c r="F202" s="238" t="s">
        <v>308</v>
      </c>
      <c r="G202" s="236"/>
      <c r="H202" s="237" t="s">
        <v>36</v>
      </c>
      <c r="I202" s="239"/>
      <c r="J202" s="236"/>
      <c r="K202" s="236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166</v>
      </c>
      <c r="AU202" s="244" t="s">
        <v>90</v>
      </c>
      <c r="AV202" s="13" t="s">
        <v>23</v>
      </c>
      <c r="AW202" s="13" t="s">
        <v>45</v>
      </c>
      <c r="AX202" s="13" t="s">
        <v>82</v>
      </c>
      <c r="AY202" s="244" t="s">
        <v>153</v>
      </c>
    </row>
    <row r="203" spans="1:51" s="14" customFormat="1" ht="12">
      <c r="A203" s="14"/>
      <c r="B203" s="245"/>
      <c r="C203" s="246"/>
      <c r="D203" s="228" t="s">
        <v>166</v>
      </c>
      <c r="E203" s="247" t="s">
        <v>36</v>
      </c>
      <c r="F203" s="248" t="s">
        <v>309</v>
      </c>
      <c r="G203" s="246"/>
      <c r="H203" s="249">
        <v>721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166</v>
      </c>
      <c r="AU203" s="255" t="s">
        <v>90</v>
      </c>
      <c r="AV203" s="14" t="s">
        <v>90</v>
      </c>
      <c r="AW203" s="14" t="s">
        <v>45</v>
      </c>
      <c r="AX203" s="14" t="s">
        <v>82</v>
      </c>
      <c r="AY203" s="255" t="s">
        <v>153</v>
      </c>
    </row>
    <row r="204" spans="1:51" s="15" customFormat="1" ht="12">
      <c r="A204" s="15"/>
      <c r="B204" s="266"/>
      <c r="C204" s="267"/>
      <c r="D204" s="228" t="s">
        <v>166</v>
      </c>
      <c r="E204" s="268" t="s">
        <v>36</v>
      </c>
      <c r="F204" s="269" t="s">
        <v>183</v>
      </c>
      <c r="G204" s="267"/>
      <c r="H204" s="270">
        <v>721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6" t="s">
        <v>166</v>
      </c>
      <c r="AU204" s="276" t="s">
        <v>90</v>
      </c>
      <c r="AV204" s="15" t="s">
        <v>160</v>
      </c>
      <c r="AW204" s="15" t="s">
        <v>45</v>
      </c>
      <c r="AX204" s="15" t="s">
        <v>23</v>
      </c>
      <c r="AY204" s="276" t="s">
        <v>153</v>
      </c>
    </row>
    <row r="205" spans="1:63" s="12" customFormat="1" ht="22.8" customHeight="1">
      <c r="A205" s="12"/>
      <c r="B205" s="199"/>
      <c r="C205" s="200"/>
      <c r="D205" s="201" t="s">
        <v>81</v>
      </c>
      <c r="E205" s="213" t="s">
        <v>310</v>
      </c>
      <c r="F205" s="213" t="s">
        <v>311</v>
      </c>
      <c r="G205" s="200"/>
      <c r="H205" s="200"/>
      <c r="I205" s="203"/>
      <c r="J205" s="214">
        <f>BK205</f>
        <v>0</v>
      </c>
      <c r="K205" s="200"/>
      <c r="L205" s="205"/>
      <c r="M205" s="206"/>
      <c r="N205" s="207"/>
      <c r="O205" s="207"/>
      <c r="P205" s="208">
        <f>SUM(P206:P208)</f>
        <v>0</v>
      </c>
      <c r="Q205" s="207"/>
      <c r="R205" s="208">
        <f>SUM(R206:R208)</f>
        <v>0</v>
      </c>
      <c r="S205" s="207"/>
      <c r="T205" s="209">
        <f>SUM(T206:T208)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0" t="s">
        <v>23</v>
      </c>
      <c r="AT205" s="211" t="s">
        <v>81</v>
      </c>
      <c r="AU205" s="211" t="s">
        <v>23</v>
      </c>
      <c r="AY205" s="210" t="s">
        <v>153</v>
      </c>
      <c r="BK205" s="212">
        <f>SUM(BK206:BK208)</f>
        <v>0</v>
      </c>
    </row>
    <row r="206" spans="1:65" s="2" customFormat="1" ht="16.5" customHeight="1">
      <c r="A206" s="41"/>
      <c r="B206" s="42"/>
      <c r="C206" s="215" t="s">
        <v>312</v>
      </c>
      <c r="D206" s="215" t="s">
        <v>155</v>
      </c>
      <c r="E206" s="216" t="s">
        <v>313</v>
      </c>
      <c r="F206" s="217" t="s">
        <v>314</v>
      </c>
      <c r="G206" s="218" t="s">
        <v>315</v>
      </c>
      <c r="H206" s="219">
        <v>5.018</v>
      </c>
      <c r="I206" s="220"/>
      <c r="J206" s="221">
        <f>ROUND(I206*H206,2)</f>
        <v>0</v>
      </c>
      <c r="K206" s="217" t="s">
        <v>159</v>
      </c>
      <c r="L206" s="47"/>
      <c r="M206" s="222" t="s">
        <v>36</v>
      </c>
      <c r="N206" s="223" t="s">
        <v>53</v>
      </c>
      <c r="O206" s="87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6" t="s">
        <v>160</v>
      </c>
      <c r="AT206" s="226" t="s">
        <v>155</v>
      </c>
      <c r="AU206" s="226" t="s">
        <v>90</v>
      </c>
      <c r="AY206" s="19" t="s">
        <v>153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9" t="s">
        <v>23</v>
      </c>
      <c r="BK206" s="227">
        <f>ROUND(I206*H206,2)</f>
        <v>0</v>
      </c>
      <c r="BL206" s="19" t="s">
        <v>160</v>
      </c>
      <c r="BM206" s="226" t="s">
        <v>316</v>
      </c>
    </row>
    <row r="207" spans="1:47" s="2" customFormat="1" ht="12">
      <c r="A207" s="41"/>
      <c r="B207" s="42"/>
      <c r="C207" s="43"/>
      <c r="D207" s="228" t="s">
        <v>162</v>
      </c>
      <c r="E207" s="43"/>
      <c r="F207" s="229" t="s">
        <v>317</v>
      </c>
      <c r="G207" s="43"/>
      <c r="H207" s="43"/>
      <c r="I207" s="230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9" t="s">
        <v>162</v>
      </c>
      <c r="AU207" s="19" t="s">
        <v>90</v>
      </c>
    </row>
    <row r="208" spans="1:47" s="2" customFormat="1" ht="12">
      <c r="A208" s="41"/>
      <c r="B208" s="42"/>
      <c r="C208" s="43"/>
      <c r="D208" s="233" t="s">
        <v>164</v>
      </c>
      <c r="E208" s="43"/>
      <c r="F208" s="234" t="s">
        <v>318</v>
      </c>
      <c r="G208" s="43"/>
      <c r="H208" s="43"/>
      <c r="I208" s="230"/>
      <c r="J208" s="43"/>
      <c r="K208" s="43"/>
      <c r="L208" s="47"/>
      <c r="M208" s="231"/>
      <c r="N208" s="232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9" t="s">
        <v>164</v>
      </c>
      <c r="AU208" s="19" t="s">
        <v>90</v>
      </c>
    </row>
    <row r="209" spans="1:63" s="12" customFormat="1" ht="25.9" customHeight="1">
      <c r="A209" s="12"/>
      <c r="B209" s="199"/>
      <c r="C209" s="200"/>
      <c r="D209" s="201" t="s">
        <v>81</v>
      </c>
      <c r="E209" s="202" t="s">
        <v>319</v>
      </c>
      <c r="F209" s="202" t="s">
        <v>320</v>
      </c>
      <c r="G209" s="200"/>
      <c r="H209" s="200"/>
      <c r="I209" s="203"/>
      <c r="J209" s="204">
        <f>BK209</f>
        <v>0</v>
      </c>
      <c r="K209" s="200"/>
      <c r="L209" s="205"/>
      <c r="M209" s="206"/>
      <c r="N209" s="207"/>
      <c r="O209" s="207"/>
      <c r="P209" s="208">
        <f>P210</f>
        <v>0</v>
      </c>
      <c r="Q209" s="207"/>
      <c r="R209" s="208">
        <f>R210</f>
        <v>0.43346772000000006</v>
      </c>
      <c r="S209" s="207"/>
      <c r="T209" s="209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0" t="s">
        <v>90</v>
      </c>
      <c r="AT209" s="211" t="s">
        <v>81</v>
      </c>
      <c r="AU209" s="211" t="s">
        <v>82</v>
      </c>
      <c r="AY209" s="210" t="s">
        <v>153</v>
      </c>
      <c r="BK209" s="212">
        <f>BK210</f>
        <v>0</v>
      </c>
    </row>
    <row r="210" spans="1:63" s="12" customFormat="1" ht="22.8" customHeight="1">
      <c r="A210" s="12"/>
      <c r="B210" s="199"/>
      <c r="C210" s="200"/>
      <c r="D210" s="201" t="s">
        <v>81</v>
      </c>
      <c r="E210" s="213" t="s">
        <v>321</v>
      </c>
      <c r="F210" s="213" t="s">
        <v>322</v>
      </c>
      <c r="G210" s="200"/>
      <c r="H210" s="200"/>
      <c r="I210" s="203"/>
      <c r="J210" s="214">
        <f>BK210</f>
        <v>0</v>
      </c>
      <c r="K210" s="200"/>
      <c r="L210" s="205"/>
      <c r="M210" s="206"/>
      <c r="N210" s="207"/>
      <c r="O210" s="207"/>
      <c r="P210" s="208">
        <f>SUM(P211:P230)</f>
        <v>0</v>
      </c>
      <c r="Q210" s="207"/>
      <c r="R210" s="208">
        <f>SUM(R211:R230)</f>
        <v>0.43346772000000006</v>
      </c>
      <c r="S210" s="207"/>
      <c r="T210" s="209">
        <f>SUM(T211:T230)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0" t="s">
        <v>23</v>
      </c>
      <c r="AT210" s="211" t="s">
        <v>81</v>
      </c>
      <c r="AU210" s="211" t="s">
        <v>23</v>
      </c>
      <c r="AY210" s="210" t="s">
        <v>153</v>
      </c>
      <c r="BK210" s="212">
        <f>SUM(BK211:BK230)</f>
        <v>0</v>
      </c>
    </row>
    <row r="211" spans="1:65" s="2" customFormat="1" ht="16.5" customHeight="1">
      <c r="A211" s="41"/>
      <c r="B211" s="42"/>
      <c r="C211" s="215" t="s">
        <v>323</v>
      </c>
      <c r="D211" s="215" t="s">
        <v>155</v>
      </c>
      <c r="E211" s="216" t="s">
        <v>324</v>
      </c>
      <c r="F211" s="217" t="s">
        <v>325</v>
      </c>
      <c r="G211" s="218" t="s">
        <v>272</v>
      </c>
      <c r="H211" s="219">
        <v>315</v>
      </c>
      <c r="I211" s="220"/>
      <c r="J211" s="221">
        <f>ROUND(I211*H211,2)</f>
        <v>0</v>
      </c>
      <c r="K211" s="217" t="s">
        <v>159</v>
      </c>
      <c r="L211" s="47"/>
      <c r="M211" s="222" t="s">
        <v>36</v>
      </c>
      <c r="N211" s="223" t="s">
        <v>53</v>
      </c>
      <c r="O211" s="87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6" t="s">
        <v>160</v>
      </c>
      <c r="AT211" s="226" t="s">
        <v>155</v>
      </c>
      <c r="AU211" s="226" t="s">
        <v>90</v>
      </c>
      <c r="AY211" s="19" t="s">
        <v>153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23</v>
      </c>
      <c r="BK211" s="227">
        <f>ROUND(I211*H211,2)</f>
        <v>0</v>
      </c>
      <c r="BL211" s="19" t="s">
        <v>160</v>
      </c>
      <c r="BM211" s="226" t="s">
        <v>326</v>
      </c>
    </row>
    <row r="212" spans="1:47" s="2" customFormat="1" ht="12">
      <c r="A212" s="41"/>
      <c r="B212" s="42"/>
      <c r="C212" s="43"/>
      <c r="D212" s="228" t="s">
        <v>162</v>
      </c>
      <c r="E212" s="43"/>
      <c r="F212" s="229" t="s">
        <v>327</v>
      </c>
      <c r="G212" s="43"/>
      <c r="H212" s="43"/>
      <c r="I212" s="230"/>
      <c r="J212" s="43"/>
      <c r="K212" s="43"/>
      <c r="L212" s="47"/>
      <c r="M212" s="231"/>
      <c r="N212" s="232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19" t="s">
        <v>162</v>
      </c>
      <c r="AU212" s="19" t="s">
        <v>90</v>
      </c>
    </row>
    <row r="213" spans="1:47" s="2" customFormat="1" ht="12">
      <c r="A213" s="41"/>
      <c r="B213" s="42"/>
      <c r="C213" s="43"/>
      <c r="D213" s="233" t="s">
        <v>164</v>
      </c>
      <c r="E213" s="43"/>
      <c r="F213" s="234" t="s">
        <v>328</v>
      </c>
      <c r="G213" s="43"/>
      <c r="H213" s="43"/>
      <c r="I213" s="230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9" t="s">
        <v>164</v>
      </c>
      <c r="AU213" s="19" t="s">
        <v>90</v>
      </c>
    </row>
    <row r="214" spans="1:51" s="13" customFormat="1" ht="12">
      <c r="A214" s="13"/>
      <c r="B214" s="235"/>
      <c r="C214" s="236"/>
      <c r="D214" s="228" t="s">
        <v>166</v>
      </c>
      <c r="E214" s="237" t="s">
        <v>36</v>
      </c>
      <c r="F214" s="238" t="s">
        <v>190</v>
      </c>
      <c r="G214" s="236"/>
      <c r="H214" s="237" t="s">
        <v>36</v>
      </c>
      <c r="I214" s="239"/>
      <c r="J214" s="236"/>
      <c r="K214" s="236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166</v>
      </c>
      <c r="AU214" s="244" t="s">
        <v>90</v>
      </c>
      <c r="AV214" s="13" t="s">
        <v>23</v>
      </c>
      <c r="AW214" s="13" t="s">
        <v>45</v>
      </c>
      <c r="AX214" s="13" t="s">
        <v>82</v>
      </c>
      <c r="AY214" s="244" t="s">
        <v>153</v>
      </c>
    </row>
    <row r="215" spans="1:51" s="13" customFormat="1" ht="12">
      <c r="A215" s="13"/>
      <c r="B215" s="235"/>
      <c r="C215" s="236"/>
      <c r="D215" s="228" t="s">
        <v>166</v>
      </c>
      <c r="E215" s="237" t="s">
        <v>36</v>
      </c>
      <c r="F215" s="238" t="s">
        <v>329</v>
      </c>
      <c r="G215" s="236"/>
      <c r="H215" s="237" t="s">
        <v>36</v>
      </c>
      <c r="I215" s="239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166</v>
      </c>
      <c r="AU215" s="244" t="s">
        <v>90</v>
      </c>
      <c r="AV215" s="13" t="s">
        <v>23</v>
      </c>
      <c r="AW215" s="13" t="s">
        <v>45</v>
      </c>
      <c r="AX215" s="13" t="s">
        <v>82</v>
      </c>
      <c r="AY215" s="244" t="s">
        <v>153</v>
      </c>
    </row>
    <row r="216" spans="1:51" s="14" customFormat="1" ht="12">
      <c r="A216" s="14"/>
      <c r="B216" s="245"/>
      <c r="C216" s="246"/>
      <c r="D216" s="228" t="s">
        <v>166</v>
      </c>
      <c r="E216" s="247" t="s">
        <v>36</v>
      </c>
      <c r="F216" s="248" t="s">
        <v>330</v>
      </c>
      <c r="G216" s="246"/>
      <c r="H216" s="249">
        <v>315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166</v>
      </c>
      <c r="AU216" s="255" t="s">
        <v>90</v>
      </c>
      <c r="AV216" s="14" t="s">
        <v>90</v>
      </c>
      <c r="AW216" s="14" t="s">
        <v>45</v>
      </c>
      <c r="AX216" s="14" t="s">
        <v>23</v>
      </c>
      <c r="AY216" s="255" t="s">
        <v>153</v>
      </c>
    </row>
    <row r="217" spans="1:65" s="2" customFormat="1" ht="16.5" customHeight="1">
      <c r="A217" s="41"/>
      <c r="B217" s="42"/>
      <c r="C217" s="256" t="s">
        <v>331</v>
      </c>
      <c r="D217" s="256" t="s">
        <v>175</v>
      </c>
      <c r="E217" s="257" t="s">
        <v>332</v>
      </c>
      <c r="F217" s="258" t="s">
        <v>333</v>
      </c>
      <c r="G217" s="259" t="s">
        <v>247</v>
      </c>
      <c r="H217" s="260">
        <v>0.756</v>
      </c>
      <c r="I217" s="261"/>
      <c r="J217" s="262">
        <f>ROUND(I217*H217,2)</f>
        <v>0</v>
      </c>
      <c r="K217" s="258" t="s">
        <v>159</v>
      </c>
      <c r="L217" s="263"/>
      <c r="M217" s="264" t="s">
        <v>36</v>
      </c>
      <c r="N217" s="265" t="s">
        <v>53</v>
      </c>
      <c r="O217" s="87"/>
      <c r="P217" s="224">
        <f>O217*H217</f>
        <v>0</v>
      </c>
      <c r="Q217" s="224">
        <v>0.55</v>
      </c>
      <c r="R217" s="224">
        <f>Q217*H217</f>
        <v>0.41580000000000006</v>
      </c>
      <c r="S217" s="224">
        <v>0</v>
      </c>
      <c r="T217" s="225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6" t="s">
        <v>334</v>
      </c>
      <c r="AT217" s="226" t="s">
        <v>175</v>
      </c>
      <c r="AU217" s="226" t="s">
        <v>90</v>
      </c>
      <c r="AY217" s="19" t="s">
        <v>153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9" t="s">
        <v>23</v>
      </c>
      <c r="BK217" s="227">
        <f>ROUND(I217*H217,2)</f>
        <v>0</v>
      </c>
      <c r="BL217" s="19" t="s">
        <v>251</v>
      </c>
      <c r="BM217" s="226" t="s">
        <v>335</v>
      </c>
    </row>
    <row r="218" spans="1:47" s="2" customFormat="1" ht="12">
      <c r="A218" s="41"/>
      <c r="B218" s="42"/>
      <c r="C218" s="43"/>
      <c r="D218" s="228" t="s">
        <v>162</v>
      </c>
      <c r="E218" s="43"/>
      <c r="F218" s="229" t="s">
        <v>333</v>
      </c>
      <c r="G218" s="43"/>
      <c r="H218" s="43"/>
      <c r="I218" s="230"/>
      <c r="J218" s="43"/>
      <c r="K218" s="43"/>
      <c r="L218" s="47"/>
      <c r="M218" s="231"/>
      <c r="N218" s="232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9" t="s">
        <v>162</v>
      </c>
      <c r="AU218" s="19" t="s">
        <v>90</v>
      </c>
    </row>
    <row r="219" spans="1:51" s="13" customFormat="1" ht="12">
      <c r="A219" s="13"/>
      <c r="B219" s="235"/>
      <c r="C219" s="236"/>
      <c r="D219" s="228" t="s">
        <v>166</v>
      </c>
      <c r="E219" s="237" t="s">
        <v>36</v>
      </c>
      <c r="F219" s="238" t="s">
        <v>336</v>
      </c>
      <c r="G219" s="236"/>
      <c r="H219" s="237" t="s">
        <v>36</v>
      </c>
      <c r="I219" s="239"/>
      <c r="J219" s="236"/>
      <c r="K219" s="236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166</v>
      </c>
      <c r="AU219" s="244" t="s">
        <v>90</v>
      </c>
      <c r="AV219" s="13" t="s">
        <v>23</v>
      </c>
      <c r="AW219" s="13" t="s">
        <v>45</v>
      </c>
      <c r="AX219" s="13" t="s">
        <v>82</v>
      </c>
      <c r="AY219" s="244" t="s">
        <v>153</v>
      </c>
    </row>
    <row r="220" spans="1:51" s="13" customFormat="1" ht="12">
      <c r="A220" s="13"/>
      <c r="B220" s="235"/>
      <c r="C220" s="236"/>
      <c r="D220" s="228" t="s">
        <v>166</v>
      </c>
      <c r="E220" s="237" t="s">
        <v>36</v>
      </c>
      <c r="F220" s="238" t="s">
        <v>329</v>
      </c>
      <c r="G220" s="236"/>
      <c r="H220" s="237" t="s">
        <v>36</v>
      </c>
      <c r="I220" s="239"/>
      <c r="J220" s="236"/>
      <c r="K220" s="236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166</v>
      </c>
      <c r="AU220" s="244" t="s">
        <v>90</v>
      </c>
      <c r="AV220" s="13" t="s">
        <v>23</v>
      </c>
      <c r="AW220" s="13" t="s">
        <v>45</v>
      </c>
      <c r="AX220" s="13" t="s">
        <v>82</v>
      </c>
      <c r="AY220" s="244" t="s">
        <v>153</v>
      </c>
    </row>
    <row r="221" spans="1:51" s="14" customFormat="1" ht="12">
      <c r="A221" s="14"/>
      <c r="B221" s="245"/>
      <c r="C221" s="246"/>
      <c r="D221" s="228" t="s">
        <v>166</v>
      </c>
      <c r="E221" s="247" t="s">
        <v>36</v>
      </c>
      <c r="F221" s="248" t="s">
        <v>337</v>
      </c>
      <c r="G221" s="246"/>
      <c r="H221" s="249">
        <v>0.756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166</v>
      </c>
      <c r="AU221" s="255" t="s">
        <v>90</v>
      </c>
      <c r="AV221" s="14" t="s">
        <v>90</v>
      </c>
      <c r="AW221" s="14" t="s">
        <v>45</v>
      </c>
      <c r="AX221" s="14" t="s">
        <v>23</v>
      </c>
      <c r="AY221" s="255" t="s">
        <v>153</v>
      </c>
    </row>
    <row r="222" spans="1:65" s="2" customFormat="1" ht="16.5" customHeight="1">
      <c r="A222" s="41"/>
      <c r="B222" s="42"/>
      <c r="C222" s="215" t="s">
        <v>338</v>
      </c>
      <c r="D222" s="215" t="s">
        <v>155</v>
      </c>
      <c r="E222" s="216" t="s">
        <v>339</v>
      </c>
      <c r="F222" s="217" t="s">
        <v>340</v>
      </c>
      <c r="G222" s="218" t="s">
        <v>247</v>
      </c>
      <c r="H222" s="219">
        <v>0.756</v>
      </c>
      <c r="I222" s="220"/>
      <c r="J222" s="221">
        <f>ROUND(I222*H222,2)</f>
        <v>0</v>
      </c>
      <c r="K222" s="217" t="s">
        <v>159</v>
      </c>
      <c r="L222" s="47"/>
      <c r="M222" s="222" t="s">
        <v>36</v>
      </c>
      <c r="N222" s="223" t="s">
        <v>53</v>
      </c>
      <c r="O222" s="87"/>
      <c r="P222" s="224">
        <f>O222*H222</f>
        <v>0</v>
      </c>
      <c r="Q222" s="224">
        <v>0.02337</v>
      </c>
      <c r="R222" s="224">
        <f>Q222*H222</f>
        <v>0.017667719999999998</v>
      </c>
      <c r="S222" s="224">
        <v>0</v>
      </c>
      <c r="T222" s="225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6" t="s">
        <v>160</v>
      </c>
      <c r="AT222" s="226" t="s">
        <v>155</v>
      </c>
      <c r="AU222" s="226" t="s">
        <v>90</v>
      </c>
      <c r="AY222" s="19" t="s">
        <v>153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9" t="s">
        <v>23</v>
      </c>
      <c r="BK222" s="227">
        <f>ROUND(I222*H222,2)</f>
        <v>0</v>
      </c>
      <c r="BL222" s="19" t="s">
        <v>160</v>
      </c>
      <c r="BM222" s="226" t="s">
        <v>341</v>
      </c>
    </row>
    <row r="223" spans="1:47" s="2" customFormat="1" ht="12">
      <c r="A223" s="41"/>
      <c r="B223" s="42"/>
      <c r="C223" s="43"/>
      <c r="D223" s="228" t="s">
        <v>162</v>
      </c>
      <c r="E223" s="43"/>
      <c r="F223" s="229" t="s">
        <v>342</v>
      </c>
      <c r="G223" s="43"/>
      <c r="H223" s="43"/>
      <c r="I223" s="230"/>
      <c r="J223" s="43"/>
      <c r="K223" s="43"/>
      <c r="L223" s="47"/>
      <c r="M223" s="231"/>
      <c r="N223" s="232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19" t="s">
        <v>162</v>
      </c>
      <c r="AU223" s="19" t="s">
        <v>90</v>
      </c>
    </row>
    <row r="224" spans="1:47" s="2" customFormat="1" ht="12">
      <c r="A224" s="41"/>
      <c r="B224" s="42"/>
      <c r="C224" s="43"/>
      <c r="D224" s="233" t="s">
        <v>164</v>
      </c>
      <c r="E224" s="43"/>
      <c r="F224" s="234" t="s">
        <v>343</v>
      </c>
      <c r="G224" s="43"/>
      <c r="H224" s="43"/>
      <c r="I224" s="230"/>
      <c r="J224" s="43"/>
      <c r="K224" s="43"/>
      <c r="L224" s="47"/>
      <c r="M224" s="231"/>
      <c r="N224" s="232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19" t="s">
        <v>164</v>
      </c>
      <c r="AU224" s="19" t="s">
        <v>90</v>
      </c>
    </row>
    <row r="225" spans="1:51" s="13" customFormat="1" ht="12">
      <c r="A225" s="13"/>
      <c r="B225" s="235"/>
      <c r="C225" s="236"/>
      <c r="D225" s="228" t="s">
        <v>166</v>
      </c>
      <c r="E225" s="237" t="s">
        <v>36</v>
      </c>
      <c r="F225" s="238" t="s">
        <v>336</v>
      </c>
      <c r="G225" s="236"/>
      <c r="H225" s="237" t="s">
        <v>36</v>
      </c>
      <c r="I225" s="239"/>
      <c r="J225" s="236"/>
      <c r="K225" s="236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166</v>
      </c>
      <c r="AU225" s="244" t="s">
        <v>90</v>
      </c>
      <c r="AV225" s="13" t="s">
        <v>23</v>
      </c>
      <c r="AW225" s="13" t="s">
        <v>45</v>
      </c>
      <c r="AX225" s="13" t="s">
        <v>82</v>
      </c>
      <c r="AY225" s="244" t="s">
        <v>153</v>
      </c>
    </row>
    <row r="226" spans="1:51" s="13" customFormat="1" ht="12">
      <c r="A226" s="13"/>
      <c r="B226" s="235"/>
      <c r="C226" s="236"/>
      <c r="D226" s="228" t="s">
        <v>166</v>
      </c>
      <c r="E226" s="237" t="s">
        <v>36</v>
      </c>
      <c r="F226" s="238" t="s">
        <v>329</v>
      </c>
      <c r="G226" s="236"/>
      <c r="H226" s="237" t="s">
        <v>36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166</v>
      </c>
      <c r="AU226" s="244" t="s">
        <v>90</v>
      </c>
      <c r="AV226" s="13" t="s">
        <v>23</v>
      </c>
      <c r="AW226" s="13" t="s">
        <v>45</v>
      </c>
      <c r="AX226" s="13" t="s">
        <v>82</v>
      </c>
      <c r="AY226" s="244" t="s">
        <v>153</v>
      </c>
    </row>
    <row r="227" spans="1:51" s="14" customFormat="1" ht="12">
      <c r="A227" s="14"/>
      <c r="B227" s="245"/>
      <c r="C227" s="246"/>
      <c r="D227" s="228" t="s">
        <v>166</v>
      </c>
      <c r="E227" s="247" t="s">
        <v>36</v>
      </c>
      <c r="F227" s="248" t="s">
        <v>344</v>
      </c>
      <c r="G227" s="246"/>
      <c r="H227" s="249">
        <v>0.756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166</v>
      </c>
      <c r="AU227" s="255" t="s">
        <v>90</v>
      </c>
      <c r="AV227" s="14" t="s">
        <v>90</v>
      </c>
      <c r="AW227" s="14" t="s">
        <v>45</v>
      </c>
      <c r="AX227" s="14" t="s">
        <v>23</v>
      </c>
      <c r="AY227" s="255" t="s">
        <v>153</v>
      </c>
    </row>
    <row r="228" spans="1:65" s="2" customFormat="1" ht="16.5" customHeight="1">
      <c r="A228" s="41"/>
      <c r="B228" s="42"/>
      <c r="C228" s="215" t="s">
        <v>345</v>
      </c>
      <c r="D228" s="215" t="s">
        <v>155</v>
      </c>
      <c r="E228" s="216" t="s">
        <v>346</v>
      </c>
      <c r="F228" s="217" t="s">
        <v>347</v>
      </c>
      <c r="G228" s="218" t="s">
        <v>348</v>
      </c>
      <c r="H228" s="277"/>
      <c r="I228" s="220"/>
      <c r="J228" s="221">
        <f>ROUND(I228*H228,2)</f>
        <v>0</v>
      </c>
      <c r="K228" s="217" t="s">
        <v>159</v>
      </c>
      <c r="L228" s="47"/>
      <c r="M228" s="222" t="s">
        <v>36</v>
      </c>
      <c r="N228" s="223" t="s">
        <v>53</v>
      </c>
      <c r="O228" s="87"/>
      <c r="P228" s="224">
        <f>O228*H228</f>
        <v>0</v>
      </c>
      <c r="Q228" s="224">
        <v>0</v>
      </c>
      <c r="R228" s="224">
        <f>Q228*H228</f>
        <v>0</v>
      </c>
      <c r="S228" s="224">
        <v>0</v>
      </c>
      <c r="T228" s="225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6" t="s">
        <v>160</v>
      </c>
      <c r="AT228" s="226" t="s">
        <v>155</v>
      </c>
      <c r="AU228" s="226" t="s">
        <v>90</v>
      </c>
      <c r="AY228" s="19" t="s">
        <v>153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23</v>
      </c>
      <c r="BK228" s="227">
        <f>ROUND(I228*H228,2)</f>
        <v>0</v>
      </c>
      <c r="BL228" s="19" t="s">
        <v>160</v>
      </c>
      <c r="BM228" s="226" t="s">
        <v>349</v>
      </c>
    </row>
    <row r="229" spans="1:47" s="2" customFormat="1" ht="12">
      <c r="A229" s="41"/>
      <c r="B229" s="42"/>
      <c r="C229" s="43"/>
      <c r="D229" s="228" t="s">
        <v>162</v>
      </c>
      <c r="E229" s="43"/>
      <c r="F229" s="229" t="s">
        <v>350</v>
      </c>
      <c r="G229" s="43"/>
      <c r="H229" s="43"/>
      <c r="I229" s="230"/>
      <c r="J229" s="43"/>
      <c r="K229" s="43"/>
      <c r="L229" s="47"/>
      <c r="M229" s="231"/>
      <c r="N229" s="23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162</v>
      </c>
      <c r="AU229" s="19" t="s">
        <v>90</v>
      </c>
    </row>
    <row r="230" spans="1:47" s="2" customFormat="1" ht="12">
      <c r="A230" s="41"/>
      <c r="B230" s="42"/>
      <c r="C230" s="43"/>
      <c r="D230" s="233" t="s">
        <v>164</v>
      </c>
      <c r="E230" s="43"/>
      <c r="F230" s="234" t="s">
        <v>351</v>
      </c>
      <c r="G230" s="43"/>
      <c r="H230" s="43"/>
      <c r="I230" s="230"/>
      <c r="J230" s="43"/>
      <c r="K230" s="43"/>
      <c r="L230" s="47"/>
      <c r="M230" s="278"/>
      <c r="N230" s="279"/>
      <c r="O230" s="280"/>
      <c r="P230" s="280"/>
      <c r="Q230" s="280"/>
      <c r="R230" s="280"/>
      <c r="S230" s="280"/>
      <c r="T230" s="28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19" t="s">
        <v>164</v>
      </c>
      <c r="AU230" s="19" t="s">
        <v>90</v>
      </c>
    </row>
    <row r="231" spans="1:31" s="2" customFormat="1" ht="6.95" customHeight="1">
      <c r="A231" s="41"/>
      <c r="B231" s="62"/>
      <c r="C231" s="63"/>
      <c r="D231" s="63"/>
      <c r="E231" s="63"/>
      <c r="F231" s="63"/>
      <c r="G231" s="63"/>
      <c r="H231" s="63"/>
      <c r="I231" s="63"/>
      <c r="J231" s="63"/>
      <c r="K231" s="63"/>
      <c r="L231" s="47"/>
      <c r="M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</row>
  </sheetData>
  <sheetProtection password="CC35" sheet="1" objects="1" scenarios="1" formatColumns="0" formatRows="0" autoFilter="0"/>
  <autoFilter ref="C84:K23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1/181151322"/>
    <hyperlink ref="F95" r:id="rId2" display="https://podminky.urs.cz/item/CS_URS_2022_01/181451121"/>
    <hyperlink ref="F105" r:id="rId3" display="https://podminky.urs.cz/item/CS_URS_2022_01/183101121"/>
    <hyperlink ref="F110" r:id="rId4" display="https://podminky.urs.cz/item/CS_URS_2022_01/184102113"/>
    <hyperlink ref="F131" r:id="rId5" display="https://podminky.urs.cz/item/CS_URS_2022_01/184215133"/>
    <hyperlink ref="F140" r:id="rId6" display="https://podminky.urs.cz/item/CS_URS_2022_01/184802211"/>
    <hyperlink ref="F149" r:id="rId7" display="https://podminky.urs.cz/item/CS_URS_2022_01/184911431"/>
    <hyperlink ref="F181" r:id="rId8" display="https://podminky.urs.cz/item/CS_URS_2022_01/185804311"/>
    <hyperlink ref="F190" r:id="rId9" display="https://podminky.urs.cz/item/CS_URS_2022_01/185851121"/>
    <hyperlink ref="F195" r:id="rId10" display="https://podminky.urs.cz/item/CS_URS_2022_01/185851129"/>
    <hyperlink ref="F208" r:id="rId11" display="https://podminky.urs.cz/item/CS_URS_2022_01/998231311"/>
    <hyperlink ref="F213" r:id="rId12" display="https://podminky.urs.cz/item/CS_URS_2022_01/762342441"/>
    <hyperlink ref="F224" r:id="rId13" display="https://podminky.urs.cz/item/CS_URS_2022_01/762395000"/>
    <hyperlink ref="F230" r:id="rId14" display="https://podminky.urs.cz/item/CS_URS_2022_01/998762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90</v>
      </c>
    </row>
    <row r="4" spans="2:46" s="1" customFormat="1" ht="24.95" customHeight="1">
      <c r="B4" s="22"/>
      <c r="D4" s="143" t="s">
        <v>124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opatření KoPÚ k.ú. Měrovice nad Hanou</v>
      </c>
      <c r="F7" s="145"/>
      <c r="G7" s="145"/>
      <c r="H7" s="145"/>
      <c r="L7" s="22"/>
    </row>
    <row r="8" spans="2:12" s="1" customFormat="1" ht="12" customHeight="1">
      <c r="B8" s="22"/>
      <c r="D8" s="145" t="s">
        <v>125</v>
      </c>
      <c r="L8" s="22"/>
    </row>
    <row r="9" spans="1:31" s="2" customFormat="1" ht="16.5" customHeight="1">
      <c r="A9" s="41"/>
      <c r="B9" s="47"/>
      <c r="C9" s="41"/>
      <c r="D9" s="41"/>
      <c r="E9" s="146" t="s">
        <v>126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352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353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19</v>
      </c>
      <c r="E13" s="41"/>
      <c r="F13" s="136" t="s">
        <v>36</v>
      </c>
      <c r="G13" s="41"/>
      <c r="H13" s="41"/>
      <c r="I13" s="145" t="s">
        <v>21</v>
      </c>
      <c r="J13" s="136" t="s">
        <v>36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24</v>
      </c>
      <c r="E14" s="41"/>
      <c r="F14" s="136" t="s">
        <v>25</v>
      </c>
      <c r="G14" s="41"/>
      <c r="H14" s="41"/>
      <c r="I14" s="145" t="s">
        <v>26</v>
      </c>
      <c r="J14" s="149" t="str">
        <f>'Rekapitulace stavby'!AN8</f>
        <v>17. 5. 2022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34</v>
      </c>
      <c r="E16" s="41"/>
      <c r="F16" s="41"/>
      <c r="G16" s="41"/>
      <c r="H16" s="41"/>
      <c r="I16" s="145" t="s">
        <v>35</v>
      </c>
      <c r="J16" s="136" t="s">
        <v>36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37</v>
      </c>
      <c r="F17" s="41"/>
      <c r="G17" s="41"/>
      <c r="H17" s="41"/>
      <c r="I17" s="145" t="s">
        <v>38</v>
      </c>
      <c r="J17" s="136" t="s">
        <v>36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39</v>
      </c>
      <c r="E19" s="41"/>
      <c r="F19" s="41"/>
      <c r="G19" s="41"/>
      <c r="H19" s="41"/>
      <c r="I19" s="145" t="s">
        <v>35</v>
      </c>
      <c r="J19" s="35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5" t="s">
        <v>38</v>
      </c>
      <c r="J20" s="35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41</v>
      </c>
      <c r="E22" s="41"/>
      <c r="F22" s="41"/>
      <c r="G22" s="41"/>
      <c r="H22" s="41"/>
      <c r="I22" s="145" t="s">
        <v>35</v>
      </c>
      <c r="J22" s="136" t="s">
        <v>36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42</v>
      </c>
      <c r="F23" s="41"/>
      <c r="G23" s="41"/>
      <c r="H23" s="41"/>
      <c r="I23" s="145" t="s">
        <v>38</v>
      </c>
      <c r="J23" s="136" t="s">
        <v>36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43</v>
      </c>
      <c r="E25" s="41"/>
      <c r="F25" s="41"/>
      <c r="G25" s="41"/>
      <c r="H25" s="41"/>
      <c r="I25" s="145" t="s">
        <v>35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38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46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36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48</v>
      </c>
      <c r="E32" s="41"/>
      <c r="F32" s="41"/>
      <c r="G32" s="41"/>
      <c r="H32" s="41"/>
      <c r="I32" s="41"/>
      <c r="J32" s="156">
        <f>ROUND(J89,2)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50</v>
      </c>
      <c r="G34" s="41"/>
      <c r="H34" s="41"/>
      <c r="I34" s="157" t="s">
        <v>49</v>
      </c>
      <c r="J34" s="157" t="s">
        <v>51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52</v>
      </c>
      <c r="E35" s="145" t="s">
        <v>53</v>
      </c>
      <c r="F35" s="159">
        <f>ROUND((SUM(BE89:BE254)),2)</f>
        <v>0</v>
      </c>
      <c r="G35" s="41"/>
      <c r="H35" s="41"/>
      <c r="I35" s="160">
        <v>0.21</v>
      </c>
      <c r="J35" s="159">
        <f>ROUND(((SUM(BE89:BE254))*I35),2)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54</v>
      </c>
      <c r="F36" s="159">
        <f>ROUND((SUM(BF89:BF254)),2)</f>
        <v>0</v>
      </c>
      <c r="G36" s="41"/>
      <c r="H36" s="41"/>
      <c r="I36" s="160">
        <v>0.15</v>
      </c>
      <c r="J36" s="159">
        <f>ROUND(((SUM(BF89:BF254))*I36),2)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55</v>
      </c>
      <c r="F37" s="159">
        <f>ROUND((SUM(BG89:BG254)),2)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56</v>
      </c>
      <c r="F38" s="159">
        <f>ROUND((SUM(BH89:BH254)),2)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57</v>
      </c>
      <c r="F39" s="159">
        <f>ROUND((SUM(BI89:BI254)),2)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58</v>
      </c>
      <c r="E41" s="163"/>
      <c r="F41" s="163"/>
      <c r="G41" s="164" t="s">
        <v>59</v>
      </c>
      <c r="H41" s="165" t="s">
        <v>60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5" t="s">
        <v>128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Realizace opatření KoPÚ k.ú. Měrovice nad Hanou</v>
      </c>
      <c r="F50" s="34"/>
      <c r="G50" s="34"/>
      <c r="H50" s="34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3"/>
      <c r="C51" s="34" t="s">
        <v>125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1"/>
      <c r="B52" s="42"/>
      <c r="C52" s="43"/>
      <c r="D52" s="43"/>
      <c r="E52" s="172" t="s">
        <v>126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4" t="s">
        <v>352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05.1 - Následná péče - 1.rok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4" t="s">
        <v>24</v>
      </c>
      <c r="D56" s="43"/>
      <c r="E56" s="43"/>
      <c r="F56" s="29" t="str">
        <f>F14</f>
        <v>Měrovice nad Hanou</v>
      </c>
      <c r="G56" s="43"/>
      <c r="H56" s="43"/>
      <c r="I56" s="34" t="s">
        <v>26</v>
      </c>
      <c r="J56" s="75" t="str">
        <f>IF(J14="","",J14)</f>
        <v>17. 5. 2022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4" t="s">
        <v>34</v>
      </c>
      <c r="D58" s="43"/>
      <c r="E58" s="43"/>
      <c r="F58" s="29" t="str">
        <f>E17</f>
        <v>ČR-Státní pozemkový úřad,Krajský poz.úřad</v>
      </c>
      <c r="G58" s="43"/>
      <c r="H58" s="43"/>
      <c r="I58" s="34" t="s">
        <v>41</v>
      </c>
      <c r="J58" s="39" t="str">
        <f>E23</f>
        <v xml:space="preserve">AGPOL  s.r.o.,Jungmanova 153/12,Olomouc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4" t="s">
        <v>39</v>
      </c>
      <c r="D59" s="43"/>
      <c r="E59" s="43"/>
      <c r="F59" s="29" t="str">
        <f>IF(E20="","",E20)</f>
        <v>Vyplň údaj</v>
      </c>
      <c r="G59" s="43"/>
      <c r="H59" s="43"/>
      <c r="I59" s="34" t="s">
        <v>43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129</v>
      </c>
      <c r="D61" s="174"/>
      <c r="E61" s="174"/>
      <c r="F61" s="174"/>
      <c r="G61" s="174"/>
      <c r="H61" s="174"/>
      <c r="I61" s="174"/>
      <c r="J61" s="175" t="s">
        <v>130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80</v>
      </c>
      <c r="D63" s="43"/>
      <c r="E63" s="43"/>
      <c r="F63" s="43"/>
      <c r="G63" s="43"/>
      <c r="H63" s="43"/>
      <c r="I63" s="43"/>
      <c r="J63" s="105">
        <f>J89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131</v>
      </c>
    </row>
    <row r="64" spans="1:31" s="9" customFormat="1" ht="24.95" customHeight="1">
      <c r="A64" s="9"/>
      <c r="B64" s="177"/>
      <c r="C64" s="178"/>
      <c r="D64" s="179" t="s">
        <v>132</v>
      </c>
      <c r="E64" s="180"/>
      <c r="F64" s="180"/>
      <c r="G64" s="180"/>
      <c r="H64" s="180"/>
      <c r="I64" s="180"/>
      <c r="J64" s="181">
        <f>J90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354</v>
      </c>
      <c r="E65" s="185"/>
      <c r="F65" s="185"/>
      <c r="G65" s="185"/>
      <c r="H65" s="185"/>
      <c r="I65" s="185"/>
      <c r="J65" s="186">
        <f>J91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355</v>
      </c>
      <c r="E66" s="185"/>
      <c r="F66" s="185"/>
      <c r="G66" s="185"/>
      <c r="H66" s="185"/>
      <c r="I66" s="185"/>
      <c r="J66" s="186">
        <f>J227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135</v>
      </c>
      <c r="E67" s="185"/>
      <c r="F67" s="185"/>
      <c r="G67" s="185"/>
      <c r="H67" s="185"/>
      <c r="I67" s="185"/>
      <c r="J67" s="186">
        <f>J251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5" t="s">
        <v>138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16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72" t="str">
        <f>E7</f>
        <v>Realizace opatření KoPÚ k.ú. Měrovice nad Hanou</v>
      </c>
      <c r="F77" s="34"/>
      <c r="G77" s="34"/>
      <c r="H77" s="34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2:12" s="1" customFormat="1" ht="12" customHeight="1">
      <c r="B78" s="23"/>
      <c r="C78" s="34" t="s">
        <v>125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1"/>
      <c r="B79" s="42"/>
      <c r="C79" s="43"/>
      <c r="D79" s="43"/>
      <c r="E79" s="172" t="s">
        <v>126</v>
      </c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352</v>
      </c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72" t="str">
        <f>E11</f>
        <v>SO 05.1 - Následná péče - 1.rok</v>
      </c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4" t="s">
        <v>24</v>
      </c>
      <c r="D83" s="43"/>
      <c r="E83" s="43"/>
      <c r="F83" s="29" t="str">
        <f>F14</f>
        <v>Měrovice nad Hanou</v>
      </c>
      <c r="G83" s="43"/>
      <c r="H83" s="43"/>
      <c r="I83" s="34" t="s">
        <v>26</v>
      </c>
      <c r="J83" s="75" t="str">
        <f>IF(J14="","",J14)</f>
        <v>17. 5. 2022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40.05" customHeight="1">
      <c r="A85" s="41"/>
      <c r="B85" s="42"/>
      <c r="C85" s="34" t="s">
        <v>34</v>
      </c>
      <c r="D85" s="43"/>
      <c r="E85" s="43"/>
      <c r="F85" s="29" t="str">
        <f>E17</f>
        <v>ČR-Státní pozemkový úřad,Krajský poz.úřad</v>
      </c>
      <c r="G85" s="43"/>
      <c r="H85" s="43"/>
      <c r="I85" s="34" t="s">
        <v>41</v>
      </c>
      <c r="J85" s="39" t="str">
        <f>E23</f>
        <v xml:space="preserve">AGPOL  s.r.o.,Jungmanova 153/12,Olomouc</v>
      </c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5.15" customHeight="1">
      <c r="A86" s="41"/>
      <c r="B86" s="42"/>
      <c r="C86" s="34" t="s">
        <v>39</v>
      </c>
      <c r="D86" s="43"/>
      <c r="E86" s="43"/>
      <c r="F86" s="29" t="str">
        <f>IF(E20="","",E20)</f>
        <v>Vyplň údaj</v>
      </c>
      <c r="G86" s="43"/>
      <c r="H86" s="43"/>
      <c r="I86" s="34" t="s">
        <v>43</v>
      </c>
      <c r="J86" s="39" t="str">
        <f>E26</f>
        <v xml:space="preserve"> </v>
      </c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0.3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11" customFormat="1" ht="29.25" customHeight="1">
      <c r="A88" s="188"/>
      <c r="B88" s="189"/>
      <c r="C88" s="190" t="s">
        <v>139</v>
      </c>
      <c r="D88" s="191" t="s">
        <v>67</v>
      </c>
      <c r="E88" s="191" t="s">
        <v>63</v>
      </c>
      <c r="F88" s="191" t="s">
        <v>64</v>
      </c>
      <c r="G88" s="191" t="s">
        <v>140</v>
      </c>
      <c r="H88" s="191" t="s">
        <v>141</v>
      </c>
      <c r="I88" s="191" t="s">
        <v>142</v>
      </c>
      <c r="J88" s="191" t="s">
        <v>130</v>
      </c>
      <c r="K88" s="192" t="s">
        <v>143</v>
      </c>
      <c r="L88" s="193"/>
      <c r="M88" s="95" t="s">
        <v>36</v>
      </c>
      <c r="N88" s="96" t="s">
        <v>52</v>
      </c>
      <c r="O88" s="96" t="s">
        <v>144</v>
      </c>
      <c r="P88" s="96" t="s">
        <v>145</v>
      </c>
      <c r="Q88" s="96" t="s">
        <v>146</v>
      </c>
      <c r="R88" s="96" t="s">
        <v>147</v>
      </c>
      <c r="S88" s="96" t="s">
        <v>148</v>
      </c>
      <c r="T88" s="97" t="s">
        <v>149</v>
      </c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</row>
    <row r="89" spans="1:63" s="2" customFormat="1" ht="22.8" customHeight="1">
      <c r="A89" s="41"/>
      <c r="B89" s="42"/>
      <c r="C89" s="102" t="s">
        <v>150</v>
      </c>
      <c r="D89" s="43"/>
      <c r="E89" s="43"/>
      <c r="F89" s="43"/>
      <c r="G89" s="43"/>
      <c r="H89" s="43"/>
      <c r="I89" s="43"/>
      <c r="J89" s="194">
        <f>BK89</f>
        <v>0</v>
      </c>
      <c r="K89" s="43"/>
      <c r="L89" s="47"/>
      <c r="M89" s="98"/>
      <c r="N89" s="195"/>
      <c r="O89" s="99"/>
      <c r="P89" s="196">
        <f>P90</f>
        <v>0</v>
      </c>
      <c r="Q89" s="99"/>
      <c r="R89" s="196">
        <f>R90</f>
        <v>16.88649806</v>
      </c>
      <c r="S89" s="99"/>
      <c r="T89" s="197">
        <f>T90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81</v>
      </c>
      <c r="AU89" s="19" t="s">
        <v>131</v>
      </c>
      <c r="BK89" s="198">
        <f>BK90</f>
        <v>0</v>
      </c>
    </row>
    <row r="90" spans="1:63" s="12" customFormat="1" ht="25.9" customHeight="1">
      <c r="A90" s="12"/>
      <c r="B90" s="199"/>
      <c r="C90" s="200"/>
      <c r="D90" s="201" t="s">
        <v>81</v>
      </c>
      <c r="E90" s="202" t="s">
        <v>151</v>
      </c>
      <c r="F90" s="202" t="s">
        <v>152</v>
      </c>
      <c r="G90" s="200"/>
      <c r="H90" s="200"/>
      <c r="I90" s="203"/>
      <c r="J90" s="204">
        <f>BK90</f>
        <v>0</v>
      </c>
      <c r="K90" s="200"/>
      <c r="L90" s="205"/>
      <c r="M90" s="206"/>
      <c r="N90" s="207"/>
      <c r="O90" s="207"/>
      <c r="P90" s="208">
        <f>P91+P227+P251</f>
        <v>0</v>
      </c>
      <c r="Q90" s="207"/>
      <c r="R90" s="208">
        <f>R91+R227+R251</f>
        <v>16.88649806</v>
      </c>
      <c r="S90" s="207"/>
      <c r="T90" s="209">
        <f>T91+T227+T251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23</v>
      </c>
      <c r="AT90" s="211" t="s">
        <v>81</v>
      </c>
      <c r="AU90" s="211" t="s">
        <v>82</v>
      </c>
      <c r="AY90" s="210" t="s">
        <v>153</v>
      </c>
      <c r="BK90" s="212">
        <f>BK91+BK227+BK251</f>
        <v>0</v>
      </c>
    </row>
    <row r="91" spans="1:63" s="12" customFormat="1" ht="22.8" customHeight="1">
      <c r="A91" s="12"/>
      <c r="B91" s="199"/>
      <c r="C91" s="200"/>
      <c r="D91" s="201" t="s">
        <v>81</v>
      </c>
      <c r="E91" s="213" t="s">
        <v>356</v>
      </c>
      <c r="F91" s="213" t="s">
        <v>357</v>
      </c>
      <c r="G91" s="200"/>
      <c r="H91" s="200"/>
      <c r="I91" s="203"/>
      <c r="J91" s="214">
        <f>BK91</f>
        <v>0</v>
      </c>
      <c r="K91" s="200"/>
      <c r="L91" s="205"/>
      <c r="M91" s="206"/>
      <c r="N91" s="207"/>
      <c r="O91" s="207"/>
      <c r="P91" s="208">
        <f>SUM(P92:P226)</f>
        <v>0</v>
      </c>
      <c r="Q91" s="207"/>
      <c r="R91" s="208">
        <f>SUM(R92:R226)</f>
        <v>16.88561</v>
      </c>
      <c r="S91" s="207"/>
      <c r="T91" s="209">
        <f>SUM(T92:T226)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23</v>
      </c>
      <c r="AT91" s="211" t="s">
        <v>81</v>
      </c>
      <c r="AU91" s="211" t="s">
        <v>23</v>
      </c>
      <c r="AY91" s="210" t="s">
        <v>153</v>
      </c>
      <c r="BK91" s="212">
        <f>SUM(BK92:BK226)</f>
        <v>0</v>
      </c>
    </row>
    <row r="92" spans="1:65" s="2" customFormat="1" ht="16.5" customHeight="1">
      <c r="A92" s="41"/>
      <c r="B92" s="42"/>
      <c r="C92" s="215" t="s">
        <v>23</v>
      </c>
      <c r="D92" s="215" t="s">
        <v>155</v>
      </c>
      <c r="E92" s="216" t="s">
        <v>358</v>
      </c>
      <c r="F92" s="217" t="s">
        <v>359</v>
      </c>
      <c r="G92" s="218" t="s">
        <v>360</v>
      </c>
      <c r="H92" s="219">
        <v>0.296</v>
      </c>
      <c r="I92" s="220"/>
      <c r="J92" s="221">
        <f>ROUND(I92*H92,2)</f>
        <v>0</v>
      </c>
      <c r="K92" s="217" t="s">
        <v>159</v>
      </c>
      <c r="L92" s="47"/>
      <c r="M92" s="222" t="s">
        <v>36</v>
      </c>
      <c r="N92" s="223" t="s">
        <v>53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160</v>
      </c>
      <c r="AT92" s="226" t="s">
        <v>155</v>
      </c>
      <c r="AU92" s="226" t="s">
        <v>90</v>
      </c>
      <c r="AY92" s="19" t="s">
        <v>153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23</v>
      </c>
      <c r="BK92" s="227">
        <f>ROUND(I92*H92,2)</f>
        <v>0</v>
      </c>
      <c r="BL92" s="19" t="s">
        <v>160</v>
      </c>
      <c r="BM92" s="226" t="s">
        <v>361</v>
      </c>
    </row>
    <row r="93" spans="1:47" s="2" customFormat="1" ht="12">
      <c r="A93" s="41"/>
      <c r="B93" s="42"/>
      <c r="C93" s="43"/>
      <c r="D93" s="228" t="s">
        <v>162</v>
      </c>
      <c r="E93" s="43"/>
      <c r="F93" s="229" t="s">
        <v>362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162</v>
      </c>
      <c r="AU93" s="19" t="s">
        <v>90</v>
      </c>
    </row>
    <row r="94" spans="1:47" s="2" customFormat="1" ht="12">
      <c r="A94" s="41"/>
      <c r="B94" s="42"/>
      <c r="C94" s="43"/>
      <c r="D94" s="233" t="s">
        <v>164</v>
      </c>
      <c r="E94" s="43"/>
      <c r="F94" s="234" t="s">
        <v>363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164</v>
      </c>
      <c r="AU94" s="19" t="s">
        <v>90</v>
      </c>
    </row>
    <row r="95" spans="1:51" s="13" customFormat="1" ht="12">
      <c r="A95" s="13"/>
      <c r="B95" s="235"/>
      <c r="C95" s="236"/>
      <c r="D95" s="228" t="s">
        <v>166</v>
      </c>
      <c r="E95" s="237" t="s">
        <v>36</v>
      </c>
      <c r="F95" s="238" t="s">
        <v>167</v>
      </c>
      <c r="G95" s="236"/>
      <c r="H95" s="237" t="s">
        <v>36</v>
      </c>
      <c r="I95" s="239"/>
      <c r="J95" s="236"/>
      <c r="K95" s="236"/>
      <c r="L95" s="240"/>
      <c r="M95" s="241"/>
      <c r="N95" s="242"/>
      <c r="O95" s="242"/>
      <c r="P95" s="242"/>
      <c r="Q95" s="242"/>
      <c r="R95" s="242"/>
      <c r="S95" s="242"/>
      <c r="T95" s="24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4" t="s">
        <v>166</v>
      </c>
      <c r="AU95" s="244" t="s">
        <v>90</v>
      </c>
      <c r="AV95" s="13" t="s">
        <v>23</v>
      </c>
      <c r="AW95" s="13" t="s">
        <v>45</v>
      </c>
      <c r="AX95" s="13" t="s">
        <v>82</v>
      </c>
      <c r="AY95" s="244" t="s">
        <v>153</v>
      </c>
    </row>
    <row r="96" spans="1:51" s="13" customFormat="1" ht="12">
      <c r="A96" s="13"/>
      <c r="B96" s="235"/>
      <c r="C96" s="236"/>
      <c r="D96" s="228" t="s">
        <v>166</v>
      </c>
      <c r="E96" s="237" t="s">
        <v>36</v>
      </c>
      <c r="F96" s="238" t="s">
        <v>364</v>
      </c>
      <c r="G96" s="236"/>
      <c r="H96" s="237" t="s">
        <v>36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166</v>
      </c>
      <c r="AU96" s="244" t="s">
        <v>90</v>
      </c>
      <c r="AV96" s="13" t="s">
        <v>23</v>
      </c>
      <c r="AW96" s="13" t="s">
        <v>45</v>
      </c>
      <c r="AX96" s="13" t="s">
        <v>82</v>
      </c>
      <c r="AY96" s="244" t="s">
        <v>153</v>
      </c>
    </row>
    <row r="97" spans="1:51" s="14" customFormat="1" ht="12">
      <c r="A97" s="14"/>
      <c r="B97" s="245"/>
      <c r="C97" s="246"/>
      <c r="D97" s="228" t="s">
        <v>166</v>
      </c>
      <c r="E97" s="247" t="s">
        <v>36</v>
      </c>
      <c r="F97" s="248" t="s">
        <v>365</v>
      </c>
      <c r="G97" s="246"/>
      <c r="H97" s="249">
        <v>0.2956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5" t="s">
        <v>166</v>
      </c>
      <c r="AU97" s="255" t="s">
        <v>90</v>
      </c>
      <c r="AV97" s="14" t="s">
        <v>90</v>
      </c>
      <c r="AW97" s="14" t="s">
        <v>45</v>
      </c>
      <c r="AX97" s="14" t="s">
        <v>82</v>
      </c>
      <c r="AY97" s="255" t="s">
        <v>153</v>
      </c>
    </row>
    <row r="98" spans="1:51" s="15" customFormat="1" ht="12">
      <c r="A98" s="15"/>
      <c r="B98" s="266"/>
      <c r="C98" s="267"/>
      <c r="D98" s="228" t="s">
        <v>166</v>
      </c>
      <c r="E98" s="268" t="s">
        <v>36</v>
      </c>
      <c r="F98" s="269" t="s">
        <v>183</v>
      </c>
      <c r="G98" s="267"/>
      <c r="H98" s="270">
        <v>0.2956</v>
      </c>
      <c r="I98" s="271"/>
      <c r="J98" s="267"/>
      <c r="K98" s="267"/>
      <c r="L98" s="272"/>
      <c r="M98" s="273"/>
      <c r="N98" s="274"/>
      <c r="O98" s="274"/>
      <c r="P98" s="274"/>
      <c r="Q98" s="274"/>
      <c r="R98" s="274"/>
      <c r="S98" s="274"/>
      <c r="T98" s="27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76" t="s">
        <v>166</v>
      </c>
      <c r="AU98" s="276" t="s">
        <v>90</v>
      </c>
      <c r="AV98" s="15" t="s">
        <v>160</v>
      </c>
      <c r="AW98" s="15" t="s">
        <v>45</v>
      </c>
      <c r="AX98" s="15" t="s">
        <v>23</v>
      </c>
      <c r="AY98" s="276" t="s">
        <v>153</v>
      </c>
    </row>
    <row r="99" spans="1:65" s="2" customFormat="1" ht="21.75" customHeight="1">
      <c r="A99" s="41"/>
      <c r="B99" s="42"/>
      <c r="C99" s="215" t="s">
        <v>90</v>
      </c>
      <c r="D99" s="215" t="s">
        <v>155</v>
      </c>
      <c r="E99" s="216" t="s">
        <v>184</v>
      </c>
      <c r="F99" s="217" t="s">
        <v>185</v>
      </c>
      <c r="G99" s="218" t="s">
        <v>186</v>
      </c>
      <c r="H99" s="219">
        <v>3.5</v>
      </c>
      <c r="I99" s="220"/>
      <c r="J99" s="221">
        <f>ROUND(I99*H99,2)</f>
        <v>0</v>
      </c>
      <c r="K99" s="217" t="s">
        <v>159</v>
      </c>
      <c r="L99" s="47"/>
      <c r="M99" s="222" t="s">
        <v>36</v>
      </c>
      <c r="N99" s="223" t="s">
        <v>53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6" t="s">
        <v>160</v>
      </c>
      <c r="AT99" s="226" t="s">
        <v>155</v>
      </c>
      <c r="AU99" s="226" t="s">
        <v>90</v>
      </c>
      <c r="AY99" s="19" t="s">
        <v>153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23</v>
      </c>
      <c r="BK99" s="227">
        <f>ROUND(I99*H99,2)</f>
        <v>0</v>
      </c>
      <c r="BL99" s="19" t="s">
        <v>160</v>
      </c>
      <c r="BM99" s="226" t="s">
        <v>366</v>
      </c>
    </row>
    <row r="100" spans="1:47" s="2" customFormat="1" ht="12">
      <c r="A100" s="41"/>
      <c r="B100" s="42"/>
      <c r="C100" s="43"/>
      <c r="D100" s="228" t="s">
        <v>162</v>
      </c>
      <c r="E100" s="43"/>
      <c r="F100" s="229" t="s">
        <v>188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162</v>
      </c>
      <c r="AU100" s="19" t="s">
        <v>90</v>
      </c>
    </row>
    <row r="101" spans="1:47" s="2" customFormat="1" ht="12">
      <c r="A101" s="41"/>
      <c r="B101" s="42"/>
      <c r="C101" s="43"/>
      <c r="D101" s="233" t="s">
        <v>164</v>
      </c>
      <c r="E101" s="43"/>
      <c r="F101" s="234" t="s">
        <v>189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164</v>
      </c>
      <c r="AU101" s="19" t="s">
        <v>90</v>
      </c>
    </row>
    <row r="102" spans="1:51" s="13" customFormat="1" ht="12">
      <c r="A102" s="13"/>
      <c r="B102" s="235"/>
      <c r="C102" s="236"/>
      <c r="D102" s="228" t="s">
        <v>166</v>
      </c>
      <c r="E102" s="237" t="s">
        <v>36</v>
      </c>
      <c r="F102" s="238" t="s">
        <v>190</v>
      </c>
      <c r="G102" s="236"/>
      <c r="H102" s="237" t="s">
        <v>36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166</v>
      </c>
      <c r="AU102" s="244" t="s">
        <v>90</v>
      </c>
      <c r="AV102" s="13" t="s">
        <v>23</v>
      </c>
      <c r="AW102" s="13" t="s">
        <v>45</v>
      </c>
      <c r="AX102" s="13" t="s">
        <v>82</v>
      </c>
      <c r="AY102" s="244" t="s">
        <v>153</v>
      </c>
    </row>
    <row r="103" spans="1:51" s="13" customFormat="1" ht="12">
      <c r="A103" s="13"/>
      <c r="B103" s="235"/>
      <c r="C103" s="236"/>
      <c r="D103" s="228" t="s">
        <v>166</v>
      </c>
      <c r="E103" s="237" t="s">
        <v>36</v>
      </c>
      <c r="F103" s="238" t="s">
        <v>364</v>
      </c>
      <c r="G103" s="236"/>
      <c r="H103" s="237" t="s">
        <v>36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166</v>
      </c>
      <c r="AU103" s="244" t="s">
        <v>90</v>
      </c>
      <c r="AV103" s="13" t="s">
        <v>23</v>
      </c>
      <c r="AW103" s="13" t="s">
        <v>45</v>
      </c>
      <c r="AX103" s="13" t="s">
        <v>82</v>
      </c>
      <c r="AY103" s="244" t="s">
        <v>153</v>
      </c>
    </row>
    <row r="104" spans="1:51" s="14" customFormat="1" ht="12">
      <c r="A104" s="14"/>
      <c r="B104" s="245"/>
      <c r="C104" s="246"/>
      <c r="D104" s="228" t="s">
        <v>166</v>
      </c>
      <c r="E104" s="247" t="s">
        <v>36</v>
      </c>
      <c r="F104" s="248" t="s">
        <v>367</v>
      </c>
      <c r="G104" s="246"/>
      <c r="H104" s="249">
        <v>3.5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5" t="s">
        <v>166</v>
      </c>
      <c r="AU104" s="255" t="s">
        <v>90</v>
      </c>
      <c r="AV104" s="14" t="s">
        <v>90</v>
      </c>
      <c r="AW104" s="14" t="s">
        <v>45</v>
      </c>
      <c r="AX104" s="14" t="s">
        <v>82</v>
      </c>
      <c r="AY104" s="255" t="s">
        <v>153</v>
      </c>
    </row>
    <row r="105" spans="1:51" s="15" customFormat="1" ht="12">
      <c r="A105" s="15"/>
      <c r="B105" s="266"/>
      <c r="C105" s="267"/>
      <c r="D105" s="228" t="s">
        <v>166</v>
      </c>
      <c r="E105" s="268" t="s">
        <v>36</v>
      </c>
      <c r="F105" s="269" t="s">
        <v>183</v>
      </c>
      <c r="G105" s="267"/>
      <c r="H105" s="270">
        <v>3.5</v>
      </c>
      <c r="I105" s="271"/>
      <c r="J105" s="267"/>
      <c r="K105" s="267"/>
      <c r="L105" s="272"/>
      <c r="M105" s="273"/>
      <c r="N105" s="274"/>
      <c r="O105" s="274"/>
      <c r="P105" s="274"/>
      <c r="Q105" s="274"/>
      <c r="R105" s="274"/>
      <c r="S105" s="274"/>
      <c r="T105" s="27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76" t="s">
        <v>166</v>
      </c>
      <c r="AU105" s="276" t="s">
        <v>90</v>
      </c>
      <c r="AV105" s="15" t="s">
        <v>160</v>
      </c>
      <c r="AW105" s="15" t="s">
        <v>45</v>
      </c>
      <c r="AX105" s="15" t="s">
        <v>23</v>
      </c>
      <c r="AY105" s="276" t="s">
        <v>153</v>
      </c>
    </row>
    <row r="106" spans="1:65" s="2" customFormat="1" ht="16.5" customHeight="1">
      <c r="A106" s="41"/>
      <c r="B106" s="42"/>
      <c r="C106" s="215" t="s">
        <v>174</v>
      </c>
      <c r="D106" s="215" t="s">
        <v>155</v>
      </c>
      <c r="E106" s="216" t="s">
        <v>193</v>
      </c>
      <c r="F106" s="217" t="s">
        <v>194</v>
      </c>
      <c r="G106" s="218" t="s">
        <v>186</v>
      </c>
      <c r="H106" s="219">
        <v>3.5</v>
      </c>
      <c r="I106" s="220"/>
      <c r="J106" s="221">
        <f>ROUND(I106*H106,2)</f>
        <v>0</v>
      </c>
      <c r="K106" s="217" t="s">
        <v>159</v>
      </c>
      <c r="L106" s="47"/>
      <c r="M106" s="222" t="s">
        <v>36</v>
      </c>
      <c r="N106" s="223" t="s">
        <v>53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160</v>
      </c>
      <c r="AT106" s="226" t="s">
        <v>155</v>
      </c>
      <c r="AU106" s="226" t="s">
        <v>90</v>
      </c>
      <c r="AY106" s="19" t="s">
        <v>153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23</v>
      </c>
      <c r="BK106" s="227">
        <f>ROUND(I106*H106,2)</f>
        <v>0</v>
      </c>
      <c r="BL106" s="19" t="s">
        <v>160</v>
      </c>
      <c r="BM106" s="226" t="s">
        <v>368</v>
      </c>
    </row>
    <row r="107" spans="1:47" s="2" customFormat="1" ht="12">
      <c r="A107" s="41"/>
      <c r="B107" s="42"/>
      <c r="C107" s="43"/>
      <c r="D107" s="228" t="s">
        <v>162</v>
      </c>
      <c r="E107" s="43"/>
      <c r="F107" s="229" t="s">
        <v>196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162</v>
      </c>
      <c r="AU107" s="19" t="s">
        <v>90</v>
      </c>
    </row>
    <row r="108" spans="1:47" s="2" customFormat="1" ht="12">
      <c r="A108" s="41"/>
      <c r="B108" s="42"/>
      <c r="C108" s="43"/>
      <c r="D108" s="233" t="s">
        <v>164</v>
      </c>
      <c r="E108" s="43"/>
      <c r="F108" s="234" t="s">
        <v>197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164</v>
      </c>
      <c r="AU108" s="19" t="s">
        <v>90</v>
      </c>
    </row>
    <row r="109" spans="1:51" s="13" customFormat="1" ht="12">
      <c r="A109" s="13"/>
      <c r="B109" s="235"/>
      <c r="C109" s="236"/>
      <c r="D109" s="228" t="s">
        <v>166</v>
      </c>
      <c r="E109" s="237" t="s">
        <v>36</v>
      </c>
      <c r="F109" s="238" t="s">
        <v>190</v>
      </c>
      <c r="G109" s="236"/>
      <c r="H109" s="237" t="s">
        <v>36</v>
      </c>
      <c r="I109" s="239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166</v>
      </c>
      <c r="AU109" s="244" t="s">
        <v>90</v>
      </c>
      <c r="AV109" s="13" t="s">
        <v>23</v>
      </c>
      <c r="AW109" s="13" t="s">
        <v>45</v>
      </c>
      <c r="AX109" s="13" t="s">
        <v>82</v>
      </c>
      <c r="AY109" s="244" t="s">
        <v>153</v>
      </c>
    </row>
    <row r="110" spans="1:51" s="13" customFormat="1" ht="12">
      <c r="A110" s="13"/>
      <c r="B110" s="235"/>
      <c r="C110" s="236"/>
      <c r="D110" s="228" t="s">
        <v>166</v>
      </c>
      <c r="E110" s="237" t="s">
        <v>36</v>
      </c>
      <c r="F110" s="238" t="s">
        <v>364</v>
      </c>
      <c r="G110" s="236"/>
      <c r="H110" s="237" t="s">
        <v>36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166</v>
      </c>
      <c r="AU110" s="244" t="s">
        <v>90</v>
      </c>
      <c r="AV110" s="13" t="s">
        <v>23</v>
      </c>
      <c r="AW110" s="13" t="s">
        <v>45</v>
      </c>
      <c r="AX110" s="13" t="s">
        <v>82</v>
      </c>
      <c r="AY110" s="244" t="s">
        <v>153</v>
      </c>
    </row>
    <row r="111" spans="1:51" s="14" customFormat="1" ht="12">
      <c r="A111" s="14"/>
      <c r="B111" s="245"/>
      <c r="C111" s="246"/>
      <c r="D111" s="228" t="s">
        <v>166</v>
      </c>
      <c r="E111" s="247" t="s">
        <v>36</v>
      </c>
      <c r="F111" s="248" t="s">
        <v>367</v>
      </c>
      <c r="G111" s="246"/>
      <c r="H111" s="249">
        <v>3.5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166</v>
      </c>
      <c r="AU111" s="255" t="s">
        <v>90</v>
      </c>
      <c r="AV111" s="14" t="s">
        <v>90</v>
      </c>
      <c r="AW111" s="14" t="s">
        <v>45</v>
      </c>
      <c r="AX111" s="14" t="s">
        <v>82</v>
      </c>
      <c r="AY111" s="255" t="s">
        <v>153</v>
      </c>
    </row>
    <row r="112" spans="1:51" s="15" customFormat="1" ht="12">
      <c r="A112" s="15"/>
      <c r="B112" s="266"/>
      <c r="C112" s="267"/>
      <c r="D112" s="228" t="s">
        <v>166</v>
      </c>
      <c r="E112" s="268" t="s">
        <v>36</v>
      </c>
      <c r="F112" s="269" t="s">
        <v>183</v>
      </c>
      <c r="G112" s="267"/>
      <c r="H112" s="270">
        <v>3.5</v>
      </c>
      <c r="I112" s="271"/>
      <c r="J112" s="267"/>
      <c r="K112" s="267"/>
      <c r="L112" s="272"/>
      <c r="M112" s="273"/>
      <c r="N112" s="274"/>
      <c r="O112" s="274"/>
      <c r="P112" s="274"/>
      <c r="Q112" s="274"/>
      <c r="R112" s="274"/>
      <c r="S112" s="274"/>
      <c r="T112" s="27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76" t="s">
        <v>166</v>
      </c>
      <c r="AU112" s="276" t="s">
        <v>90</v>
      </c>
      <c r="AV112" s="15" t="s">
        <v>160</v>
      </c>
      <c r="AW112" s="15" t="s">
        <v>45</v>
      </c>
      <c r="AX112" s="15" t="s">
        <v>23</v>
      </c>
      <c r="AY112" s="276" t="s">
        <v>153</v>
      </c>
    </row>
    <row r="113" spans="1:65" s="2" customFormat="1" ht="16.5" customHeight="1">
      <c r="A113" s="41"/>
      <c r="B113" s="42"/>
      <c r="C113" s="256" t="s">
        <v>160</v>
      </c>
      <c r="D113" s="256" t="s">
        <v>175</v>
      </c>
      <c r="E113" s="257" t="s">
        <v>199</v>
      </c>
      <c r="F113" s="258" t="s">
        <v>200</v>
      </c>
      <c r="G113" s="259" t="s">
        <v>201</v>
      </c>
      <c r="H113" s="260">
        <v>0.9</v>
      </c>
      <c r="I113" s="261"/>
      <c r="J113" s="262">
        <f>ROUND(I113*H113,2)</f>
        <v>0</v>
      </c>
      <c r="K113" s="258" t="s">
        <v>36</v>
      </c>
      <c r="L113" s="263"/>
      <c r="M113" s="264" t="s">
        <v>36</v>
      </c>
      <c r="N113" s="265" t="s">
        <v>53</v>
      </c>
      <c r="O113" s="87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6" t="s">
        <v>179</v>
      </c>
      <c r="AT113" s="226" t="s">
        <v>175</v>
      </c>
      <c r="AU113" s="226" t="s">
        <v>90</v>
      </c>
      <c r="AY113" s="19" t="s">
        <v>153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23</v>
      </c>
      <c r="BK113" s="227">
        <f>ROUND(I113*H113,2)</f>
        <v>0</v>
      </c>
      <c r="BL113" s="19" t="s">
        <v>160</v>
      </c>
      <c r="BM113" s="226" t="s">
        <v>369</v>
      </c>
    </row>
    <row r="114" spans="1:47" s="2" customFormat="1" ht="12">
      <c r="A114" s="41"/>
      <c r="B114" s="42"/>
      <c r="C114" s="43"/>
      <c r="D114" s="228" t="s">
        <v>162</v>
      </c>
      <c r="E114" s="43"/>
      <c r="F114" s="229" t="s">
        <v>200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19" t="s">
        <v>162</v>
      </c>
      <c r="AU114" s="19" t="s">
        <v>90</v>
      </c>
    </row>
    <row r="115" spans="1:51" s="13" customFormat="1" ht="12">
      <c r="A115" s="13"/>
      <c r="B115" s="235"/>
      <c r="C115" s="236"/>
      <c r="D115" s="228" t="s">
        <v>166</v>
      </c>
      <c r="E115" s="237" t="s">
        <v>36</v>
      </c>
      <c r="F115" s="238" t="s">
        <v>190</v>
      </c>
      <c r="G115" s="236"/>
      <c r="H115" s="237" t="s">
        <v>36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166</v>
      </c>
      <c r="AU115" s="244" t="s">
        <v>90</v>
      </c>
      <c r="AV115" s="13" t="s">
        <v>23</v>
      </c>
      <c r="AW115" s="13" t="s">
        <v>45</v>
      </c>
      <c r="AX115" s="13" t="s">
        <v>82</v>
      </c>
      <c r="AY115" s="244" t="s">
        <v>153</v>
      </c>
    </row>
    <row r="116" spans="1:51" s="13" customFormat="1" ht="12">
      <c r="A116" s="13"/>
      <c r="B116" s="235"/>
      <c r="C116" s="236"/>
      <c r="D116" s="228" t="s">
        <v>166</v>
      </c>
      <c r="E116" s="237" t="s">
        <v>36</v>
      </c>
      <c r="F116" s="238" t="s">
        <v>364</v>
      </c>
      <c r="G116" s="236"/>
      <c r="H116" s="237" t="s">
        <v>36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166</v>
      </c>
      <c r="AU116" s="244" t="s">
        <v>90</v>
      </c>
      <c r="AV116" s="13" t="s">
        <v>23</v>
      </c>
      <c r="AW116" s="13" t="s">
        <v>45</v>
      </c>
      <c r="AX116" s="13" t="s">
        <v>82</v>
      </c>
      <c r="AY116" s="244" t="s">
        <v>153</v>
      </c>
    </row>
    <row r="117" spans="1:51" s="14" customFormat="1" ht="12">
      <c r="A117" s="14"/>
      <c r="B117" s="245"/>
      <c r="C117" s="246"/>
      <c r="D117" s="228" t="s">
        <v>166</v>
      </c>
      <c r="E117" s="247" t="s">
        <v>36</v>
      </c>
      <c r="F117" s="248" t="s">
        <v>370</v>
      </c>
      <c r="G117" s="246"/>
      <c r="H117" s="249">
        <v>0.9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166</v>
      </c>
      <c r="AU117" s="255" t="s">
        <v>90</v>
      </c>
      <c r="AV117" s="14" t="s">
        <v>90</v>
      </c>
      <c r="AW117" s="14" t="s">
        <v>45</v>
      </c>
      <c r="AX117" s="14" t="s">
        <v>82</v>
      </c>
      <c r="AY117" s="255" t="s">
        <v>153</v>
      </c>
    </row>
    <row r="118" spans="1:51" s="15" customFormat="1" ht="12">
      <c r="A118" s="15"/>
      <c r="B118" s="266"/>
      <c r="C118" s="267"/>
      <c r="D118" s="228" t="s">
        <v>166</v>
      </c>
      <c r="E118" s="268" t="s">
        <v>36</v>
      </c>
      <c r="F118" s="269" t="s">
        <v>183</v>
      </c>
      <c r="G118" s="267"/>
      <c r="H118" s="270">
        <v>0.9</v>
      </c>
      <c r="I118" s="271"/>
      <c r="J118" s="267"/>
      <c r="K118" s="267"/>
      <c r="L118" s="272"/>
      <c r="M118" s="273"/>
      <c r="N118" s="274"/>
      <c r="O118" s="274"/>
      <c r="P118" s="274"/>
      <c r="Q118" s="274"/>
      <c r="R118" s="274"/>
      <c r="S118" s="274"/>
      <c r="T118" s="27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76" t="s">
        <v>166</v>
      </c>
      <c r="AU118" s="276" t="s">
        <v>90</v>
      </c>
      <c r="AV118" s="15" t="s">
        <v>160</v>
      </c>
      <c r="AW118" s="15" t="s">
        <v>45</v>
      </c>
      <c r="AX118" s="15" t="s">
        <v>23</v>
      </c>
      <c r="AY118" s="276" t="s">
        <v>153</v>
      </c>
    </row>
    <row r="119" spans="1:65" s="2" customFormat="1" ht="16.5" customHeight="1">
      <c r="A119" s="41"/>
      <c r="B119" s="42"/>
      <c r="C119" s="256" t="s">
        <v>192</v>
      </c>
      <c r="D119" s="256" t="s">
        <v>175</v>
      </c>
      <c r="E119" s="257" t="s">
        <v>205</v>
      </c>
      <c r="F119" s="258" t="s">
        <v>206</v>
      </c>
      <c r="G119" s="259" t="s">
        <v>201</v>
      </c>
      <c r="H119" s="260">
        <v>0.9</v>
      </c>
      <c r="I119" s="261"/>
      <c r="J119" s="262">
        <f>ROUND(I119*H119,2)</f>
        <v>0</v>
      </c>
      <c r="K119" s="258" t="s">
        <v>36</v>
      </c>
      <c r="L119" s="263"/>
      <c r="M119" s="264" t="s">
        <v>36</v>
      </c>
      <c r="N119" s="265" t="s">
        <v>53</v>
      </c>
      <c r="O119" s="87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6" t="s">
        <v>179</v>
      </c>
      <c r="AT119" s="226" t="s">
        <v>175</v>
      </c>
      <c r="AU119" s="226" t="s">
        <v>90</v>
      </c>
      <c r="AY119" s="19" t="s">
        <v>153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23</v>
      </c>
      <c r="BK119" s="227">
        <f>ROUND(I119*H119,2)</f>
        <v>0</v>
      </c>
      <c r="BL119" s="19" t="s">
        <v>160</v>
      </c>
      <c r="BM119" s="226" t="s">
        <v>371</v>
      </c>
    </row>
    <row r="120" spans="1:47" s="2" customFormat="1" ht="12">
      <c r="A120" s="41"/>
      <c r="B120" s="42"/>
      <c r="C120" s="43"/>
      <c r="D120" s="228" t="s">
        <v>162</v>
      </c>
      <c r="E120" s="43"/>
      <c r="F120" s="229" t="s">
        <v>206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19" t="s">
        <v>162</v>
      </c>
      <c r="AU120" s="19" t="s">
        <v>90</v>
      </c>
    </row>
    <row r="121" spans="1:51" s="13" customFormat="1" ht="12">
      <c r="A121" s="13"/>
      <c r="B121" s="235"/>
      <c r="C121" s="236"/>
      <c r="D121" s="228" t="s">
        <v>166</v>
      </c>
      <c r="E121" s="237" t="s">
        <v>36</v>
      </c>
      <c r="F121" s="238" t="s">
        <v>190</v>
      </c>
      <c r="G121" s="236"/>
      <c r="H121" s="237" t="s">
        <v>36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166</v>
      </c>
      <c r="AU121" s="244" t="s">
        <v>90</v>
      </c>
      <c r="AV121" s="13" t="s">
        <v>23</v>
      </c>
      <c r="AW121" s="13" t="s">
        <v>45</v>
      </c>
      <c r="AX121" s="13" t="s">
        <v>82</v>
      </c>
      <c r="AY121" s="244" t="s">
        <v>153</v>
      </c>
    </row>
    <row r="122" spans="1:51" s="13" customFormat="1" ht="12">
      <c r="A122" s="13"/>
      <c r="B122" s="235"/>
      <c r="C122" s="236"/>
      <c r="D122" s="228" t="s">
        <v>166</v>
      </c>
      <c r="E122" s="237" t="s">
        <v>36</v>
      </c>
      <c r="F122" s="238" t="s">
        <v>364</v>
      </c>
      <c r="G122" s="236"/>
      <c r="H122" s="237" t="s">
        <v>36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166</v>
      </c>
      <c r="AU122" s="244" t="s">
        <v>90</v>
      </c>
      <c r="AV122" s="13" t="s">
        <v>23</v>
      </c>
      <c r="AW122" s="13" t="s">
        <v>45</v>
      </c>
      <c r="AX122" s="13" t="s">
        <v>82</v>
      </c>
      <c r="AY122" s="244" t="s">
        <v>153</v>
      </c>
    </row>
    <row r="123" spans="1:51" s="14" customFormat="1" ht="12">
      <c r="A123" s="14"/>
      <c r="B123" s="245"/>
      <c r="C123" s="246"/>
      <c r="D123" s="228" t="s">
        <v>166</v>
      </c>
      <c r="E123" s="247" t="s">
        <v>36</v>
      </c>
      <c r="F123" s="248" t="s">
        <v>370</v>
      </c>
      <c r="G123" s="246"/>
      <c r="H123" s="249">
        <v>0.9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166</v>
      </c>
      <c r="AU123" s="255" t="s">
        <v>90</v>
      </c>
      <c r="AV123" s="14" t="s">
        <v>90</v>
      </c>
      <c r="AW123" s="14" t="s">
        <v>45</v>
      </c>
      <c r="AX123" s="14" t="s">
        <v>82</v>
      </c>
      <c r="AY123" s="255" t="s">
        <v>153</v>
      </c>
    </row>
    <row r="124" spans="1:51" s="15" customFormat="1" ht="12">
      <c r="A124" s="15"/>
      <c r="B124" s="266"/>
      <c r="C124" s="267"/>
      <c r="D124" s="228" t="s">
        <v>166</v>
      </c>
      <c r="E124" s="268" t="s">
        <v>36</v>
      </c>
      <c r="F124" s="269" t="s">
        <v>183</v>
      </c>
      <c r="G124" s="267"/>
      <c r="H124" s="270">
        <v>0.9</v>
      </c>
      <c r="I124" s="271"/>
      <c r="J124" s="267"/>
      <c r="K124" s="267"/>
      <c r="L124" s="272"/>
      <c r="M124" s="273"/>
      <c r="N124" s="274"/>
      <c r="O124" s="274"/>
      <c r="P124" s="274"/>
      <c r="Q124" s="274"/>
      <c r="R124" s="274"/>
      <c r="S124" s="274"/>
      <c r="T124" s="27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76" t="s">
        <v>166</v>
      </c>
      <c r="AU124" s="276" t="s">
        <v>90</v>
      </c>
      <c r="AV124" s="15" t="s">
        <v>160</v>
      </c>
      <c r="AW124" s="15" t="s">
        <v>45</v>
      </c>
      <c r="AX124" s="15" t="s">
        <v>23</v>
      </c>
      <c r="AY124" s="276" t="s">
        <v>153</v>
      </c>
    </row>
    <row r="125" spans="1:65" s="2" customFormat="1" ht="16.5" customHeight="1">
      <c r="A125" s="41"/>
      <c r="B125" s="42"/>
      <c r="C125" s="256" t="s">
        <v>198</v>
      </c>
      <c r="D125" s="256" t="s">
        <v>175</v>
      </c>
      <c r="E125" s="257" t="s">
        <v>208</v>
      </c>
      <c r="F125" s="258" t="s">
        <v>209</v>
      </c>
      <c r="G125" s="259" t="s">
        <v>201</v>
      </c>
      <c r="H125" s="260">
        <v>0.85</v>
      </c>
      <c r="I125" s="261"/>
      <c r="J125" s="262">
        <f>ROUND(I125*H125,2)</f>
        <v>0</v>
      </c>
      <c r="K125" s="258" t="s">
        <v>36</v>
      </c>
      <c r="L125" s="263"/>
      <c r="M125" s="264" t="s">
        <v>36</v>
      </c>
      <c r="N125" s="265" t="s">
        <v>53</v>
      </c>
      <c r="O125" s="87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6" t="s">
        <v>179</v>
      </c>
      <c r="AT125" s="226" t="s">
        <v>175</v>
      </c>
      <c r="AU125" s="226" t="s">
        <v>90</v>
      </c>
      <c r="AY125" s="19" t="s">
        <v>153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23</v>
      </c>
      <c r="BK125" s="227">
        <f>ROUND(I125*H125,2)</f>
        <v>0</v>
      </c>
      <c r="BL125" s="19" t="s">
        <v>160</v>
      </c>
      <c r="BM125" s="226" t="s">
        <v>372</v>
      </c>
    </row>
    <row r="126" spans="1:47" s="2" customFormat="1" ht="12">
      <c r="A126" s="41"/>
      <c r="B126" s="42"/>
      <c r="C126" s="43"/>
      <c r="D126" s="228" t="s">
        <v>162</v>
      </c>
      <c r="E126" s="43"/>
      <c r="F126" s="229" t="s">
        <v>209</v>
      </c>
      <c r="G126" s="43"/>
      <c r="H126" s="43"/>
      <c r="I126" s="230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19" t="s">
        <v>162</v>
      </c>
      <c r="AU126" s="19" t="s">
        <v>90</v>
      </c>
    </row>
    <row r="127" spans="1:51" s="13" customFormat="1" ht="12">
      <c r="A127" s="13"/>
      <c r="B127" s="235"/>
      <c r="C127" s="236"/>
      <c r="D127" s="228" t="s">
        <v>166</v>
      </c>
      <c r="E127" s="237" t="s">
        <v>36</v>
      </c>
      <c r="F127" s="238" t="s">
        <v>190</v>
      </c>
      <c r="G127" s="236"/>
      <c r="H127" s="237" t="s">
        <v>36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166</v>
      </c>
      <c r="AU127" s="244" t="s">
        <v>90</v>
      </c>
      <c r="AV127" s="13" t="s">
        <v>23</v>
      </c>
      <c r="AW127" s="13" t="s">
        <v>45</v>
      </c>
      <c r="AX127" s="13" t="s">
        <v>82</v>
      </c>
      <c r="AY127" s="244" t="s">
        <v>153</v>
      </c>
    </row>
    <row r="128" spans="1:51" s="13" customFormat="1" ht="12">
      <c r="A128" s="13"/>
      <c r="B128" s="235"/>
      <c r="C128" s="236"/>
      <c r="D128" s="228" t="s">
        <v>166</v>
      </c>
      <c r="E128" s="237" t="s">
        <v>36</v>
      </c>
      <c r="F128" s="238" t="s">
        <v>364</v>
      </c>
      <c r="G128" s="236"/>
      <c r="H128" s="237" t="s">
        <v>36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166</v>
      </c>
      <c r="AU128" s="244" t="s">
        <v>90</v>
      </c>
      <c r="AV128" s="13" t="s">
        <v>23</v>
      </c>
      <c r="AW128" s="13" t="s">
        <v>45</v>
      </c>
      <c r="AX128" s="13" t="s">
        <v>82</v>
      </c>
      <c r="AY128" s="244" t="s">
        <v>153</v>
      </c>
    </row>
    <row r="129" spans="1:51" s="14" customFormat="1" ht="12">
      <c r="A129" s="14"/>
      <c r="B129" s="245"/>
      <c r="C129" s="246"/>
      <c r="D129" s="228" t="s">
        <v>166</v>
      </c>
      <c r="E129" s="247" t="s">
        <v>36</v>
      </c>
      <c r="F129" s="248" t="s">
        <v>373</v>
      </c>
      <c r="G129" s="246"/>
      <c r="H129" s="249">
        <v>0.85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166</v>
      </c>
      <c r="AU129" s="255" t="s">
        <v>90</v>
      </c>
      <c r="AV129" s="14" t="s">
        <v>90</v>
      </c>
      <c r="AW129" s="14" t="s">
        <v>45</v>
      </c>
      <c r="AX129" s="14" t="s">
        <v>82</v>
      </c>
      <c r="AY129" s="255" t="s">
        <v>153</v>
      </c>
    </row>
    <row r="130" spans="1:51" s="15" customFormat="1" ht="12">
      <c r="A130" s="15"/>
      <c r="B130" s="266"/>
      <c r="C130" s="267"/>
      <c r="D130" s="228" t="s">
        <v>166</v>
      </c>
      <c r="E130" s="268" t="s">
        <v>36</v>
      </c>
      <c r="F130" s="269" t="s">
        <v>183</v>
      </c>
      <c r="G130" s="267"/>
      <c r="H130" s="270">
        <v>0.85</v>
      </c>
      <c r="I130" s="271"/>
      <c r="J130" s="267"/>
      <c r="K130" s="267"/>
      <c r="L130" s="272"/>
      <c r="M130" s="273"/>
      <c r="N130" s="274"/>
      <c r="O130" s="274"/>
      <c r="P130" s="274"/>
      <c r="Q130" s="274"/>
      <c r="R130" s="274"/>
      <c r="S130" s="274"/>
      <c r="T130" s="27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6" t="s">
        <v>166</v>
      </c>
      <c r="AU130" s="276" t="s">
        <v>90</v>
      </c>
      <c r="AV130" s="15" t="s">
        <v>160</v>
      </c>
      <c r="AW130" s="15" t="s">
        <v>45</v>
      </c>
      <c r="AX130" s="15" t="s">
        <v>23</v>
      </c>
      <c r="AY130" s="276" t="s">
        <v>153</v>
      </c>
    </row>
    <row r="131" spans="1:65" s="2" customFormat="1" ht="16.5" customHeight="1">
      <c r="A131" s="41"/>
      <c r="B131" s="42"/>
      <c r="C131" s="256" t="s">
        <v>204</v>
      </c>
      <c r="D131" s="256" t="s">
        <v>175</v>
      </c>
      <c r="E131" s="257" t="s">
        <v>213</v>
      </c>
      <c r="F131" s="258" t="s">
        <v>214</v>
      </c>
      <c r="G131" s="259" t="s">
        <v>201</v>
      </c>
      <c r="H131" s="260">
        <v>0.85</v>
      </c>
      <c r="I131" s="261"/>
      <c r="J131" s="262">
        <f>ROUND(I131*H131,2)</f>
        <v>0</v>
      </c>
      <c r="K131" s="258" t="s">
        <v>36</v>
      </c>
      <c r="L131" s="263"/>
      <c r="M131" s="264" t="s">
        <v>36</v>
      </c>
      <c r="N131" s="265" t="s">
        <v>53</v>
      </c>
      <c r="O131" s="87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6" t="s">
        <v>179</v>
      </c>
      <c r="AT131" s="226" t="s">
        <v>175</v>
      </c>
      <c r="AU131" s="226" t="s">
        <v>90</v>
      </c>
      <c r="AY131" s="19" t="s">
        <v>153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23</v>
      </c>
      <c r="BK131" s="227">
        <f>ROUND(I131*H131,2)</f>
        <v>0</v>
      </c>
      <c r="BL131" s="19" t="s">
        <v>160</v>
      </c>
      <c r="BM131" s="226" t="s">
        <v>374</v>
      </c>
    </row>
    <row r="132" spans="1:47" s="2" customFormat="1" ht="12">
      <c r="A132" s="41"/>
      <c r="B132" s="42"/>
      <c r="C132" s="43"/>
      <c r="D132" s="228" t="s">
        <v>162</v>
      </c>
      <c r="E132" s="43"/>
      <c r="F132" s="229" t="s">
        <v>214</v>
      </c>
      <c r="G132" s="43"/>
      <c r="H132" s="43"/>
      <c r="I132" s="230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9" t="s">
        <v>162</v>
      </c>
      <c r="AU132" s="19" t="s">
        <v>90</v>
      </c>
    </row>
    <row r="133" spans="1:51" s="13" customFormat="1" ht="12">
      <c r="A133" s="13"/>
      <c r="B133" s="235"/>
      <c r="C133" s="236"/>
      <c r="D133" s="228" t="s">
        <v>166</v>
      </c>
      <c r="E133" s="237" t="s">
        <v>36</v>
      </c>
      <c r="F133" s="238" t="s">
        <v>190</v>
      </c>
      <c r="G133" s="236"/>
      <c r="H133" s="237" t="s">
        <v>36</v>
      </c>
      <c r="I133" s="239"/>
      <c r="J133" s="236"/>
      <c r="K133" s="236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166</v>
      </c>
      <c r="AU133" s="244" t="s">
        <v>90</v>
      </c>
      <c r="AV133" s="13" t="s">
        <v>23</v>
      </c>
      <c r="AW133" s="13" t="s">
        <v>45</v>
      </c>
      <c r="AX133" s="13" t="s">
        <v>82</v>
      </c>
      <c r="AY133" s="244" t="s">
        <v>153</v>
      </c>
    </row>
    <row r="134" spans="1:51" s="13" customFormat="1" ht="12">
      <c r="A134" s="13"/>
      <c r="B134" s="235"/>
      <c r="C134" s="236"/>
      <c r="D134" s="228" t="s">
        <v>166</v>
      </c>
      <c r="E134" s="237" t="s">
        <v>36</v>
      </c>
      <c r="F134" s="238" t="s">
        <v>364</v>
      </c>
      <c r="G134" s="236"/>
      <c r="H134" s="237" t="s">
        <v>36</v>
      </c>
      <c r="I134" s="239"/>
      <c r="J134" s="236"/>
      <c r="K134" s="236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166</v>
      </c>
      <c r="AU134" s="244" t="s">
        <v>90</v>
      </c>
      <c r="AV134" s="13" t="s">
        <v>23</v>
      </c>
      <c r="AW134" s="13" t="s">
        <v>45</v>
      </c>
      <c r="AX134" s="13" t="s">
        <v>82</v>
      </c>
      <c r="AY134" s="244" t="s">
        <v>153</v>
      </c>
    </row>
    <row r="135" spans="1:51" s="14" customFormat="1" ht="12">
      <c r="A135" s="14"/>
      <c r="B135" s="245"/>
      <c r="C135" s="246"/>
      <c r="D135" s="228" t="s">
        <v>166</v>
      </c>
      <c r="E135" s="247" t="s">
        <v>36</v>
      </c>
      <c r="F135" s="248" t="s">
        <v>373</v>
      </c>
      <c r="G135" s="246"/>
      <c r="H135" s="249">
        <v>0.85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166</v>
      </c>
      <c r="AU135" s="255" t="s">
        <v>90</v>
      </c>
      <c r="AV135" s="14" t="s">
        <v>90</v>
      </c>
      <c r="AW135" s="14" t="s">
        <v>45</v>
      </c>
      <c r="AX135" s="14" t="s">
        <v>82</v>
      </c>
      <c r="AY135" s="255" t="s">
        <v>153</v>
      </c>
    </row>
    <row r="136" spans="1:51" s="15" customFormat="1" ht="12">
      <c r="A136" s="15"/>
      <c r="B136" s="266"/>
      <c r="C136" s="267"/>
      <c r="D136" s="228" t="s">
        <v>166</v>
      </c>
      <c r="E136" s="268" t="s">
        <v>36</v>
      </c>
      <c r="F136" s="269" t="s">
        <v>183</v>
      </c>
      <c r="G136" s="267"/>
      <c r="H136" s="270">
        <v>0.85</v>
      </c>
      <c r="I136" s="271"/>
      <c r="J136" s="267"/>
      <c r="K136" s="267"/>
      <c r="L136" s="272"/>
      <c r="M136" s="273"/>
      <c r="N136" s="274"/>
      <c r="O136" s="274"/>
      <c r="P136" s="274"/>
      <c r="Q136" s="274"/>
      <c r="R136" s="274"/>
      <c r="S136" s="274"/>
      <c r="T136" s="27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6" t="s">
        <v>166</v>
      </c>
      <c r="AU136" s="276" t="s">
        <v>90</v>
      </c>
      <c r="AV136" s="15" t="s">
        <v>160</v>
      </c>
      <c r="AW136" s="15" t="s">
        <v>45</v>
      </c>
      <c r="AX136" s="15" t="s">
        <v>23</v>
      </c>
      <c r="AY136" s="276" t="s">
        <v>153</v>
      </c>
    </row>
    <row r="137" spans="1:65" s="2" customFormat="1" ht="16.5" customHeight="1">
      <c r="A137" s="41"/>
      <c r="B137" s="42"/>
      <c r="C137" s="215" t="s">
        <v>179</v>
      </c>
      <c r="D137" s="215" t="s">
        <v>155</v>
      </c>
      <c r="E137" s="216" t="s">
        <v>216</v>
      </c>
      <c r="F137" s="217" t="s">
        <v>217</v>
      </c>
      <c r="G137" s="218" t="s">
        <v>186</v>
      </c>
      <c r="H137" s="219">
        <v>3.5</v>
      </c>
      <c r="I137" s="220"/>
      <c r="J137" s="221">
        <f>ROUND(I137*H137,2)</f>
        <v>0</v>
      </c>
      <c r="K137" s="217" t="s">
        <v>159</v>
      </c>
      <c r="L137" s="47"/>
      <c r="M137" s="222" t="s">
        <v>36</v>
      </c>
      <c r="N137" s="223" t="s">
        <v>53</v>
      </c>
      <c r="O137" s="87"/>
      <c r="P137" s="224">
        <f>O137*H137</f>
        <v>0</v>
      </c>
      <c r="Q137" s="224">
        <v>6E-05</v>
      </c>
      <c r="R137" s="224">
        <f>Q137*H137</f>
        <v>0.00021</v>
      </c>
      <c r="S137" s="224">
        <v>0</v>
      </c>
      <c r="T137" s="22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6" t="s">
        <v>160</v>
      </c>
      <c r="AT137" s="226" t="s">
        <v>155</v>
      </c>
      <c r="AU137" s="226" t="s">
        <v>90</v>
      </c>
      <c r="AY137" s="19" t="s">
        <v>153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23</v>
      </c>
      <c r="BK137" s="227">
        <f>ROUND(I137*H137,2)</f>
        <v>0</v>
      </c>
      <c r="BL137" s="19" t="s">
        <v>160</v>
      </c>
      <c r="BM137" s="226" t="s">
        <v>375</v>
      </c>
    </row>
    <row r="138" spans="1:47" s="2" customFormat="1" ht="12">
      <c r="A138" s="41"/>
      <c r="B138" s="42"/>
      <c r="C138" s="43"/>
      <c r="D138" s="228" t="s">
        <v>162</v>
      </c>
      <c r="E138" s="43"/>
      <c r="F138" s="229" t="s">
        <v>219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162</v>
      </c>
      <c r="AU138" s="19" t="s">
        <v>90</v>
      </c>
    </row>
    <row r="139" spans="1:47" s="2" customFormat="1" ht="12">
      <c r="A139" s="41"/>
      <c r="B139" s="42"/>
      <c r="C139" s="43"/>
      <c r="D139" s="233" t="s">
        <v>164</v>
      </c>
      <c r="E139" s="43"/>
      <c r="F139" s="234" t="s">
        <v>220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164</v>
      </c>
      <c r="AU139" s="19" t="s">
        <v>90</v>
      </c>
    </row>
    <row r="140" spans="1:51" s="13" customFormat="1" ht="12">
      <c r="A140" s="13"/>
      <c r="B140" s="235"/>
      <c r="C140" s="236"/>
      <c r="D140" s="228" t="s">
        <v>166</v>
      </c>
      <c r="E140" s="237" t="s">
        <v>36</v>
      </c>
      <c r="F140" s="238" t="s">
        <v>190</v>
      </c>
      <c r="G140" s="236"/>
      <c r="H140" s="237" t="s">
        <v>36</v>
      </c>
      <c r="I140" s="239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166</v>
      </c>
      <c r="AU140" s="244" t="s">
        <v>90</v>
      </c>
      <c r="AV140" s="13" t="s">
        <v>23</v>
      </c>
      <c r="AW140" s="13" t="s">
        <v>45</v>
      </c>
      <c r="AX140" s="13" t="s">
        <v>82</v>
      </c>
      <c r="AY140" s="244" t="s">
        <v>153</v>
      </c>
    </row>
    <row r="141" spans="1:51" s="13" customFormat="1" ht="12">
      <c r="A141" s="13"/>
      <c r="B141" s="235"/>
      <c r="C141" s="236"/>
      <c r="D141" s="228" t="s">
        <v>166</v>
      </c>
      <c r="E141" s="237" t="s">
        <v>36</v>
      </c>
      <c r="F141" s="238" t="s">
        <v>364</v>
      </c>
      <c r="G141" s="236"/>
      <c r="H141" s="237" t="s">
        <v>36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166</v>
      </c>
      <c r="AU141" s="244" t="s">
        <v>90</v>
      </c>
      <c r="AV141" s="13" t="s">
        <v>23</v>
      </c>
      <c r="AW141" s="13" t="s">
        <v>45</v>
      </c>
      <c r="AX141" s="13" t="s">
        <v>82</v>
      </c>
      <c r="AY141" s="244" t="s">
        <v>153</v>
      </c>
    </row>
    <row r="142" spans="1:51" s="14" customFormat="1" ht="12">
      <c r="A142" s="14"/>
      <c r="B142" s="245"/>
      <c r="C142" s="246"/>
      <c r="D142" s="228" t="s">
        <v>166</v>
      </c>
      <c r="E142" s="247" t="s">
        <v>36</v>
      </c>
      <c r="F142" s="248" t="s">
        <v>367</v>
      </c>
      <c r="G142" s="246"/>
      <c r="H142" s="249">
        <v>3.5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166</v>
      </c>
      <c r="AU142" s="255" t="s">
        <v>90</v>
      </c>
      <c r="AV142" s="14" t="s">
        <v>90</v>
      </c>
      <c r="AW142" s="14" t="s">
        <v>45</v>
      </c>
      <c r="AX142" s="14" t="s">
        <v>82</v>
      </c>
      <c r="AY142" s="255" t="s">
        <v>153</v>
      </c>
    </row>
    <row r="143" spans="1:51" s="15" customFormat="1" ht="12">
      <c r="A143" s="15"/>
      <c r="B143" s="266"/>
      <c r="C143" s="267"/>
      <c r="D143" s="228" t="s">
        <v>166</v>
      </c>
      <c r="E143" s="268" t="s">
        <v>36</v>
      </c>
      <c r="F143" s="269" t="s">
        <v>183</v>
      </c>
      <c r="G143" s="267"/>
      <c r="H143" s="270">
        <v>3.5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6" t="s">
        <v>166</v>
      </c>
      <c r="AU143" s="276" t="s">
        <v>90</v>
      </c>
      <c r="AV143" s="15" t="s">
        <v>160</v>
      </c>
      <c r="AW143" s="15" t="s">
        <v>45</v>
      </c>
      <c r="AX143" s="15" t="s">
        <v>23</v>
      </c>
      <c r="AY143" s="276" t="s">
        <v>153</v>
      </c>
    </row>
    <row r="144" spans="1:65" s="2" customFormat="1" ht="16.5" customHeight="1">
      <c r="A144" s="41"/>
      <c r="B144" s="42"/>
      <c r="C144" s="256" t="s">
        <v>212</v>
      </c>
      <c r="D144" s="256" t="s">
        <v>175</v>
      </c>
      <c r="E144" s="257" t="s">
        <v>376</v>
      </c>
      <c r="F144" s="258" t="s">
        <v>377</v>
      </c>
      <c r="G144" s="259" t="s">
        <v>186</v>
      </c>
      <c r="H144" s="260">
        <v>10.5</v>
      </c>
      <c r="I144" s="261"/>
      <c r="J144" s="262">
        <f>ROUND(I144*H144,2)</f>
        <v>0</v>
      </c>
      <c r="K144" s="258" t="s">
        <v>36</v>
      </c>
      <c r="L144" s="263"/>
      <c r="M144" s="264" t="s">
        <v>36</v>
      </c>
      <c r="N144" s="265" t="s">
        <v>53</v>
      </c>
      <c r="O144" s="87"/>
      <c r="P144" s="224">
        <f>O144*H144</f>
        <v>0</v>
      </c>
      <c r="Q144" s="224">
        <v>0.003</v>
      </c>
      <c r="R144" s="224">
        <f>Q144*H144</f>
        <v>0.0315</v>
      </c>
      <c r="S144" s="224">
        <v>0</v>
      </c>
      <c r="T144" s="22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6" t="s">
        <v>179</v>
      </c>
      <c r="AT144" s="226" t="s">
        <v>175</v>
      </c>
      <c r="AU144" s="226" t="s">
        <v>90</v>
      </c>
      <c r="AY144" s="19" t="s">
        <v>153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23</v>
      </c>
      <c r="BK144" s="227">
        <f>ROUND(I144*H144,2)</f>
        <v>0</v>
      </c>
      <c r="BL144" s="19" t="s">
        <v>160</v>
      </c>
      <c r="BM144" s="226" t="s">
        <v>378</v>
      </c>
    </row>
    <row r="145" spans="1:47" s="2" customFormat="1" ht="12">
      <c r="A145" s="41"/>
      <c r="B145" s="42"/>
      <c r="C145" s="43"/>
      <c r="D145" s="228" t="s">
        <v>162</v>
      </c>
      <c r="E145" s="43"/>
      <c r="F145" s="229" t="s">
        <v>377</v>
      </c>
      <c r="G145" s="43"/>
      <c r="H145" s="43"/>
      <c r="I145" s="230"/>
      <c r="J145" s="43"/>
      <c r="K145" s="43"/>
      <c r="L145" s="47"/>
      <c r="M145" s="231"/>
      <c r="N145" s="23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9" t="s">
        <v>162</v>
      </c>
      <c r="AU145" s="19" t="s">
        <v>90</v>
      </c>
    </row>
    <row r="146" spans="1:51" s="13" customFormat="1" ht="12">
      <c r="A146" s="13"/>
      <c r="B146" s="235"/>
      <c r="C146" s="236"/>
      <c r="D146" s="228" t="s">
        <v>166</v>
      </c>
      <c r="E146" s="237" t="s">
        <v>36</v>
      </c>
      <c r="F146" s="238" t="s">
        <v>190</v>
      </c>
      <c r="G146" s="236"/>
      <c r="H146" s="237" t="s">
        <v>36</v>
      </c>
      <c r="I146" s="239"/>
      <c r="J146" s="236"/>
      <c r="K146" s="236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166</v>
      </c>
      <c r="AU146" s="244" t="s">
        <v>90</v>
      </c>
      <c r="AV146" s="13" t="s">
        <v>23</v>
      </c>
      <c r="AW146" s="13" t="s">
        <v>45</v>
      </c>
      <c r="AX146" s="13" t="s">
        <v>82</v>
      </c>
      <c r="AY146" s="244" t="s">
        <v>153</v>
      </c>
    </row>
    <row r="147" spans="1:51" s="13" customFormat="1" ht="12">
      <c r="A147" s="13"/>
      <c r="B147" s="235"/>
      <c r="C147" s="236"/>
      <c r="D147" s="228" t="s">
        <v>166</v>
      </c>
      <c r="E147" s="237" t="s">
        <v>36</v>
      </c>
      <c r="F147" s="238" t="s">
        <v>364</v>
      </c>
      <c r="G147" s="236"/>
      <c r="H147" s="237" t="s">
        <v>36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166</v>
      </c>
      <c r="AU147" s="244" t="s">
        <v>90</v>
      </c>
      <c r="AV147" s="13" t="s">
        <v>23</v>
      </c>
      <c r="AW147" s="13" t="s">
        <v>45</v>
      </c>
      <c r="AX147" s="13" t="s">
        <v>82</v>
      </c>
      <c r="AY147" s="244" t="s">
        <v>153</v>
      </c>
    </row>
    <row r="148" spans="1:51" s="14" customFormat="1" ht="12">
      <c r="A148" s="14"/>
      <c r="B148" s="245"/>
      <c r="C148" s="246"/>
      <c r="D148" s="228" t="s">
        <v>166</v>
      </c>
      <c r="E148" s="247" t="s">
        <v>36</v>
      </c>
      <c r="F148" s="248" t="s">
        <v>379</v>
      </c>
      <c r="G148" s="246"/>
      <c r="H148" s="249">
        <v>10.5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166</v>
      </c>
      <c r="AU148" s="255" t="s">
        <v>90</v>
      </c>
      <c r="AV148" s="14" t="s">
        <v>90</v>
      </c>
      <c r="AW148" s="14" t="s">
        <v>45</v>
      </c>
      <c r="AX148" s="14" t="s">
        <v>82</v>
      </c>
      <c r="AY148" s="255" t="s">
        <v>153</v>
      </c>
    </row>
    <row r="149" spans="1:51" s="15" customFormat="1" ht="12">
      <c r="A149" s="15"/>
      <c r="B149" s="266"/>
      <c r="C149" s="267"/>
      <c r="D149" s="228" t="s">
        <v>166</v>
      </c>
      <c r="E149" s="268" t="s">
        <v>36</v>
      </c>
      <c r="F149" s="269" t="s">
        <v>183</v>
      </c>
      <c r="G149" s="267"/>
      <c r="H149" s="270">
        <v>10.5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6" t="s">
        <v>166</v>
      </c>
      <c r="AU149" s="276" t="s">
        <v>90</v>
      </c>
      <c r="AV149" s="15" t="s">
        <v>160</v>
      </c>
      <c r="AW149" s="15" t="s">
        <v>45</v>
      </c>
      <c r="AX149" s="15" t="s">
        <v>23</v>
      </c>
      <c r="AY149" s="276" t="s">
        <v>153</v>
      </c>
    </row>
    <row r="150" spans="1:65" s="2" customFormat="1" ht="16.5" customHeight="1">
      <c r="A150" s="41"/>
      <c r="B150" s="42"/>
      <c r="C150" s="215" t="s">
        <v>28</v>
      </c>
      <c r="D150" s="215" t="s">
        <v>155</v>
      </c>
      <c r="E150" s="216" t="s">
        <v>380</v>
      </c>
      <c r="F150" s="217" t="s">
        <v>381</v>
      </c>
      <c r="G150" s="218" t="s">
        <v>186</v>
      </c>
      <c r="H150" s="219">
        <v>17.5</v>
      </c>
      <c r="I150" s="220"/>
      <c r="J150" s="221">
        <f>ROUND(I150*H150,2)</f>
        <v>0</v>
      </c>
      <c r="K150" s="217" t="s">
        <v>159</v>
      </c>
      <c r="L150" s="47"/>
      <c r="M150" s="222" t="s">
        <v>36</v>
      </c>
      <c r="N150" s="223" t="s">
        <v>53</v>
      </c>
      <c r="O150" s="87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6" t="s">
        <v>160</v>
      </c>
      <c r="AT150" s="226" t="s">
        <v>155</v>
      </c>
      <c r="AU150" s="226" t="s">
        <v>90</v>
      </c>
      <c r="AY150" s="19" t="s">
        <v>153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23</v>
      </c>
      <c r="BK150" s="227">
        <f>ROUND(I150*H150,2)</f>
        <v>0</v>
      </c>
      <c r="BL150" s="19" t="s">
        <v>160</v>
      </c>
      <c r="BM150" s="226" t="s">
        <v>382</v>
      </c>
    </row>
    <row r="151" spans="1:47" s="2" customFormat="1" ht="12">
      <c r="A151" s="41"/>
      <c r="B151" s="42"/>
      <c r="C151" s="43"/>
      <c r="D151" s="228" t="s">
        <v>162</v>
      </c>
      <c r="E151" s="43"/>
      <c r="F151" s="229" t="s">
        <v>383</v>
      </c>
      <c r="G151" s="43"/>
      <c r="H151" s="43"/>
      <c r="I151" s="230"/>
      <c r="J151" s="43"/>
      <c r="K151" s="43"/>
      <c r="L151" s="47"/>
      <c r="M151" s="231"/>
      <c r="N151" s="23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19" t="s">
        <v>162</v>
      </c>
      <c r="AU151" s="19" t="s">
        <v>90</v>
      </c>
    </row>
    <row r="152" spans="1:47" s="2" customFormat="1" ht="12">
      <c r="A152" s="41"/>
      <c r="B152" s="42"/>
      <c r="C152" s="43"/>
      <c r="D152" s="233" t="s">
        <v>164</v>
      </c>
      <c r="E152" s="43"/>
      <c r="F152" s="234" t="s">
        <v>384</v>
      </c>
      <c r="G152" s="43"/>
      <c r="H152" s="43"/>
      <c r="I152" s="230"/>
      <c r="J152" s="43"/>
      <c r="K152" s="43"/>
      <c r="L152" s="47"/>
      <c r="M152" s="231"/>
      <c r="N152" s="232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9" t="s">
        <v>164</v>
      </c>
      <c r="AU152" s="19" t="s">
        <v>90</v>
      </c>
    </row>
    <row r="153" spans="1:51" s="13" customFormat="1" ht="12">
      <c r="A153" s="13"/>
      <c r="B153" s="235"/>
      <c r="C153" s="236"/>
      <c r="D153" s="228" t="s">
        <v>166</v>
      </c>
      <c r="E153" s="237" t="s">
        <v>36</v>
      </c>
      <c r="F153" s="238" t="s">
        <v>190</v>
      </c>
      <c r="G153" s="236"/>
      <c r="H153" s="237" t="s">
        <v>36</v>
      </c>
      <c r="I153" s="239"/>
      <c r="J153" s="236"/>
      <c r="K153" s="236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166</v>
      </c>
      <c r="AU153" s="244" t="s">
        <v>90</v>
      </c>
      <c r="AV153" s="13" t="s">
        <v>23</v>
      </c>
      <c r="AW153" s="13" t="s">
        <v>45</v>
      </c>
      <c r="AX153" s="13" t="s">
        <v>82</v>
      </c>
      <c r="AY153" s="244" t="s">
        <v>153</v>
      </c>
    </row>
    <row r="154" spans="1:51" s="14" customFormat="1" ht="12">
      <c r="A154" s="14"/>
      <c r="B154" s="245"/>
      <c r="C154" s="246"/>
      <c r="D154" s="228" t="s">
        <v>166</v>
      </c>
      <c r="E154" s="247" t="s">
        <v>36</v>
      </c>
      <c r="F154" s="248" t="s">
        <v>385</v>
      </c>
      <c r="G154" s="246"/>
      <c r="H154" s="249">
        <v>17.5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166</v>
      </c>
      <c r="AU154" s="255" t="s">
        <v>90</v>
      </c>
      <c r="AV154" s="14" t="s">
        <v>90</v>
      </c>
      <c r="AW154" s="14" t="s">
        <v>45</v>
      </c>
      <c r="AX154" s="14" t="s">
        <v>82</v>
      </c>
      <c r="AY154" s="255" t="s">
        <v>153</v>
      </c>
    </row>
    <row r="155" spans="1:51" s="15" customFormat="1" ht="12">
      <c r="A155" s="15"/>
      <c r="B155" s="266"/>
      <c r="C155" s="267"/>
      <c r="D155" s="228" t="s">
        <v>166</v>
      </c>
      <c r="E155" s="268" t="s">
        <v>36</v>
      </c>
      <c r="F155" s="269" t="s">
        <v>183</v>
      </c>
      <c r="G155" s="267"/>
      <c r="H155" s="270">
        <v>17.5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6" t="s">
        <v>166</v>
      </c>
      <c r="AU155" s="276" t="s">
        <v>90</v>
      </c>
      <c r="AV155" s="15" t="s">
        <v>160</v>
      </c>
      <c r="AW155" s="15" t="s">
        <v>45</v>
      </c>
      <c r="AX155" s="15" t="s">
        <v>23</v>
      </c>
      <c r="AY155" s="276" t="s">
        <v>153</v>
      </c>
    </row>
    <row r="156" spans="1:65" s="2" customFormat="1" ht="16.5" customHeight="1">
      <c r="A156" s="41"/>
      <c r="B156" s="42"/>
      <c r="C156" s="215" t="s">
        <v>222</v>
      </c>
      <c r="D156" s="215" t="s">
        <v>155</v>
      </c>
      <c r="E156" s="216" t="s">
        <v>386</v>
      </c>
      <c r="F156" s="217" t="s">
        <v>387</v>
      </c>
      <c r="G156" s="218" t="s">
        <v>186</v>
      </c>
      <c r="H156" s="219">
        <v>17.5</v>
      </c>
      <c r="I156" s="220"/>
      <c r="J156" s="221">
        <f>ROUND(I156*H156,2)</f>
        <v>0</v>
      </c>
      <c r="K156" s="217" t="s">
        <v>159</v>
      </c>
      <c r="L156" s="47"/>
      <c r="M156" s="222" t="s">
        <v>36</v>
      </c>
      <c r="N156" s="223" t="s">
        <v>53</v>
      </c>
      <c r="O156" s="87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6" t="s">
        <v>160</v>
      </c>
      <c r="AT156" s="226" t="s">
        <v>155</v>
      </c>
      <c r="AU156" s="226" t="s">
        <v>90</v>
      </c>
      <c r="AY156" s="19" t="s">
        <v>153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23</v>
      </c>
      <c r="BK156" s="227">
        <f>ROUND(I156*H156,2)</f>
        <v>0</v>
      </c>
      <c r="BL156" s="19" t="s">
        <v>160</v>
      </c>
      <c r="BM156" s="226" t="s">
        <v>388</v>
      </c>
    </row>
    <row r="157" spans="1:47" s="2" customFormat="1" ht="12">
      <c r="A157" s="41"/>
      <c r="B157" s="42"/>
      <c r="C157" s="43"/>
      <c r="D157" s="228" t="s">
        <v>162</v>
      </c>
      <c r="E157" s="43"/>
      <c r="F157" s="229" t="s">
        <v>389</v>
      </c>
      <c r="G157" s="43"/>
      <c r="H157" s="43"/>
      <c r="I157" s="230"/>
      <c r="J157" s="43"/>
      <c r="K157" s="43"/>
      <c r="L157" s="47"/>
      <c r="M157" s="231"/>
      <c r="N157" s="232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19" t="s">
        <v>162</v>
      </c>
      <c r="AU157" s="19" t="s">
        <v>90</v>
      </c>
    </row>
    <row r="158" spans="1:47" s="2" customFormat="1" ht="12">
      <c r="A158" s="41"/>
      <c r="B158" s="42"/>
      <c r="C158" s="43"/>
      <c r="D158" s="233" t="s">
        <v>164</v>
      </c>
      <c r="E158" s="43"/>
      <c r="F158" s="234" t="s">
        <v>390</v>
      </c>
      <c r="G158" s="43"/>
      <c r="H158" s="43"/>
      <c r="I158" s="230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9" t="s">
        <v>164</v>
      </c>
      <c r="AU158" s="19" t="s">
        <v>90</v>
      </c>
    </row>
    <row r="159" spans="1:51" s="13" customFormat="1" ht="12">
      <c r="A159" s="13"/>
      <c r="B159" s="235"/>
      <c r="C159" s="236"/>
      <c r="D159" s="228" t="s">
        <v>166</v>
      </c>
      <c r="E159" s="237" t="s">
        <v>36</v>
      </c>
      <c r="F159" s="238" t="s">
        <v>391</v>
      </c>
      <c r="G159" s="236"/>
      <c r="H159" s="237" t="s">
        <v>36</v>
      </c>
      <c r="I159" s="239"/>
      <c r="J159" s="236"/>
      <c r="K159" s="236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166</v>
      </c>
      <c r="AU159" s="244" t="s">
        <v>90</v>
      </c>
      <c r="AV159" s="13" t="s">
        <v>23</v>
      </c>
      <c r="AW159" s="13" t="s">
        <v>45</v>
      </c>
      <c r="AX159" s="13" t="s">
        <v>82</v>
      </c>
      <c r="AY159" s="244" t="s">
        <v>153</v>
      </c>
    </row>
    <row r="160" spans="1:51" s="14" customFormat="1" ht="12">
      <c r="A160" s="14"/>
      <c r="B160" s="245"/>
      <c r="C160" s="246"/>
      <c r="D160" s="228" t="s">
        <v>166</v>
      </c>
      <c r="E160" s="247" t="s">
        <v>36</v>
      </c>
      <c r="F160" s="248" t="s">
        <v>385</v>
      </c>
      <c r="G160" s="246"/>
      <c r="H160" s="249">
        <v>17.5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166</v>
      </c>
      <c r="AU160" s="255" t="s">
        <v>90</v>
      </c>
      <c r="AV160" s="14" t="s">
        <v>90</v>
      </c>
      <c r="AW160" s="14" t="s">
        <v>45</v>
      </c>
      <c r="AX160" s="14" t="s">
        <v>82</v>
      </c>
      <c r="AY160" s="255" t="s">
        <v>153</v>
      </c>
    </row>
    <row r="161" spans="1:51" s="15" customFormat="1" ht="12">
      <c r="A161" s="15"/>
      <c r="B161" s="266"/>
      <c r="C161" s="267"/>
      <c r="D161" s="228" t="s">
        <v>166</v>
      </c>
      <c r="E161" s="268" t="s">
        <v>36</v>
      </c>
      <c r="F161" s="269" t="s">
        <v>183</v>
      </c>
      <c r="G161" s="267"/>
      <c r="H161" s="270">
        <v>17.5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6" t="s">
        <v>166</v>
      </c>
      <c r="AU161" s="276" t="s">
        <v>90</v>
      </c>
      <c r="AV161" s="15" t="s">
        <v>160</v>
      </c>
      <c r="AW161" s="15" t="s">
        <v>45</v>
      </c>
      <c r="AX161" s="15" t="s">
        <v>23</v>
      </c>
      <c r="AY161" s="276" t="s">
        <v>153</v>
      </c>
    </row>
    <row r="162" spans="1:65" s="2" customFormat="1" ht="16.5" customHeight="1">
      <c r="A162" s="41"/>
      <c r="B162" s="42"/>
      <c r="C162" s="215" t="s">
        <v>227</v>
      </c>
      <c r="D162" s="215" t="s">
        <v>155</v>
      </c>
      <c r="E162" s="216" t="s">
        <v>392</v>
      </c>
      <c r="F162" s="217" t="s">
        <v>393</v>
      </c>
      <c r="G162" s="218" t="s">
        <v>186</v>
      </c>
      <c r="H162" s="219">
        <v>70</v>
      </c>
      <c r="I162" s="220"/>
      <c r="J162" s="221">
        <f>ROUND(I162*H162,2)</f>
        <v>0</v>
      </c>
      <c r="K162" s="217" t="s">
        <v>36</v>
      </c>
      <c r="L162" s="47"/>
      <c r="M162" s="222" t="s">
        <v>36</v>
      </c>
      <c r="N162" s="223" t="s">
        <v>53</v>
      </c>
      <c r="O162" s="87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6" t="s">
        <v>160</v>
      </c>
      <c r="AT162" s="226" t="s">
        <v>155</v>
      </c>
      <c r="AU162" s="226" t="s">
        <v>90</v>
      </c>
      <c r="AY162" s="19" t="s">
        <v>153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23</v>
      </c>
      <c r="BK162" s="227">
        <f>ROUND(I162*H162,2)</f>
        <v>0</v>
      </c>
      <c r="BL162" s="19" t="s">
        <v>160</v>
      </c>
      <c r="BM162" s="226" t="s">
        <v>394</v>
      </c>
    </row>
    <row r="163" spans="1:47" s="2" customFormat="1" ht="12">
      <c r="A163" s="41"/>
      <c r="B163" s="42"/>
      <c r="C163" s="43"/>
      <c r="D163" s="228" t="s">
        <v>162</v>
      </c>
      <c r="E163" s="43"/>
      <c r="F163" s="229" t="s">
        <v>393</v>
      </c>
      <c r="G163" s="43"/>
      <c r="H163" s="43"/>
      <c r="I163" s="230"/>
      <c r="J163" s="43"/>
      <c r="K163" s="43"/>
      <c r="L163" s="47"/>
      <c r="M163" s="231"/>
      <c r="N163" s="23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19" t="s">
        <v>162</v>
      </c>
      <c r="AU163" s="19" t="s">
        <v>90</v>
      </c>
    </row>
    <row r="164" spans="1:51" s="13" customFormat="1" ht="12">
      <c r="A164" s="13"/>
      <c r="B164" s="235"/>
      <c r="C164" s="236"/>
      <c r="D164" s="228" t="s">
        <v>166</v>
      </c>
      <c r="E164" s="237" t="s">
        <v>36</v>
      </c>
      <c r="F164" s="238" t="s">
        <v>190</v>
      </c>
      <c r="G164" s="236"/>
      <c r="H164" s="237" t="s">
        <v>36</v>
      </c>
      <c r="I164" s="239"/>
      <c r="J164" s="236"/>
      <c r="K164" s="236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166</v>
      </c>
      <c r="AU164" s="244" t="s">
        <v>90</v>
      </c>
      <c r="AV164" s="13" t="s">
        <v>23</v>
      </c>
      <c r="AW164" s="13" t="s">
        <v>45</v>
      </c>
      <c r="AX164" s="13" t="s">
        <v>82</v>
      </c>
      <c r="AY164" s="244" t="s">
        <v>153</v>
      </c>
    </row>
    <row r="165" spans="1:51" s="13" customFormat="1" ht="12">
      <c r="A165" s="13"/>
      <c r="B165" s="235"/>
      <c r="C165" s="236"/>
      <c r="D165" s="228" t="s">
        <v>166</v>
      </c>
      <c r="E165" s="237" t="s">
        <v>36</v>
      </c>
      <c r="F165" s="238" t="s">
        <v>364</v>
      </c>
      <c r="G165" s="236"/>
      <c r="H165" s="237" t="s">
        <v>36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166</v>
      </c>
      <c r="AU165" s="244" t="s">
        <v>90</v>
      </c>
      <c r="AV165" s="13" t="s">
        <v>23</v>
      </c>
      <c r="AW165" s="13" t="s">
        <v>45</v>
      </c>
      <c r="AX165" s="13" t="s">
        <v>82</v>
      </c>
      <c r="AY165" s="244" t="s">
        <v>153</v>
      </c>
    </row>
    <row r="166" spans="1:51" s="14" customFormat="1" ht="12">
      <c r="A166" s="14"/>
      <c r="B166" s="245"/>
      <c r="C166" s="246"/>
      <c r="D166" s="228" t="s">
        <v>166</v>
      </c>
      <c r="E166" s="247" t="s">
        <v>36</v>
      </c>
      <c r="F166" s="248" t="s">
        <v>191</v>
      </c>
      <c r="G166" s="246"/>
      <c r="H166" s="249">
        <v>70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166</v>
      </c>
      <c r="AU166" s="255" t="s">
        <v>90</v>
      </c>
      <c r="AV166" s="14" t="s">
        <v>90</v>
      </c>
      <c r="AW166" s="14" t="s">
        <v>45</v>
      </c>
      <c r="AX166" s="14" t="s">
        <v>82</v>
      </c>
      <c r="AY166" s="255" t="s">
        <v>153</v>
      </c>
    </row>
    <row r="167" spans="1:51" s="15" customFormat="1" ht="12">
      <c r="A167" s="15"/>
      <c r="B167" s="266"/>
      <c r="C167" s="267"/>
      <c r="D167" s="228" t="s">
        <v>166</v>
      </c>
      <c r="E167" s="268" t="s">
        <v>36</v>
      </c>
      <c r="F167" s="269" t="s">
        <v>183</v>
      </c>
      <c r="G167" s="267"/>
      <c r="H167" s="270">
        <v>70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6" t="s">
        <v>166</v>
      </c>
      <c r="AU167" s="276" t="s">
        <v>90</v>
      </c>
      <c r="AV167" s="15" t="s">
        <v>160</v>
      </c>
      <c r="AW167" s="15" t="s">
        <v>45</v>
      </c>
      <c r="AX167" s="15" t="s">
        <v>23</v>
      </c>
      <c r="AY167" s="276" t="s">
        <v>153</v>
      </c>
    </row>
    <row r="168" spans="1:65" s="2" customFormat="1" ht="16.5" customHeight="1">
      <c r="A168" s="41"/>
      <c r="B168" s="42"/>
      <c r="C168" s="215" t="s">
        <v>233</v>
      </c>
      <c r="D168" s="215" t="s">
        <v>155</v>
      </c>
      <c r="E168" s="216" t="s">
        <v>252</v>
      </c>
      <c r="F168" s="217" t="s">
        <v>253</v>
      </c>
      <c r="G168" s="218" t="s">
        <v>186</v>
      </c>
      <c r="H168" s="219">
        <v>17.5</v>
      </c>
      <c r="I168" s="220"/>
      <c r="J168" s="221">
        <f>ROUND(I168*H168,2)</f>
        <v>0</v>
      </c>
      <c r="K168" s="217" t="s">
        <v>36</v>
      </c>
      <c r="L168" s="47"/>
      <c r="M168" s="222" t="s">
        <v>36</v>
      </c>
      <c r="N168" s="223" t="s">
        <v>53</v>
      </c>
      <c r="O168" s="87"/>
      <c r="P168" s="224">
        <f>O168*H168</f>
        <v>0</v>
      </c>
      <c r="Q168" s="224">
        <v>0.00208</v>
      </c>
      <c r="R168" s="224">
        <f>Q168*H168</f>
        <v>0.036399999999999995</v>
      </c>
      <c r="S168" s="224">
        <v>0</v>
      </c>
      <c r="T168" s="225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6" t="s">
        <v>160</v>
      </c>
      <c r="AT168" s="226" t="s">
        <v>155</v>
      </c>
      <c r="AU168" s="226" t="s">
        <v>90</v>
      </c>
      <c r="AY168" s="19" t="s">
        <v>153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23</v>
      </c>
      <c r="BK168" s="227">
        <f>ROUND(I168*H168,2)</f>
        <v>0</v>
      </c>
      <c r="BL168" s="19" t="s">
        <v>160</v>
      </c>
      <c r="BM168" s="226" t="s">
        <v>395</v>
      </c>
    </row>
    <row r="169" spans="1:47" s="2" customFormat="1" ht="12">
      <c r="A169" s="41"/>
      <c r="B169" s="42"/>
      <c r="C169" s="43"/>
      <c r="D169" s="228" t="s">
        <v>162</v>
      </c>
      <c r="E169" s="43"/>
      <c r="F169" s="229" t="s">
        <v>253</v>
      </c>
      <c r="G169" s="43"/>
      <c r="H169" s="43"/>
      <c r="I169" s="230"/>
      <c r="J169" s="43"/>
      <c r="K169" s="43"/>
      <c r="L169" s="47"/>
      <c r="M169" s="231"/>
      <c r="N169" s="232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19" t="s">
        <v>162</v>
      </c>
      <c r="AU169" s="19" t="s">
        <v>90</v>
      </c>
    </row>
    <row r="170" spans="1:51" s="13" customFormat="1" ht="12">
      <c r="A170" s="13"/>
      <c r="B170" s="235"/>
      <c r="C170" s="236"/>
      <c r="D170" s="228" t="s">
        <v>166</v>
      </c>
      <c r="E170" s="237" t="s">
        <v>36</v>
      </c>
      <c r="F170" s="238" t="s">
        <v>190</v>
      </c>
      <c r="G170" s="236"/>
      <c r="H170" s="237" t="s">
        <v>36</v>
      </c>
      <c r="I170" s="239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166</v>
      </c>
      <c r="AU170" s="244" t="s">
        <v>90</v>
      </c>
      <c r="AV170" s="13" t="s">
        <v>23</v>
      </c>
      <c r="AW170" s="13" t="s">
        <v>45</v>
      </c>
      <c r="AX170" s="13" t="s">
        <v>82</v>
      </c>
      <c r="AY170" s="244" t="s">
        <v>153</v>
      </c>
    </row>
    <row r="171" spans="1:51" s="13" customFormat="1" ht="12">
      <c r="A171" s="13"/>
      <c r="B171" s="235"/>
      <c r="C171" s="236"/>
      <c r="D171" s="228" t="s">
        <v>166</v>
      </c>
      <c r="E171" s="237" t="s">
        <v>36</v>
      </c>
      <c r="F171" s="238" t="s">
        <v>396</v>
      </c>
      <c r="G171" s="236"/>
      <c r="H171" s="237" t="s">
        <v>36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166</v>
      </c>
      <c r="AU171" s="244" t="s">
        <v>90</v>
      </c>
      <c r="AV171" s="13" t="s">
        <v>23</v>
      </c>
      <c r="AW171" s="13" t="s">
        <v>45</v>
      </c>
      <c r="AX171" s="13" t="s">
        <v>82</v>
      </c>
      <c r="AY171" s="244" t="s">
        <v>153</v>
      </c>
    </row>
    <row r="172" spans="1:51" s="14" customFormat="1" ht="12">
      <c r="A172" s="14"/>
      <c r="B172" s="245"/>
      <c r="C172" s="246"/>
      <c r="D172" s="228" t="s">
        <v>166</v>
      </c>
      <c r="E172" s="247" t="s">
        <v>36</v>
      </c>
      <c r="F172" s="248" t="s">
        <v>397</v>
      </c>
      <c r="G172" s="246"/>
      <c r="H172" s="249">
        <v>10.5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166</v>
      </c>
      <c r="AU172" s="255" t="s">
        <v>90</v>
      </c>
      <c r="AV172" s="14" t="s">
        <v>90</v>
      </c>
      <c r="AW172" s="14" t="s">
        <v>45</v>
      </c>
      <c r="AX172" s="14" t="s">
        <v>82</v>
      </c>
      <c r="AY172" s="255" t="s">
        <v>153</v>
      </c>
    </row>
    <row r="173" spans="1:51" s="13" customFormat="1" ht="12">
      <c r="A173" s="13"/>
      <c r="B173" s="235"/>
      <c r="C173" s="236"/>
      <c r="D173" s="228" t="s">
        <v>166</v>
      </c>
      <c r="E173" s="237" t="s">
        <v>36</v>
      </c>
      <c r="F173" s="238" t="s">
        <v>364</v>
      </c>
      <c r="G173" s="236"/>
      <c r="H173" s="237" t="s">
        <v>36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166</v>
      </c>
      <c r="AU173" s="244" t="s">
        <v>90</v>
      </c>
      <c r="AV173" s="13" t="s">
        <v>23</v>
      </c>
      <c r="AW173" s="13" t="s">
        <v>45</v>
      </c>
      <c r="AX173" s="13" t="s">
        <v>82</v>
      </c>
      <c r="AY173" s="244" t="s">
        <v>153</v>
      </c>
    </row>
    <row r="174" spans="1:51" s="14" customFormat="1" ht="12">
      <c r="A174" s="14"/>
      <c r="B174" s="245"/>
      <c r="C174" s="246"/>
      <c r="D174" s="228" t="s">
        <v>166</v>
      </c>
      <c r="E174" s="247" t="s">
        <v>36</v>
      </c>
      <c r="F174" s="248" t="s">
        <v>398</v>
      </c>
      <c r="G174" s="246"/>
      <c r="H174" s="249">
        <v>7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166</v>
      </c>
      <c r="AU174" s="255" t="s">
        <v>90</v>
      </c>
      <c r="AV174" s="14" t="s">
        <v>90</v>
      </c>
      <c r="AW174" s="14" t="s">
        <v>45</v>
      </c>
      <c r="AX174" s="14" t="s">
        <v>82</v>
      </c>
      <c r="AY174" s="255" t="s">
        <v>153</v>
      </c>
    </row>
    <row r="175" spans="1:51" s="15" customFormat="1" ht="12">
      <c r="A175" s="15"/>
      <c r="B175" s="266"/>
      <c r="C175" s="267"/>
      <c r="D175" s="228" t="s">
        <v>166</v>
      </c>
      <c r="E175" s="268" t="s">
        <v>36</v>
      </c>
      <c r="F175" s="269" t="s">
        <v>183</v>
      </c>
      <c r="G175" s="267"/>
      <c r="H175" s="270">
        <v>17.5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6" t="s">
        <v>166</v>
      </c>
      <c r="AU175" s="276" t="s">
        <v>90</v>
      </c>
      <c r="AV175" s="15" t="s">
        <v>160</v>
      </c>
      <c r="AW175" s="15" t="s">
        <v>45</v>
      </c>
      <c r="AX175" s="15" t="s">
        <v>23</v>
      </c>
      <c r="AY175" s="276" t="s">
        <v>153</v>
      </c>
    </row>
    <row r="176" spans="1:65" s="2" customFormat="1" ht="16.5" customHeight="1">
      <c r="A176" s="41"/>
      <c r="B176" s="42"/>
      <c r="C176" s="215" t="s">
        <v>238</v>
      </c>
      <c r="D176" s="215" t="s">
        <v>155</v>
      </c>
      <c r="E176" s="216" t="s">
        <v>255</v>
      </c>
      <c r="F176" s="217" t="s">
        <v>256</v>
      </c>
      <c r="G176" s="218" t="s">
        <v>201</v>
      </c>
      <c r="H176" s="219">
        <v>17.5</v>
      </c>
      <c r="I176" s="220"/>
      <c r="J176" s="221">
        <f>ROUND(I176*H176,2)</f>
        <v>0</v>
      </c>
      <c r="K176" s="217" t="s">
        <v>36</v>
      </c>
      <c r="L176" s="47"/>
      <c r="M176" s="222" t="s">
        <v>36</v>
      </c>
      <c r="N176" s="223" t="s">
        <v>53</v>
      </c>
      <c r="O176" s="87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160</v>
      </c>
      <c r="AT176" s="226" t="s">
        <v>155</v>
      </c>
      <c r="AU176" s="226" t="s">
        <v>90</v>
      </c>
      <c r="AY176" s="19" t="s">
        <v>153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23</v>
      </c>
      <c r="BK176" s="227">
        <f>ROUND(I176*H176,2)</f>
        <v>0</v>
      </c>
      <c r="BL176" s="19" t="s">
        <v>160</v>
      </c>
      <c r="BM176" s="226" t="s">
        <v>399</v>
      </c>
    </row>
    <row r="177" spans="1:47" s="2" customFormat="1" ht="12">
      <c r="A177" s="41"/>
      <c r="B177" s="42"/>
      <c r="C177" s="43"/>
      <c r="D177" s="228" t="s">
        <v>162</v>
      </c>
      <c r="E177" s="43"/>
      <c r="F177" s="229" t="s">
        <v>256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9" t="s">
        <v>162</v>
      </c>
      <c r="AU177" s="19" t="s">
        <v>90</v>
      </c>
    </row>
    <row r="178" spans="1:51" s="13" customFormat="1" ht="12">
      <c r="A178" s="13"/>
      <c r="B178" s="235"/>
      <c r="C178" s="236"/>
      <c r="D178" s="228" t="s">
        <v>166</v>
      </c>
      <c r="E178" s="237" t="s">
        <v>36</v>
      </c>
      <c r="F178" s="238" t="s">
        <v>190</v>
      </c>
      <c r="G178" s="236"/>
      <c r="H178" s="237" t="s">
        <v>36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166</v>
      </c>
      <c r="AU178" s="244" t="s">
        <v>90</v>
      </c>
      <c r="AV178" s="13" t="s">
        <v>23</v>
      </c>
      <c r="AW178" s="13" t="s">
        <v>45</v>
      </c>
      <c r="AX178" s="13" t="s">
        <v>82</v>
      </c>
      <c r="AY178" s="244" t="s">
        <v>153</v>
      </c>
    </row>
    <row r="179" spans="1:51" s="13" customFormat="1" ht="12">
      <c r="A179" s="13"/>
      <c r="B179" s="235"/>
      <c r="C179" s="236"/>
      <c r="D179" s="228" t="s">
        <v>166</v>
      </c>
      <c r="E179" s="237" t="s">
        <v>36</v>
      </c>
      <c r="F179" s="238" t="s">
        <v>364</v>
      </c>
      <c r="G179" s="236"/>
      <c r="H179" s="237" t="s">
        <v>36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166</v>
      </c>
      <c r="AU179" s="244" t="s">
        <v>90</v>
      </c>
      <c r="AV179" s="13" t="s">
        <v>23</v>
      </c>
      <c r="AW179" s="13" t="s">
        <v>45</v>
      </c>
      <c r="AX179" s="13" t="s">
        <v>82</v>
      </c>
      <c r="AY179" s="244" t="s">
        <v>153</v>
      </c>
    </row>
    <row r="180" spans="1:51" s="14" customFormat="1" ht="12">
      <c r="A180" s="14"/>
      <c r="B180" s="245"/>
      <c r="C180" s="246"/>
      <c r="D180" s="228" t="s">
        <v>166</v>
      </c>
      <c r="E180" s="247" t="s">
        <v>36</v>
      </c>
      <c r="F180" s="248" t="s">
        <v>367</v>
      </c>
      <c r="G180" s="246"/>
      <c r="H180" s="249">
        <v>3.5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166</v>
      </c>
      <c r="AU180" s="255" t="s">
        <v>90</v>
      </c>
      <c r="AV180" s="14" t="s">
        <v>90</v>
      </c>
      <c r="AW180" s="14" t="s">
        <v>45</v>
      </c>
      <c r="AX180" s="14" t="s">
        <v>82</v>
      </c>
      <c r="AY180" s="255" t="s">
        <v>153</v>
      </c>
    </row>
    <row r="181" spans="1:51" s="16" customFormat="1" ht="12">
      <c r="A181" s="16"/>
      <c r="B181" s="282"/>
      <c r="C181" s="283"/>
      <c r="D181" s="228" t="s">
        <v>166</v>
      </c>
      <c r="E181" s="284" t="s">
        <v>36</v>
      </c>
      <c r="F181" s="285" t="s">
        <v>400</v>
      </c>
      <c r="G181" s="283"/>
      <c r="H181" s="286">
        <v>3.5</v>
      </c>
      <c r="I181" s="287"/>
      <c r="J181" s="283"/>
      <c r="K181" s="283"/>
      <c r="L181" s="288"/>
      <c r="M181" s="289"/>
      <c r="N181" s="290"/>
      <c r="O181" s="290"/>
      <c r="P181" s="290"/>
      <c r="Q181" s="290"/>
      <c r="R181" s="290"/>
      <c r="S181" s="290"/>
      <c r="T181" s="291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292" t="s">
        <v>166</v>
      </c>
      <c r="AU181" s="292" t="s">
        <v>90</v>
      </c>
      <c r="AV181" s="16" t="s">
        <v>174</v>
      </c>
      <c r="AW181" s="16" t="s">
        <v>45</v>
      </c>
      <c r="AX181" s="16" t="s">
        <v>82</v>
      </c>
      <c r="AY181" s="292" t="s">
        <v>153</v>
      </c>
    </row>
    <row r="182" spans="1:51" s="15" customFormat="1" ht="12">
      <c r="A182" s="15"/>
      <c r="B182" s="266"/>
      <c r="C182" s="267"/>
      <c r="D182" s="228" t="s">
        <v>166</v>
      </c>
      <c r="E182" s="268" t="s">
        <v>36</v>
      </c>
      <c r="F182" s="269" t="s">
        <v>183</v>
      </c>
      <c r="G182" s="267"/>
      <c r="H182" s="270">
        <v>3.5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6" t="s">
        <v>166</v>
      </c>
      <c r="AU182" s="276" t="s">
        <v>90</v>
      </c>
      <c r="AV182" s="15" t="s">
        <v>160</v>
      </c>
      <c r="AW182" s="15" t="s">
        <v>45</v>
      </c>
      <c r="AX182" s="15" t="s">
        <v>82</v>
      </c>
      <c r="AY182" s="276" t="s">
        <v>153</v>
      </c>
    </row>
    <row r="183" spans="1:51" s="13" customFormat="1" ht="12">
      <c r="A183" s="13"/>
      <c r="B183" s="235"/>
      <c r="C183" s="236"/>
      <c r="D183" s="228" t="s">
        <v>166</v>
      </c>
      <c r="E183" s="237" t="s">
        <v>36</v>
      </c>
      <c r="F183" s="238" t="s">
        <v>401</v>
      </c>
      <c r="G183" s="236"/>
      <c r="H183" s="237" t="s">
        <v>36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166</v>
      </c>
      <c r="AU183" s="244" t="s">
        <v>90</v>
      </c>
      <c r="AV183" s="13" t="s">
        <v>23</v>
      </c>
      <c r="AW183" s="13" t="s">
        <v>45</v>
      </c>
      <c r="AX183" s="13" t="s">
        <v>82</v>
      </c>
      <c r="AY183" s="244" t="s">
        <v>153</v>
      </c>
    </row>
    <row r="184" spans="1:51" s="14" customFormat="1" ht="12">
      <c r="A184" s="14"/>
      <c r="B184" s="245"/>
      <c r="C184" s="246"/>
      <c r="D184" s="228" t="s">
        <v>166</v>
      </c>
      <c r="E184" s="247" t="s">
        <v>36</v>
      </c>
      <c r="F184" s="248" t="s">
        <v>402</v>
      </c>
      <c r="G184" s="246"/>
      <c r="H184" s="249">
        <v>17.5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166</v>
      </c>
      <c r="AU184" s="255" t="s">
        <v>90</v>
      </c>
      <c r="AV184" s="14" t="s">
        <v>90</v>
      </c>
      <c r="AW184" s="14" t="s">
        <v>45</v>
      </c>
      <c r="AX184" s="14" t="s">
        <v>23</v>
      </c>
      <c r="AY184" s="255" t="s">
        <v>153</v>
      </c>
    </row>
    <row r="185" spans="1:65" s="2" customFormat="1" ht="16.5" customHeight="1">
      <c r="A185" s="41"/>
      <c r="B185" s="42"/>
      <c r="C185" s="256" t="s">
        <v>8</v>
      </c>
      <c r="D185" s="256" t="s">
        <v>175</v>
      </c>
      <c r="E185" s="257" t="s">
        <v>403</v>
      </c>
      <c r="F185" s="258" t="s">
        <v>261</v>
      </c>
      <c r="G185" s="259" t="s">
        <v>201</v>
      </c>
      <c r="H185" s="260">
        <v>17.5</v>
      </c>
      <c r="I185" s="261"/>
      <c r="J185" s="262">
        <f>ROUND(I185*H185,2)</f>
        <v>0</v>
      </c>
      <c r="K185" s="258" t="s">
        <v>36</v>
      </c>
      <c r="L185" s="263"/>
      <c r="M185" s="264" t="s">
        <v>36</v>
      </c>
      <c r="N185" s="265" t="s">
        <v>53</v>
      </c>
      <c r="O185" s="87"/>
      <c r="P185" s="224">
        <f>O185*H185</f>
        <v>0</v>
      </c>
      <c r="Q185" s="224">
        <v>0.001</v>
      </c>
      <c r="R185" s="224">
        <f>Q185*H185</f>
        <v>0.0175</v>
      </c>
      <c r="S185" s="224">
        <v>0</v>
      </c>
      <c r="T185" s="225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6" t="s">
        <v>179</v>
      </c>
      <c r="AT185" s="226" t="s">
        <v>175</v>
      </c>
      <c r="AU185" s="226" t="s">
        <v>90</v>
      </c>
      <c r="AY185" s="19" t="s">
        <v>153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23</v>
      </c>
      <c r="BK185" s="227">
        <f>ROUND(I185*H185,2)</f>
        <v>0</v>
      </c>
      <c r="BL185" s="19" t="s">
        <v>160</v>
      </c>
      <c r="BM185" s="226" t="s">
        <v>404</v>
      </c>
    </row>
    <row r="186" spans="1:47" s="2" customFormat="1" ht="12">
      <c r="A186" s="41"/>
      <c r="B186" s="42"/>
      <c r="C186" s="43"/>
      <c r="D186" s="228" t="s">
        <v>162</v>
      </c>
      <c r="E186" s="43"/>
      <c r="F186" s="229" t="s">
        <v>261</v>
      </c>
      <c r="G186" s="43"/>
      <c r="H186" s="43"/>
      <c r="I186" s="230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19" t="s">
        <v>162</v>
      </c>
      <c r="AU186" s="19" t="s">
        <v>90</v>
      </c>
    </row>
    <row r="187" spans="1:51" s="13" customFormat="1" ht="12">
      <c r="A187" s="13"/>
      <c r="B187" s="235"/>
      <c r="C187" s="236"/>
      <c r="D187" s="228" t="s">
        <v>166</v>
      </c>
      <c r="E187" s="237" t="s">
        <v>36</v>
      </c>
      <c r="F187" s="238" t="s">
        <v>263</v>
      </c>
      <c r="G187" s="236"/>
      <c r="H187" s="237" t="s">
        <v>36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166</v>
      </c>
      <c r="AU187" s="244" t="s">
        <v>90</v>
      </c>
      <c r="AV187" s="13" t="s">
        <v>23</v>
      </c>
      <c r="AW187" s="13" t="s">
        <v>45</v>
      </c>
      <c r="AX187" s="13" t="s">
        <v>82</v>
      </c>
      <c r="AY187" s="244" t="s">
        <v>153</v>
      </c>
    </row>
    <row r="188" spans="1:51" s="14" customFormat="1" ht="12">
      <c r="A188" s="14"/>
      <c r="B188" s="245"/>
      <c r="C188" s="246"/>
      <c r="D188" s="228" t="s">
        <v>166</v>
      </c>
      <c r="E188" s="247" t="s">
        <v>36</v>
      </c>
      <c r="F188" s="248" t="s">
        <v>385</v>
      </c>
      <c r="G188" s="246"/>
      <c r="H188" s="249">
        <v>17.5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166</v>
      </c>
      <c r="AU188" s="255" t="s">
        <v>90</v>
      </c>
      <c r="AV188" s="14" t="s">
        <v>90</v>
      </c>
      <c r="AW188" s="14" t="s">
        <v>45</v>
      </c>
      <c r="AX188" s="14" t="s">
        <v>23</v>
      </c>
      <c r="AY188" s="255" t="s">
        <v>153</v>
      </c>
    </row>
    <row r="189" spans="1:65" s="2" customFormat="1" ht="16.5" customHeight="1">
      <c r="A189" s="41"/>
      <c r="B189" s="42"/>
      <c r="C189" s="215" t="s">
        <v>251</v>
      </c>
      <c r="D189" s="215" t="s">
        <v>155</v>
      </c>
      <c r="E189" s="216" t="s">
        <v>266</v>
      </c>
      <c r="F189" s="217" t="s">
        <v>267</v>
      </c>
      <c r="G189" s="218" t="s">
        <v>186</v>
      </c>
      <c r="H189" s="219">
        <v>3.5</v>
      </c>
      <c r="I189" s="220"/>
      <c r="J189" s="221">
        <f>ROUND(I189*H189,2)</f>
        <v>0</v>
      </c>
      <c r="K189" s="217" t="s">
        <v>36</v>
      </c>
      <c r="L189" s="47"/>
      <c r="M189" s="222" t="s">
        <v>36</v>
      </c>
      <c r="N189" s="223" t="s">
        <v>53</v>
      </c>
      <c r="O189" s="87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6" t="s">
        <v>160</v>
      </c>
      <c r="AT189" s="226" t="s">
        <v>155</v>
      </c>
      <c r="AU189" s="226" t="s">
        <v>90</v>
      </c>
      <c r="AY189" s="19" t="s">
        <v>153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23</v>
      </c>
      <c r="BK189" s="227">
        <f>ROUND(I189*H189,2)</f>
        <v>0</v>
      </c>
      <c r="BL189" s="19" t="s">
        <v>160</v>
      </c>
      <c r="BM189" s="226" t="s">
        <v>405</v>
      </c>
    </row>
    <row r="190" spans="1:47" s="2" customFormat="1" ht="12">
      <c r="A190" s="41"/>
      <c r="B190" s="42"/>
      <c r="C190" s="43"/>
      <c r="D190" s="228" t="s">
        <v>162</v>
      </c>
      <c r="E190" s="43"/>
      <c r="F190" s="229" t="s">
        <v>267</v>
      </c>
      <c r="G190" s="43"/>
      <c r="H190" s="43"/>
      <c r="I190" s="230"/>
      <c r="J190" s="43"/>
      <c r="K190" s="43"/>
      <c r="L190" s="47"/>
      <c r="M190" s="231"/>
      <c r="N190" s="232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9" t="s">
        <v>162</v>
      </c>
      <c r="AU190" s="19" t="s">
        <v>90</v>
      </c>
    </row>
    <row r="191" spans="1:51" s="13" customFormat="1" ht="12">
      <c r="A191" s="13"/>
      <c r="B191" s="235"/>
      <c r="C191" s="236"/>
      <c r="D191" s="228" t="s">
        <v>166</v>
      </c>
      <c r="E191" s="237" t="s">
        <v>36</v>
      </c>
      <c r="F191" s="238" t="s">
        <v>190</v>
      </c>
      <c r="G191" s="236"/>
      <c r="H191" s="237" t="s">
        <v>36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166</v>
      </c>
      <c r="AU191" s="244" t="s">
        <v>90</v>
      </c>
      <c r="AV191" s="13" t="s">
        <v>23</v>
      </c>
      <c r="AW191" s="13" t="s">
        <v>45</v>
      </c>
      <c r="AX191" s="13" t="s">
        <v>82</v>
      </c>
      <c r="AY191" s="244" t="s">
        <v>153</v>
      </c>
    </row>
    <row r="192" spans="1:51" s="13" customFormat="1" ht="12">
      <c r="A192" s="13"/>
      <c r="B192" s="235"/>
      <c r="C192" s="236"/>
      <c r="D192" s="228" t="s">
        <v>166</v>
      </c>
      <c r="E192" s="237" t="s">
        <v>36</v>
      </c>
      <c r="F192" s="238" t="s">
        <v>364</v>
      </c>
      <c r="G192" s="236"/>
      <c r="H192" s="237" t="s">
        <v>36</v>
      </c>
      <c r="I192" s="239"/>
      <c r="J192" s="236"/>
      <c r="K192" s="236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166</v>
      </c>
      <c r="AU192" s="244" t="s">
        <v>90</v>
      </c>
      <c r="AV192" s="13" t="s">
        <v>23</v>
      </c>
      <c r="AW192" s="13" t="s">
        <v>45</v>
      </c>
      <c r="AX192" s="13" t="s">
        <v>82</v>
      </c>
      <c r="AY192" s="244" t="s">
        <v>153</v>
      </c>
    </row>
    <row r="193" spans="1:51" s="14" customFormat="1" ht="12">
      <c r="A193" s="14"/>
      <c r="B193" s="245"/>
      <c r="C193" s="246"/>
      <c r="D193" s="228" t="s">
        <v>166</v>
      </c>
      <c r="E193" s="247" t="s">
        <v>36</v>
      </c>
      <c r="F193" s="248" t="s">
        <v>367</v>
      </c>
      <c r="G193" s="246"/>
      <c r="H193" s="249">
        <v>3.5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166</v>
      </c>
      <c r="AU193" s="255" t="s">
        <v>90</v>
      </c>
      <c r="AV193" s="14" t="s">
        <v>90</v>
      </c>
      <c r="AW193" s="14" t="s">
        <v>45</v>
      </c>
      <c r="AX193" s="14" t="s">
        <v>82</v>
      </c>
      <c r="AY193" s="255" t="s">
        <v>153</v>
      </c>
    </row>
    <row r="194" spans="1:51" s="15" customFormat="1" ht="12">
      <c r="A194" s="15"/>
      <c r="B194" s="266"/>
      <c r="C194" s="267"/>
      <c r="D194" s="228" t="s">
        <v>166</v>
      </c>
      <c r="E194" s="268" t="s">
        <v>36</v>
      </c>
      <c r="F194" s="269" t="s">
        <v>183</v>
      </c>
      <c r="G194" s="267"/>
      <c r="H194" s="270">
        <v>3.5</v>
      </c>
      <c r="I194" s="271"/>
      <c r="J194" s="267"/>
      <c r="K194" s="267"/>
      <c r="L194" s="272"/>
      <c r="M194" s="273"/>
      <c r="N194" s="274"/>
      <c r="O194" s="274"/>
      <c r="P194" s="274"/>
      <c r="Q194" s="274"/>
      <c r="R194" s="274"/>
      <c r="S194" s="274"/>
      <c r="T194" s="27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6" t="s">
        <v>166</v>
      </c>
      <c r="AU194" s="276" t="s">
        <v>90</v>
      </c>
      <c r="AV194" s="15" t="s">
        <v>160</v>
      </c>
      <c r="AW194" s="15" t="s">
        <v>45</v>
      </c>
      <c r="AX194" s="15" t="s">
        <v>23</v>
      </c>
      <c r="AY194" s="276" t="s">
        <v>153</v>
      </c>
    </row>
    <row r="195" spans="1:65" s="2" customFormat="1" ht="16.5" customHeight="1">
      <c r="A195" s="41"/>
      <c r="B195" s="42"/>
      <c r="C195" s="256" t="s">
        <v>211</v>
      </c>
      <c r="D195" s="256" t="s">
        <v>175</v>
      </c>
      <c r="E195" s="257" t="s">
        <v>270</v>
      </c>
      <c r="F195" s="258" t="s">
        <v>271</v>
      </c>
      <c r="G195" s="259" t="s">
        <v>272</v>
      </c>
      <c r="H195" s="260">
        <v>7</v>
      </c>
      <c r="I195" s="261"/>
      <c r="J195" s="262">
        <f>ROUND(I195*H195,2)</f>
        <v>0</v>
      </c>
      <c r="K195" s="258" t="s">
        <v>36</v>
      </c>
      <c r="L195" s="263"/>
      <c r="M195" s="264" t="s">
        <v>36</v>
      </c>
      <c r="N195" s="265" t="s">
        <v>53</v>
      </c>
      <c r="O195" s="87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6" t="s">
        <v>179</v>
      </c>
      <c r="AT195" s="226" t="s">
        <v>175</v>
      </c>
      <c r="AU195" s="226" t="s">
        <v>90</v>
      </c>
      <c r="AY195" s="19" t="s">
        <v>153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23</v>
      </c>
      <c r="BK195" s="227">
        <f>ROUND(I195*H195,2)</f>
        <v>0</v>
      </c>
      <c r="BL195" s="19" t="s">
        <v>160</v>
      </c>
      <c r="BM195" s="226" t="s">
        <v>406</v>
      </c>
    </row>
    <row r="196" spans="1:47" s="2" customFormat="1" ht="12">
      <c r="A196" s="41"/>
      <c r="B196" s="42"/>
      <c r="C196" s="43"/>
      <c r="D196" s="228" t="s">
        <v>162</v>
      </c>
      <c r="E196" s="43"/>
      <c r="F196" s="229" t="s">
        <v>271</v>
      </c>
      <c r="G196" s="43"/>
      <c r="H196" s="43"/>
      <c r="I196" s="230"/>
      <c r="J196" s="43"/>
      <c r="K196" s="43"/>
      <c r="L196" s="47"/>
      <c r="M196" s="231"/>
      <c r="N196" s="232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9" t="s">
        <v>162</v>
      </c>
      <c r="AU196" s="19" t="s">
        <v>90</v>
      </c>
    </row>
    <row r="197" spans="1:51" s="13" customFormat="1" ht="12">
      <c r="A197" s="13"/>
      <c r="B197" s="235"/>
      <c r="C197" s="236"/>
      <c r="D197" s="228" t="s">
        <v>166</v>
      </c>
      <c r="E197" s="237" t="s">
        <v>36</v>
      </c>
      <c r="F197" s="238" t="s">
        <v>221</v>
      </c>
      <c r="G197" s="236"/>
      <c r="H197" s="237" t="s">
        <v>36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166</v>
      </c>
      <c r="AU197" s="244" t="s">
        <v>90</v>
      </c>
      <c r="AV197" s="13" t="s">
        <v>23</v>
      </c>
      <c r="AW197" s="13" t="s">
        <v>45</v>
      </c>
      <c r="AX197" s="13" t="s">
        <v>82</v>
      </c>
      <c r="AY197" s="244" t="s">
        <v>153</v>
      </c>
    </row>
    <row r="198" spans="1:51" s="13" customFormat="1" ht="12">
      <c r="A198" s="13"/>
      <c r="B198" s="235"/>
      <c r="C198" s="236"/>
      <c r="D198" s="228" t="s">
        <v>166</v>
      </c>
      <c r="E198" s="237" t="s">
        <v>36</v>
      </c>
      <c r="F198" s="238" t="s">
        <v>364</v>
      </c>
      <c r="G198" s="236"/>
      <c r="H198" s="237" t="s">
        <v>36</v>
      </c>
      <c r="I198" s="239"/>
      <c r="J198" s="236"/>
      <c r="K198" s="236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166</v>
      </c>
      <c r="AU198" s="244" t="s">
        <v>90</v>
      </c>
      <c r="AV198" s="13" t="s">
        <v>23</v>
      </c>
      <c r="AW198" s="13" t="s">
        <v>45</v>
      </c>
      <c r="AX198" s="13" t="s">
        <v>82</v>
      </c>
      <c r="AY198" s="244" t="s">
        <v>153</v>
      </c>
    </row>
    <row r="199" spans="1:51" s="14" customFormat="1" ht="12">
      <c r="A199" s="14"/>
      <c r="B199" s="245"/>
      <c r="C199" s="246"/>
      <c r="D199" s="228" t="s">
        <v>166</v>
      </c>
      <c r="E199" s="247" t="s">
        <v>36</v>
      </c>
      <c r="F199" s="248" t="s">
        <v>407</v>
      </c>
      <c r="G199" s="246"/>
      <c r="H199" s="249">
        <v>7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166</v>
      </c>
      <c r="AU199" s="255" t="s">
        <v>90</v>
      </c>
      <c r="AV199" s="14" t="s">
        <v>90</v>
      </c>
      <c r="AW199" s="14" t="s">
        <v>45</v>
      </c>
      <c r="AX199" s="14" t="s">
        <v>82</v>
      </c>
      <c r="AY199" s="255" t="s">
        <v>153</v>
      </c>
    </row>
    <row r="200" spans="1:51" s="15" customFormat="1" ht="12">
      <c r="A200" s="15"/>
      <c r="B200" s="266"/>
      <c r="C200" s="267"/>
      <c r="D200" s="228" t="s">
        <v>166</v>
      </c>
      <c r="E200" s="268" t="s">
        <v>36</v>
      </c>
      <c r="F200" s="269" t="s">
        <v>183</v>
      </c>
      <c r="G200" s="267"/>
      <c r="H200" s="270">
        <v>7</v>
      </c>
      <c r="I200" s="271"/>
      <c r="J200" s="267"/>
      <c r="K200" s="267"/>
      <c r="L200" s="272"/>
      <c r="M200" s="273"/>
      <c r="N200" s="274"/>
      <c r="O200" s="274"/>
      <c r="P200" s="274"/>
      <c r="Q200" s="274"/>
      <c r="R200" s="274"/>
      <c r="S200" s="274"/>
      <c r="T200" s="27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6" t="s">
        <v>166</v>
      </c>
      <c r="AU200" s="276" t="s">
        <v>90</v>
      </c>
      <c r="AV200" s="15" t="s">
        <v>160</v>
      </c>
      <c r="AW200" s="15" t="s">
        <v>45</v>
      </c>
      <c r="AX200" s="15" t="s">
        <v>23</v>
      </c>
      <c r="AY200" s="276" t="s">
        <v>153</v>
      </c>
    </row>
    <row r="201" spans="1:65" s="2" customFormat="1" ht="16.5" customHeight="1">
      <c r="A201" s="41"/>
      <c r="B201" s="42"/>
      <c r="C201" s="215" t="s">
        <v>203</v>
      </c>
      <c r="D201" s="215" t="s">
        <v>155</v>
      </c>
      <c r="E201" s="216" t="s">
        <v>408</v>
      </c>
      <c r="F201" s="217" t="s">
        <v>409</v>
      </c>
      <c r="G201" s="218" t="s">
        <v>360</v>
      </c>
      <c r="H201" s="219">
        <v>0.296</v>
      </c>
      <c r="I201" s="220"/>
      <c r="J201" s="221">
        <f>ROUND(I201*H201,2)</f>
        <v>0</v>
      </c>
      <c r="K201" s="217" t="s">
        <v>159</v>
      </c>
      <c r="L201" s="47"/>
      <c r="M201" s="222" t="s">
        <v>36</v>
      </c>
      <c r="N201" s="223" t="s">
        <v>53</v>
      </c>
      <c r="O201" s="87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6" t="s">
        <v>160</v>
      </c>
      <c r="AT201" s="226" t="s">
        <v>155</v>
      </c>
      <c r="AU201" s="226" t="s">
        <v>90</v>
      </c>
      <c r="AY201" s="19" t="s">
        <v>153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23</v>
      </c>
      <c r="BK201" s="227">
        <f>ROUND(I201*H201,2)</f>
        <v>0</v>
      </c>
      <c r="BL201" s="19" t="s">
        <v>160</v>
      </c>
      <c r="BM201" s="226" t="s">
        <v>410</v>
      </c>
    </row>
    <row r="202" spans="1:47" s="2" customFormat="1" ht="12">
      <c r="A202" s="41"/>
      <c r="B202" s="42"/>
      <c r="C202" s="43"/>
      <c r="D202" s="228" t="s">
        <v>162</v>
      </c>
      <c r="E202" s="43"/>
      <c r="F202" s="229" t="s">
        <v>411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9" t="s">
        <v>162</v>
      </c>
      <c r="AU202" s="19" t="s">
        <v>90</v>
      </c>
    </row>
    <row r="203" spans="1:47" s="2" customFormat="1" ht="12">
      <c r="A203" s="41"/>
      <c r="B203" s="42"/>
      <c r="C203" s="43"/>
      <c r="D203" s="233" t="s">
        <v>164</v>
      </c>
      <c r="E203" s="43"/>
      <c r="F203" s="234" t="s">
        <v>412</v>
      </c>
      <c r="G203" s="43"/>
      <c r="H203" s="43"/>
      <c r="I203" s="230"/>
      <c r="J203" s="43"/>
      <c r="K203" s="43"/>
      <c r="L203" s="47"/>
      <c r="M203" s="231"/>
      <c r="N203" s="232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9" t="s">
        <v>164</v>
      </c>
      <c r="AU203" s="19" t="s">
        <v>90</v>
      </c>
    </row>
    <row r="204" spans="1:51" s="13" customFormat="1" ht="12">
      <c r="A204" s="13"/>
      <c r="B204" s="235"/>
      <c r="C204" s="236"/>
      <c r="D204" s="228" t="s">
        <v>166</v>
      </c>
      <c r="E204" s="237" t="s">
        <v>36</v>
      </c>
      <c r="F204" s="238" t="s">
        <v>413</v>
      </c>
      <c r="G204" s="236"/>
      <c r="H204" s="237" t="s">
        <v>36</v>
      </c>
      <c r="I204" s="239"/>
      <c r="J204" s="236"/>
      <c r="K204" s="236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166</v>
      </c>
      <c r="AU204" s="244" t="s">
        <v>90</v>
      </c>
      <c r="AV204" s="13" t="s">
        <v>23</v>
      </c>
      <c r="AW204" s="13" t="s">
        <v>45</v>
      </c>
      <c r="AX204" s="13" t="s">
        <v>82</v>
      </c>
      <c r="AY204" s="244" t="s">
        <v>153</v>
      </c>
    </row>
    <row r="205" spans="1:51" s="14" customFormat="1" ht="12">
      <c r="A205" s="14"/>
      <c r="B205" s="245"/>
      <c r="C205" s="246"/>
      <c r="D205" s="228" t="s">
        <v>166</v>
      </c>
      <c r="E205" s="247" t="s">
        <v>36</v>
      </c>
      <c r="F205" s="248" t="s">
        <v>414</v>
      </c>
      <c r="G205" s="246"/>
      <c r="H205" s="249">
        <v>0.296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166</v>
      </c>
      <c r="AU205" s="255" t="s">
        <v>90</v>
      </c>
      <c r="AV205" s="14" t="s">
        <v>90</v>
      </c>
      <c r="AW205" s="14" t="s">
        <v>45</v>
      </c>
      <c r="AX205" s="14" t="s">
        <v>23</v>
      </c>
      <c r="AY205" s="255" t="s">
        <v>153</v>
      </c>
    </row>
    <row r="206" spans="1:65" s="2" customFormat="1" ht="16.5" customHeight="1">
      <c r="A206" s="41"/>
      <c r="B206" s="42"/>
      <c r="C206" s="215" t="s">
        <v>265</v>
      </c>
      <c r="D206" s="215" t="s">
        <v>155</v>
      </c>
      <c r="E206" s="216" t="s">
        <v>275</v>
      </c>
      <c r="F206" s="217" t="s">
        <v>276</v>
      </c>
      <c r="G206" s="218" t="s">
        <v>247</v>
      </c>
      <c r="H206" s="219">
        <v>16.8</v>
      </c>
      <c r="I206" s="220"/>
      <c r="J206" s="221">
        <f>ROUND(I206*H206,2)</f>
        <v>0</v>
      </c>
      <c r="K206" s="217" t="s">
        <v>159</v>
      </c>
      <c r="L206" s="47"/>
      <c r="M206" s="222" t="s">
        <v>36</v>
      </c>
      <c r="N206" s="223" t="s">
        <v>53</v>
      </c>
      <c r="O206" s="87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6" t="s">
        <v>160</v>
      </c>
      <c r="AT206" s="226" t="s">
        <v>155</v>
      </c>
      <c r="AU206" s="226" t="s">
        <v>90</v>
      </c>
      <c r="AY206" s="19" t="s">
        <v>153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9" t="s">
        <v>23</v>
      </c>
      <c r="BK206" s="227">
        <f>ROUND(I206*H206,2)</f>
        <v>0</v>
      </c>
      <c r="BL206" s="19" t="s">
        <v>160</v>
      </c>
      <c r="BM206" s="226" t="s">
        <v>415</v>
      </c>
    </row>
    <row r="207" spans="1:47" s="2" customFormat="1" ht="12">
      <c r="A207" s="41"/>
      <c r="B207" s="42"/>
      <c r="C207" s="43"/>
      <c r="D207" s="228" t="s">
        <v>162</v>
      </c>
      <c r="E207" s="43"/>
      <c r="F207" s="229" t="s">
        <v>278</v>
      </c>
      <c r="G207" s="43"/>
      <c r="H207" s="43"/>
      <c r="I207" s="230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9" t="s">
        <v>162</v>
      </c>
      <c r="AU207" s="19" t="s">
        <v>90</v>
      </c>
    </row>
    <row r="208" spans="1:47" s="2" customFormat="1" ht="12">
      <c r="A208" s="41"/>
      <c r="B208" s="42"/>
      <c r="C208" s="43"/>
      <c r="D208" s="233" t="s">
        <v>164</v>
      </c>
      <c r="E208" s="43"/>
      <c r="F208" s="234" t="s">
        <v>279</v>
      </c>
      <c r="G208" s="43"/>
      <c r="H208" s="43"/>
      <c r="I208" s="230"/>
      <c r="J208" s="43"/>
      <c r="K208" s="43"/>
      <c r="L208" s="47"/>
      <c r="M208" s="231"/>
      <c r="N208" s="232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9" t="s">
        <v>164</v>
      </c>
      <c r="AU208" s="19" t="s">
        <v>90</v>
      </c>
    </row>
    <row r="209" spans="1:51" s="13" customFormat="1" ht="12">
      <c r="A209" s="13"/>
      <c r="B209" s="235"/>
      <c r="C209" s="236"/>
      <c r="D209" s="228" t="s">
        <v>166</v>
      </c>
      <c r="E209" s="237" t="s">
        <v>36</v>
      </c>
      <c r="F209" s="238" t="s">
        <v>190</v>
      </c>
      <c r="G209" s="236"/>
      <c r="H209" s="237" t="s">
        <v>36</v>
      </c>
      <c r="I209" s="239"/>
      <c r="J209" s="236"/>
      <c r="K209" s="236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166</v>
      </c>
      <c r="AU209" s="244" t="s">
        <v>90</v>
      </c>
      <c r="AV209" s="13" t="s">
        <v>23</v>
      </c>
      <c r="AW209" s="13" t="s">
        <v>45</v>
      </c>
      <c r="AX209" s="13" t="s">
        <v>82</v>
      </c>
      <c r="AY209" s="244" t="s">
        <v>153</v>
      </c>
    </row>
    <row r="210" spans="1:51" s="13" customFormat="1" ht="12">
      <c r="A210" s="13"/>
      <c r="B210" s="235"/>
      <c r="C210" s="236"/>
      <c r="D210" s="228" t="s">
        <v>166</v>
      </c>
      <c r="E210" s="237" t="s">
        <v>36</v>
      </c>
      <c r="F210" s="238" t="s">
        <v>364</v>
      </c>
      <c r="G210" s="236"/>
      <c r="H210" s="237" t="s">
        <v>36</v>
      </c>
      <c r="I210" s="239"/>
      <c r="J210" s="236"/>
      <c r="K210" s="236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166</v>
      </c>
      <c r="AU210" s="244" t="s">
        <v>90</v>
      </c>
      <c r="AV210" s="13" t="s">
        <v>23</v>
      </c>
      <c r="AW210" s="13" t="s">
        <v>45</v>
      </c>
      <c r="AX210" s="13" t="s">
        <v>82</v>
      </c>
      <c r="AY210" s="244" t="s">
        <v>153</v>
      </c>
    </row>
    <row r="211" spans="1:51" s="14" customFormat="1" ht="12">
      <c r="A211" s="14"/>
      <c r="B211" s="245"/>
      <c r="C211" s="246"/>
      <c r="D211" s="228" t="s">
        <v>166</v>
      </c>
      <c r="E211" s="247" t="s">
        <v>36</v>
      </c>
      <c r="F211" s="248" t="s">
        <v>416</v>
      </c>
      <c r="G211" s="246"/>
      <c r="H211" s="249">
        <v>16.8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166</v>
      </c>
      <c r="AU211" s="255" t="s">
        <v>90</v>
      </c>
      <c r="AV211" s="14" t="s">
        <v>90</v>
      </c>
      <c r="AW211" s="14" t="s">
        <v>45</v>
      </c>
      <c r="AX211" s="14" t="s">
        <v>82</v>
      </c>
      <c r="AY211" s="255" t="s">
        <v>153</v>
      </c>
    </row>
    <row r="212" spans="1:51" s="16" customFormat="1" ht="12">
      <c r="A212" s="16"/>
      <c r="B212" s="282"/>
      <c r="C212" s="283"/>
      <c r="D212" s="228" t="s">
        <v>166</v>
      </c>
      <c r="E212" s="284" t="s">
        <v>36</v>
      </c>
      <c r="F212" s="285" t="s">
        <v>400</v>
      </c>
      <c r="G212" s="283"/>
      <c r="H212" s="286">
        <v>16.8</v>
      </c>
      <c r="I212" s="287"/>
      <c r="J212" s="283"/>
      <c r="K212" s="283"/>
      <c r="L212" s="288"/>
      <c r="M212" s="289"/>
      <c r="N212" s="290"/>
      <c r="O212" s="290"/>
      <c r="P212" s="290"/>
      <c r="Q212" s="290"/>
      <c r="R212" s="290"/>
      <c r="S212" s="290"/>
      <c r="T212" s="291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T212" s="292" t="s">
        <v>166</v>
      </c>
      <c r="AU212" s="292" t="s">
        <v>90</v>
      </c>
      <c r="AV212" s="16" t="s">
        <v>174</v>
      </c>
      <c r="AW212" s="16" t="s">
        <v>45</v>
      </c>
      <c r="AX212" s="16" t="s">
        <v>82</v>
      </c>
      <c r="AY212" s="292" t="s">
        <v>153</v>
      </c>
    </row>
    <row r="213" spans="1:51" s="15" customFormat="1" ht="12">
      <c r="A213" s="15"/>
      <c r="B213" s="266"/>
      <c r="C213" s="267"/>
      <c r="D213" s="228" t="s">
        <v>166</v>
      </c>
      <c r="E213" s="268" t="s">
        <v>36</v>
      </c>
      <c r="F213" s="269" t="s">
        <v>183</v>
      </c>
      <c r="G213" s="267"/>
      <c r="H213" s="270">
        <v>16.8</v>
      </c>
      <c r="I213" s="271"/>
      <c r="J213" s="267"/>
      <c r="K213" s="267"/>
      <c r="L213" s="272"/>
      <c r="M213" s="273"/>
      <c r="N213" s="274"/>
      <c r="O213" s="274"/>
      <c r="P213" s="274"/>
      <c r="Q213" s="274"/>
      <c r="R213" s="274"/>
      <c r="S213" s="274"/>
      <c r="T213" s="27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6" t="s">
        <v>166</v>
      </c>
      <c r="AU213" s="276" t="s">
        <v>90</v>
      </c>
      <c r="AV213" s="15" t="s">
        <v>160</v>
      </c>
      <c r="AW213" s="15" t="s">
        <v>45</v>
      </c>
      <c r="AX213" s="15" t="s">
        <v>23</v>
      </c>
      <c r="AY213" s="276" t="s">
        <v>153</v>
      </c>
    </row>
    <row r="214" spans="1:65" s="2" customFormat="1" ht="16.5" customHeight="1">
      <c r="A214" s="41"/>
      <c r="B214" s="42"/>
      <c r="C214" s="256" t="s">
        <v>269</v>
      </c>
      <c r="D214" s="256" t="s">
        <v>175</v>
      </c>
      <c r="E214" s="257" t="s">
        <v>282</v>
      </c>
      <c r="F214" s="258" t="s">
        <v>283</v>
      </c>
      <c r="G214" s="259" t="s">
        <v>247</v>
      </c>
      <c r="H214" s="260">
        <v>16.8</v>
      </c>
      <c r="I214" s="261"/>
      <c r="J214" s="262">
        <f>ROUND(I214*H214,2)</f>
        <v>0</v>
      </c>
      <c r="K214" s="258" t="s">
        <v>159</v>
      </c>
      <c r="L214" s="263"/>
      <c r="M214" s="264" t="s">
        <v>36</v>
      </c>
      <c r="N214" s="265" t="s">
        <v>53</v>
      </c>
      <c r="O214" s="87"/>
      <c r="P214" s="224">
        <f>O214*H214</f>
        <v>0</v>
      </c>
      <c r="Q214" s="224">
        <v>1</v>
      </c>
      <c r="R214" s="224">
        <f>Q214*H214</f>
        <v>16.8</v>
      </c>
      <c r="S214" s="224">
        <v>0</v>
      </c>
      <c r="T214" s="225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6" t="s">
        <v>179</v>
      </c>
      <c r="AT214" s="226" t="s">
        <v>175</v>
      </c>
      <c r="AU214" s="226" t="s">
        <v>90</v>
      </c>
      <c r="AY214" s="19" t="s">
        <v>153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9" t="s">
        <v>23</v>
      </c>
      <c r="BK214" s="227">
        <f>ROUND(I214*H214,2)</f>
        <v>0</v>
      </c>
      <c r="BL214" s="19" t="s">
        <v>160</v>
      </c>
      <c r="BM214" s="226" t="s">
        <v>417</v>
      </c>
    </row>
    <row r="215" spans="1:47" s="2" customFormat="1" ht="12">
      <c r="A215" s="41"/>
      <c r="B215" s="42"/>
      <c r="C215" s="43"/>
      <c r="D215" s="228" t="s">
        <v>162</v>
      </c>
      <c r="E215" s="43"/>
      <c r="F215" s="229" t="s">
        <v>283</v>
      </c>
      <c r="G215" s="43"/>
      <c r="H215" s="43"/>
      <c r="I215" s="230"/>
      <c r="J215" s="43"/>
      <c r="K215" s="43"/>
      <c r="L215" s="47"/>
      <c r="M215" s="231"/>
      <c r="N215" s="232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19" t="s">
        <v>162</v>
      </c>
      <c r="AU215" s="19" t="s">
        <v>90</v>
      </c>
    </row>
    <row r="216" spans="1:51" s="14" customFormat="1" ht="12">
      <c r="A216" s="14"/>
      <c r="B216" s="245"/>
      <c r="C216" s="246"/>
      <c r="D216" s="228" t="s">
        <v>166</v>
      </c>
      <c r="E216" s="247" t="s">
        <v>36</v>
      </c>
      <c r="F216" s="248" t="s">
        <v>418</v>
      </c>
      <c r="G216" s="246"/>
      <c r="H216" s="249">
        <v>16.8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166</v>
      </c>
      <c r="AU216" s="255" t="s">
        <v>90</v>
      </c>
      <c r="AV216" s="14" t="s">
        <v>90</v>
      </c>
      <c r="AW216" s="14" t="s">
        <v>45</v>
      </c>
      <c r="AX216" s="14" t="s">
        <v>23</v>
      </c>
      <c r="AY216" s="255" t="s">
        <v>153</v>
      </c>
    </row>
    <row r="217" spans="1:65" s="2" customFormat="1" ht="16.5" customHeight="1">
      <c r="A217" s="41"/>
      <c r="B217" s="42"/>
      <c r="C217" s="215" t="s">
        <v>7</v>
      </c>
      <c r="D217" s="215" t="s">
        <v>155</v>
      </c>
      <c r="E217" s="216" t="s">
        <v>287</v>
      </c>
      <c r="F217" s="217" t="s">
        <v>288</v>
      </c>
      <c r="G217" s="218" t="s">
        <v>247</v>
      </c>
      <c r="H217" s="219">
        <v>16.8</v>
      </c>
      <c r="I217" s="220"/>
      <c r="J217" s="221">
        <f>ROUND(I217*H217,2)</f>
        <v>0</v>
      </c>
      <c r="K217" s="217" t="s">
        <v>159</v>
      </c>
      <c r="L217" s="47"/>
      <c r="M217" s="222" t="s">
        <v>36</v>
      </c>
      <c r="N217" s="223" t="s">
        <v>53</v>
      </c>
      <c r="O217" s="87"/>
      <c r="P217" s="224">
        <f>O217*H217</f>
        <v>0</v>
      </c>
      <c r="Q217" s="224">
        <v>0</v>
      </c>
      <c r="R217" s="224">
        <f>Q217*H217</f>
        <v>0</v>
      </c>
      <c r="S217" s="224">
        <v>0</v>
      </c>
      <c r="T217" s="225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6" t="s">
        <v>160</v>
      </c>
      <c r="AT217" s="226" t="s">
        <v>155</v>
      </c>
      <c r="AU217" s="226" t="s">
        <v>90</v>
      </c>
      <c r="AY217" s="19" t="s">
        <v>153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9" t="s">
        <v>23</v>
      </c>
      <c r="BK217" s="227">
        <f>ROUND(I217*H217,2)</f>
        <v>0</v>
      </c>
      <c r="BL217" s="19" t="s">
        <v>160</v>
      </c>
      <c r="BM217" s="226" t="s">
        <v>419</v>
      </c>
    </row>
    <row r="218" spans="1:47" s="2" customFormat="1" ht="12">
      <c r="A218" s="41"/>
      <c r="B218" s="42"/>
      <c r="C218" s="43"/>
      <c r="D218" s="228" t="s">
        <v>162</v>
      </c>
      <c r="E218" s="43"/>
      <c r="F218" s="229" t="s">
        <v>290</v>
      </c>
      <c r="G218" s="43"/>
      <c r="H218" s="43"/>
      <c r="I218" s="230"/>
      <c r="J218" s="43"/>
      <c r="K218" s="43"/>
      <c r="L218" s="47"/>
      <c r="M218" s="231"/>
      <c r="N218" s="232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9" t="s">
        <v>162</v>
      </c>
      <c r="AU218" s="19" t="s">
        <v>90</v>
      </c>
    </row>
    <row r="219" spans="1:47" s="2" customFormat="1" ht="12">
      <c r="A219" s="41"/>
      <c r="B219" s="42"/>
      <c r="C219" s="43"/>
      <c r="D219" s="233" t="s">
        <v>164</v>
      </c>
      <c r="E219" s="43"/>
      <c r="F219" s="234" t="s">
        <v>291</v>
      </c>
      <c r="G219" s="43"/>
      <c r="H219" s="43"/>
      <c r="I219" s="230"/>
      <c r="J219" s="43"/>
      <c r="K219" s="43"/>
      <c r="L219" s="47"/>
      <c r="M219" s="231"/>
      <c r="N219" s="232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9" t="s">
        <v>164</v>
      </c>
      <c r="AU219" s="19" t="s">
        <v>90</v>
      </c>
    </row>
    <row r="220" spans="1:51" s="13" customFormat="1" ht="12">
      <c r="A220" s="13"/>
      <c r="B220" s="235"/>
      <c r="C220" s="236"/>
      <c r="D220" s="228" t="s">
        <v>166</v>
      </c>
      <c r="E220" s="237" t="s">
        <v>36</v>
      </c>
      <c r="F220" s="238" t="s">
        <v>292</v>
      </c>
      <c r="G220" s="236"/>
      <c r="H220" s="237" t="s">
        <v>36</v>
      </c>
      <c r="I220" s="239"/>
      <c r="J220" s="236"/>
      <c r="K220" s="236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166</v>
      </c>
      <c r="AU220" s="244" t="s">
        <v>90</v>
      </c>
      <c r="AV220" s="13" t="s">
        <v>23</v>
      </c>
      <c r="AW220" s="13" t="s">
        <v>45</v>
      </c>
      <c r="AX220" s="13" t="s">
        <v>82</v>
      </c>
      <c r="AY220" s="244" t="s">
        <v>153</v>
      </c>
    </row>
    <row r="221" spans="1:51" s="14" customFormat="1" ht="12">
      <c r="A221" s="14"/>
      <c r="B221" s="245"/>
      <c r="C221" s="246"/>
      <c r="D221" s="228" t="s">
        <v>166</v>
      </c>
      <c r="E221" s="247" t="s">
        <v>36</v>
      </c>
      <c r="F221" s="248" t="s">
        <v>418</v>
      </c>
      <c r="G221" s="246"/>
      <c r="H221" s="249">
        <v>16.8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166</v>
      </c>
      <c r="AU221" s="255" t="s">
        <v>90</v>
      </c>
      <c r="AV221" s="14" t="s">
        <v>90</v>
      </c>
      <c r="AW221" s="14" t="s">
        <v>45</v>
      </c>
      <c r="AX221" s="14" t="s">
        <v>23</v>
      </c>
      <c r="AY221" s="255" t="s">
        <v>153</v>
      </c>
    </row>
    <row r="222" spans="1:65" s="2" customFormat="1" ht="16.5" customHeight="1">
      <c r="A222" s="41"/>
      <c r="B222" s="42"/>
      <c r="C222" s="215" t="s">
        <v>281</v>
      </c>
      <c r="D222" s="215" t="s">
        <v>155</v>
      </c>
      <c r="E222" s="216" t="s">
        <v>294</v>
      </c>
      <c r="F222" s="217" t="s">
        <v>295</v>
      </c>
      <c r="G222" s="218" t="s">
        <v>247</v>
      </c>
      <c r="H222" s="219">
        <v>84</v>
      </c>
      <c r="I222" s="220"/>
      <c r="J222" s="221">
        <f>ROUND(I222*H222,2)</f>
        <v>0</v>
      </c>
      <c r="K222" s="217" t="s">
        <v>159</v>
      </c>
      <c r="L222" s="47"/>
      <c r="M222" s="222" t="s">
        <v>36</v>
      </c>
      <c r="N222" s="223" t="s">
        <v>53</v>
      </c>
      <c r="O222" s="87"/>
      <c r="P222" s="224">
        <f>O222*H222</f>
        <v>0</v>
      </c>
      <c r="Q222" s="224">
        <v>0</v>
      </c>
      <c r="R222" s="224">
        <f>Q222*H222</f>
        <v>0</v>
      </c>
      <c r="S222" s="224">
        <v>0</v>
      </c>
      <c r="T222" s="225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6" t="s">
        <v>160</v>
      </c>
      <c r="AT222" s="226" t="s">
        <v>155</v>
      </c>
      <c r="AU222" s="226" t="s">
        <v>90</v>
      </c>
      <c r="AY222" s="19" t="s">
        <v>153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9" t="s">
        <v>23</v>
      </c>
      <c r="BK222" s="227">
        <f>ROUND(I222*H222,2)</f>
        <v>0</v>
      </c>
      <c r="BL222" s="19" t="s">
        <v>160</v>
      </c>
      <c r="BM222" s="226" t="s">
        <v>420</v>
      </c>
    </row>
    <row r="223" spans="1:47" s="2" customFormat="1" ht="12">
      <c r="A223" s="41"/>
      <c r="B223" s="42"/>
      <c r="C223" s="43"/>
      <c r="D223" s="228" t="s">
        <v>162</v>
      </c>
      <c r="E223" s="43"/>
      <c r="F223" s="229" t="s">
        <v>297</v>
      </c>
      <c r="G223" s="43"/>
      <c r="H223" s="43"/>
      <c r="I223" s="230"/>
      <c r="J223" s="43"/>
      <c r="K223" s="43"/>
      <c r="L223" s="47"/>
      <c r="M223" s="231"/>
      <c r="N223" s="232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19" t="s">
        <v>162</v>
      </c>
      <c r="AU223" s="19" t="s">
        <v>90</v>
      </c>
    </row>
    <row r="224" spans="1:47" s="2" customFormat="1" ht="12">
      <c r="A224" s="41"/>
      <c r="B224" s="42"/>
      <c r="C224" s="43"/>
      <c r="D224" s="233" t="s">
        <v>164</v>
      </c>
      <c r="E224" s="43"/>
      <c r="F224" s="234" t="s">
        <v>298</v>
      </c>
      <c r="G224" s="43"/>
      <c r="H224" s="43"/>
      <c r="I224" s="230"/>
      <c r="J224" s="43"/>
      <c r="K224" s="43"/>
      <c r="L224" s="47"/>
      <c r="M224" s="231"/>
      <c r="N224" s="232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19" t="s">
        <v>164</v>
      </c>
      <c r="AU224" s="19" t="s">
        <v>90</v>
      </c>
    </row>
    <row r="225" spans="1:51" s="13" customFormat="1" ht="12">
      <c r="A225" s="13"/>
      <c r="B225" s="235"/>
      <c r="C225" s="236"/>
      <c r="D225" s="228" t="s">
        <v>166</v>
      </c>
      <c r="E225" s="237" t="s">
        <v>36</v>
      </c>
      <c r="F225" s="238" t="s">
        <v>299</v>
      </c>
      <c r="G225" s="236"/>
      <c r="H225" s="237" t="s">
        <v>36</v>
      </c>
      <c r="I225" s="239"/>
      <c r="J225" s="236"/>
      <c r="K225" s="236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166</v>
      </c>
      <c r="AU225" s="244" t="s">
        <v>90</v>
      </c>
      <c r="AV225" s="13" t="s">
        <v>23</v>
      </c>
      <c r="AW225" s="13" t="s">
        <v>45</v>
      </c>
      <c r="AX225" s="13" t="s">
        <v>82</v>
      </c>
      <c r="AY225" s="244" t="s">
        <v>153</v>
      </c>
    </row>
    <row r="226" spans="1:51" s="14" customFormat="1" ht="12">
      <c r="A226" s="14"/>
      <c r="B226" s="245"/>
      <c r="C226" s="246"/>
      <c r="D226" s="228" t="s">
        <v>166</v>
      </c>
      <c r="E226" s="247" t="s">
        <v>36</v>
      </c>
      <c r="F226" s="248" t="s">
        <v>421</v>
      </c>
      <c r="G226" s="246"/>
      <c r="H226" s="249">
        <v>84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166</v>
      </c>
      <c r="AU226" s="255" t="s">
        <v>90</v>
      </c>
      <c r="AV226" s="14" t="s">
        <v>90</v>
      </c>
      <c r="AW226" s="14" t="s">
        <v>45</v>
      </c>
      <c r="AX226" s="14" t="s">
        <v>23</v>
      </c>
      <c r="AY226" s="255" t="s">
        <v>153</v>
      </c>
    </row>
    <row r="227" spans="1:63" s="12" customFormat="1" ht="22.8" customHeight="1">
      <c r="A227" s="12"/>
      <c r="B227" s="199"/>
      <c r="C227" s="200"/>
      <c r="D227" s="201" t="s">
        <v>81</v>
      </c>
      <c r="E227" s="213" t="s">
        <v>422</v>
      </c>
      <c r="F227" s="213" t="s">
        <v>423</v>
      </c>
      <c r="G227" s="200"/>
      <c r="H227" s="200"/>
      <c r="I227" s="203"/>
      <c r="J227" s="214">
        <f>BK227</f>
        <v>0</v>
      </c>
      <c r="K227" s="200"/>
      <c r="L227" s="205"/>
      <c r="M227" s="206"/>
      <c r="N227" s="207"/>
      <c r="O227" s="207"/>
      <c r="P227" s="208">
        <f>SUM(P228:P250)</f>
        <v>0</v>
      </c>
      <c r="Q227" s="207"/>
      <c r="R227" s="208">
        <f>SUM(R228:R250)</f>
        <v>0.0008880599999999999</v>
      </c>
      <c r="S227" s="207"/>
      <c r="T227" s="209">
        <f>SUM(T228:T250)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0" t="s">
        <v>23</v>
      </c>
      <c r="AT227" s="211" t="s">
        <v>81</v>
      </c>
      <c r="AU227" s="211" t="s">
        <v>23</v>
      </c>
      <c r="AY227" s="210" t="s">
        <v>153</v>
      </c>
      <c r="BK227" s="212">
        <f>SUM(BK228:BK250)</f>
        <v>0</v>
      </c>
    </row>
    <row r="228" spans="1:65" s="2" customFormat="1" ht="16.5" customHeight="1">
      <c r="A228" s="41"/>
      <c r="B228" s="42"/>
      <c r="C228" s="215" t="s">
        <v>286</v>
      </c>
      <c r="D228" s="215" t="s">
        <v>155</v>
      </c>
      <c r="E228" s="216" t="s">
        <v>324</v>
      </c>
      <c r="F228" s="217" t="s">
        <v>325</v>
      </c>
      <c r="G228" s="218" t="s">
        <v>272</v>
      </c>
      <c r="H228" s="219">
        <v>15.75</v>
      </c>
      <c r="I228" s="220"/>
      <c r="J228" s="221">
        <f>ROUND(I228*H228,2)</f>
        <v>0</v>
      </c>
      <c r="K228" s="217" t="s">
        <v>159</v>
      </c>
      <c r="L228" s="47"/>
      <c r="M228" s="222" t="s">
        <v>36</v>
      </c>
      <c r="N228" s="223" t="s">
        <v>53</v>
      </c>
      <c r="O228" s="87"/>
      <c r="P228" s="224">
        <f>O228*H228</f>
        <v>0</v>
      </c>
      <c r="Q228" s="224">
        <v>0</v>
      </c>
      <c r="R228" s="224">
        <f>Q228*H228</f>
        <v>0</v>
      </c>
      <c r="S228" s="224">
        <v>0</v>
      </c>
      <c r="T228" s="225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6" t="s">
        <v>160</v>
      </c>
      <c r="AT228" s="226" t="s">
        <v>155</v>
      </c>
      <c r="AU228" s="226" t="s">
        <v>90</v>
      </c>
      <c r="AY228" s="19" t="s">
        <v>153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23</v>
      </c>
      <c r="BK228" s="227">
        <f>ROUND(I228*H228,2)</f>
        <v>0</v>
      </c>
      <c r="BL228" s="19" t="s">
        <v>160</v>
      </c>
      <c r="BM228" s="226" t="s">
        <v>424</v>
      </c>
    </row>
    <row r="229" spans="1:47" s="2" customFormat="1" ht="12">
      <c r="A229" s="41"/>
      <c r="B229" s="42"/>
      <c r="C229" s="43"/>
      <c r="D229" s="228" t="s">
        <v>162</v>
      </c>
      <c r="E229" s="43"/>
      <c r="F229" s="229" t="s">
        <v>327</v>
      </c>
      <c r="G229" s="43"/>
      <c r="H229" s="43"/>
      <c r="I229" s="230"/>
      <c r="J229" s="43"/>
      <c r="K229" s="43"/>
      <c r="L229" s="47"/>
      <c r="M229" s="231"/>
      <c r="N229" s="23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162</v>
      </c>
      <c r="AU229" s="19" t="s">
        <v>90</v>
      </c>
    </row>
    <row r="230" spans="1:47" s="2" customFormat="1" ht="12">
      <c r="A230" s="41"/>
      <c r="B230" s="42"/>
      <c r="C230" s="43"/>
      <c r="D230" s="233" t="s">
        <v>164</v>
      </c>
      <c r="E230" s="43"/>
      <c r="F230" s="234" t="s">
        <v>328</v>
      </c>
      <c r="G230" s="43"/>
      <c r="H230" s="43"/>
      <c r="I230" s="230"/>
      <c r="J230" s="43"/>
      <c r="K230" s="43"/>
      <c r="L230" s="47"/>
      <c r="M230" s="231"/>
      <c r="N230" s="232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19" t="s">
        <v>164</v>
      </c>
      <c r="AU230" s="19" t="s">
        <v>90</v>
      </c>
    </row>
    <row r="231" spans="1:51" s="13" customFormat="1" ht="12">
      <c r="A231" s="13"/>
      <c r="B231" s="235"/>
      <c r="C231" s="236"/>
      <c r="D231" s="228" t="s">
        <v>166</v>
      </c>
      <c r="E231" s="237" t="s">
        <v>36</v>
      </c>
      <c r="F231" s="238" t="s">
        <v>425</v>
      </c>
      <c r="G231" s="236"/>
      <c r="H231" s="237" t="s">
        <v>36</v>
      </c>
      <c r="I231" s="239"/>
      <c r="J231" s="236"/>
      <c r="K231" s="236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166</v>
      </c>
      <c r="AU231" s="244" t="s">
        <v>90</v>
      </c>
      <c r="AV231" s="13" t="s">
        <v>23</v>
      </c>
      <c r="AW231" s="13" t="s">
        <v>45</v>
      </c>
      <c r="AX231" s="13" t="s">
        <v>82</v>
      </c>
      <c r="AY231" s="244" t="s">
        <v>153</v>
      </c>
    </row>
    <row r="232" spans="1:51" s="13" customFormat="1" ht="12">
      <c r="A232" s="13"/>
      <c r="B232" s="235"/>
      <c r="C232" s="236"/>
      <c r="D232" s="228" t="s">
        <v>166</v>
      </c>
      <c r="E232" s="237" t="s">
        <v>36</v>
      </c>
      <c r="F232" s="238" t="s">
        <v>364</v>
      </c>
      <c r="G232" s="236"/>
      <c r="H232" s="237" t="s">
        <v>36</v>
      </c>
      <c r="I232" s="239"/>
      <c r="J232" s="236"/>
      <c r="K232" s="236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166</v>
      </c>
      <c r="AU232" s="244" t="s">
        <v>90</v>
      </c>
      <c r="AV232" s="13" t="s">
        <v>23</v>
      </c>
      <c r="AW232" s="13" t="s">
        <v>45</v>
      </c>
      <c r="AX232" s="13" t="s">
        <v>82</v>
      </c>
      <c r="AY232" s="244" t="s">
        <v>153</v>
      </c>
    </row>
    <row r="233" spans="1:51" s="14" customFormat="1" ht="12">
      <c r="A233" s="14"/>
      <c r="B233" s="245"/>
      <c r="C233" s="246"/>
      <c r="D233" s="228" t="s">
        <v>166</v>
      </c>
      <c r="E233" s="247" t="s">
        <v>36</v>
      </c>
      <c r="F233" s="248" t="s">
        <v>426</v>
      </c>
      <c r="G233" s="246"/>
      <c r="H233" s="249">
        <v>15.75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166</v>
      </c>
      <c r="AU233" s="255" t="s">
        <v>90</v>
      </c>
      <c r="AV233" s="14" t="s">
        <v>90</v>
      </c>
      <c r="AW233" s="14" t="s">
        <v>45</v>
      </c>
      <c r="AX233" s="14" t="s">
        <v>82</v>
      </c>
      <c r="AY233" s="255" t="s">
        <v>153</v>
      </c>
    </row>
    <row r="234" spans="1:51" s="15" customFormat="1" ht="12">
      <c r="A234" s="15"/>
      <c r="B234" s="266"/>
      <c r="C234" s="267"/>
      <c r="D234" s="228" t="s">
        <v>166</v>
      </c>
      <c r="E234" s="268" t="s">
        <v>36</v>
      </c>
      <c r="F234" s="269" t="s">
        <v>183</v>
      </c>
      <c r="G234" s="267"/>
      <c r="H234" s="270">
        <v>15.75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76" t="s">
        <v>166</v>
      </c>
      <c r="AU234" s="276" t="s">
        <v>90</v>
      </c>
      <c r="AV234" s="15" t="s">
        <v>160</v>
      </c>
      <c r="AW234" s="15" t="s">
        <v>45</v>
      </c>
      <c r="AX234" s="15" t="s">
        <v>23</v>
      </c>
      <c r="AY234" s="276" t="s">
        <v>153</v>
      </c>
    </row>
    <row r="235" spans="1:65" s="2" customFormat="1" ht="16.5" customHeight="1">
      <c r="A235" s="41"/>
      <c r="B235" s="42"/>
      <c r="C235" s="256" t="s">
        <v>293</v>
      </c>
      <c r="D235" s="256" t="s">
        <v>175</v>
      </c>
      <c r="E235" s="257" t="s">
        <v>427</v>
      </c>
      <c r="F235" s="258" t="s">
        <v>428</v>
      </c>
      <c r="G235" s="259" t="s">
        <v>272</v>
      </c>
      <c r="H235" s="260">
        <v>15.75</v>
      </c>
      <c r="I235" s="261"/>
      <c r="J235" s="262">
        <f>ROUND(I235*H235,2)</f>
        <v>0</v>
      </c>
      <c r="K235" s="258" t="s">
        <v>36</v>
      </c>
      <c r="L235" s="263"/>
      <c r="M235" s="264" t="s">
        <v>36</v>
      </c>
      <c r="N235" s="265" t="s">
        <v>53</v>
      </c>
      <c r="O235" s="87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6" t="s">
        <v>334</v>
      </c>
      <c r="AT235" s="226" t="s">
        <v>175</v>
      </c>
      <c r="AU235" s="226" t="s">
        <v>90</v>
      </c>
      <c r="AY235" s="19" t="s">
        <v>153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9" t="s">
        <v>23</v>
      </c>
      <c r="BK235" s="227">
        <f>ROUND(I235*H235,2)</f>
        <v>0</v>
      </c>
      <c r="BL235" s="19" t="s">
        <v>251</v>
      </c>
      <c r="BM235" s="226" t="s">
        <v>429</v>
      </c>
    </row>
    <row r="236" spans="1:47" s="2" customFormat="1" ht="12">
      <c r="A236" s="41"/>
      <c r="B236" s="42"/>
      <c r="C236" s="43"/>
      <c r="D236" s="228" t="s">
        <v>162</v>
      </c>
      <c r="E236" s="43"/>
      <c r="F236" s="229" t="s">
        <v>428</v>
      </c>
      <c r="G236" s="43"/>
      <c r="H236" s="43"/>
      <c r="I236" s="230"/>
      <c r="J236" s="43"/>
      <c r="K236" s="43"/>
      <c r="L236" s="47"/>
      <c r="M236" s="231"/>
      <c r="N236" s="232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19" t="s">
        <v>162</v>
      </c>
      <c r="AU236" s="19" t="s">
        <v>90</v>
      </c>
    </row>
    <row r="237" spans="1:51" s="13" customFormat="1" ht="12">
      <c r="A237" s="13"/>
      <c r="B237" s="235"/>
      <c r="C237" s="236"/>
      <c r="D237" s="228" t="s">
        <v>166</v>
      </c>
      <c r="E237" s="237" t="s">
        <v>36</v>
      </c>
      <c r="F237" s="238" t="s">
        <v>336</v>
      </c>
      <c r="G237" s="236"/>
      <c r="H237" s="237" t="s">
        <v>36</v>
      </c>
      <c r="I237" s="239"/>
      <c r="J237" s="236"/>
      <c r="K237" s="236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166</v>
      </c>
      <c r="AU237" s="244" t="s">
        <v>90</v>
      </c>
      <c r="AV237" s="13" t="s">
        <v>23</v>
      </c>
      <c r="AW237" s="13" t="s">
        <v>45</v>
      </c>
      <c r="AX237" s="13" t="s">
        <v>82</v>
      </c>
      <c r="AY237" s="244" t="s">
        <v>153</v>
      </c>
    </row>
    <row r="238" spans="1:51" s="13" customFormat="1" ht="12">
      <c r="A238" s="13"/>
      <c r="B238" s="235"/>
      <c r="C238" s="236"/>
      <c r="D238" s="228" t="s">
        <v>166</v>
      </c>
      <c r="E238" s="237" t="s">
        <v>36</v>
      </c>
      <c r="F238" s="238" t="s">
        <v>329</v>
      </c>
      <c r="G238" s="236"/>
      <c r="H238" s="237" t="s">
        <v>36</v>
      </c>
      <c r="I238" s="239"/>
      <c r="J238" s="236"/>
      <c r="K238" s="236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166</v>
      </c>
      <c r="AU238" s="244" t="s">
        <v>90</v>
      </c>
      <c r="AV238" s="13" t="s">
        <v>23</v>
      </c>
      <c r="AW238" s="13" t="s">
        <v>45</v>
      </c>
      <c r="AX238" s="13" t="s">
        <v>82</v>
      </c>
      <c r="AY238" s="244" t="s">
        <v>153</v>
      </c>
    </row>
    <row r="239" spans="1:51" s="14" customFormat="1" ht="12">
      <c r="A239" s="14"/>
      <c r="B239" s="245"/>
      <c r="C239" s="246"/>
      <c r="D239" s="228" t="s">
        <v>166</v>
      </c>
      <c r="E239" s="247" t="s">
        <v>36</v>
      </c>
      <c r="F239" s="248" t="s">
        <v>430</v>
      </c>
      <c r="G239" s="246"/>
      <c r="H239" s="249">
        <v>15.75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166</v>
      </c>
      <c r="AU239" s="255" t="s">
        <v>90</v>
      </c>
      <c r="AV239" s="14" t="s">
        <v>90</v>
      </c>
      <c r="AW239" s="14" t="s">
        <v>45</v>
      </c>
      <c r="AX239" s="14" t="s">
        <v>82</v>
      </c>
      <c r="AY239" s="255" t="s">
        <v>153</v>
      </c>
    </row>
    <row r="240" spans="1:51" s="15" customFormat="1" ht="12">
      <c r="A240" s="15"/>
      <c r="B240" s="266"/>
      <c r="C240" s="267"/>
      <c r="D240" s="228" t="s">
        <v>166</v>
      </c>
      <c r="E240" s="268" t="s">
        <v>36</v>
      </c>
      <c r="F240" s="269" t="s">
        <v>183</v>
      </c>
      <c r="G240" s="267"/>
      <c r="H240" s="270">
        <v>15.75</v>
      </c>
      <c r="I240" s="271"/>
      <c r="J240" s="267"/>
      <c r="K240" s="267"/>
      <c r="L240" s="272"/>
      <c r="M240" s="273"/>
      <c r="N240" s="274"/>
      <c r="O240" s="274"/>
      <c r="P240" s="274"/>
      <c r="Q240" s="274"/>
      <c r="R240" s="274"/>
      <c r="S240" s="274"/>
      <c r="T240" s="27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6" t="s">
        <v>166</v>
      </c>
      <c r="AU240" s="276" t="s">
        <v>90</v>
      </c>
      <c r="AV240" s="15" t="s">
        <v>160</v>
      </c>
      <c r="AW240" s="15" t="s">
        <v>45</v>
      </c>
      <c r="AX240" s="15" t="s">
        <v>23</v>
      </c>
      <c r="AY240" s="276" t="s">
        <v>153</v>
      </c>
    </row>
    <row r="241" spans="1:65" s="2" customFormat="1" ht="16.5" customHeight="1">
      <c r="A241" s="41"/>
      <c r="B241" s="42"/>
      <c r="C241" s="215" t="s">
        <v>303</v>
      </c>
      <c r="D241" s="215" t="s">
        <v>155</v>
      </c>
      <c r="E241" s="216" t="s">
        <v>339</v>
      </c>
      <c r="F241" s="217" t="s">
        <v>340</v>
      </c>
      <c r="G241" s="218" t="s">
        <v>247</v>
      </c>
      <c r="H241" s="219">
        <v>0.038</v>
      </c>
      <c r="I241" s="220"/>
      <c r="J241" s="221">
        <f>ROUND(I241*H241,2)</f>
        <v>0</v>
      </c>
      <c r="K241" s="217" t="s">
        <v>159</v>
      </c>
      <c r="L241" s="47"/>
      <c r="M241" s="222" t="s">
        <v>36</v>
      </c>
      <c r="N241" s="223" t="s">
        <v>53</v>
      </c>
      <c r="O241" s="87"/>
      <c r="P241" s="224">
        <f>O241*H241</f>
        <v>0</v>
      </c>
      <c r="Q241" s="224">
        <v>0.02337</v>
      </c>
      <c r="R241" s="224">
        <f>Q241*H241</f>
        <v>0.0008880599999999999</v>
      </c>
      <c r="S241" s="224">
        <v>0</v>
      </c>
      <c r="T241" s="225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6" t="s">
        <v>160</v>
      </c>
      <c r="AT241" s="226" t="s">
        <v>155</v>
      </c>
      <c r="AU241" s="226" t="s">
        <v>90</v>
      </c>
      <c r="AY241" s="19" t="s">
        <v>153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9" t="s">
        <v>23</v>
      </c>
      <c r="BK241" s="227">
        <f>ROUND(I241*H241,2)</f>
        <v>0</v>
      </c>
      <c r="BL241" s="19" t="s">
        <v>160</v>
      </c>
      <c r="BM241" s="226" t="s">
        <v>431</v>
      </c>
    </row>
    <row r="242" spans="1:47" s="2" customFormat="1" ht="12">
      <c r="A242" s="41"/>
      <c r="B242" s="42"/>
      <c r="C242" s="43"/>
      <c r="D242" s="228" t="s">
        <v>162</v>
      </c>
      <c r="E242" s="43"/>
      <c r="F242" s="229" t="s">
        <v>342</v>
      </c>
      <c r="G242" s="43"/>
      <c r="H242" s="43"/>
      <c r="I242" s="230"/>
      <c r="J242" s="43"/>
      <c r="K242" s="43"/>
      <c r="L242" s="47"/>
      <c r="M242" s="231"/>
      <c r="N242" s="232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19" t="s">
        <v>162</v>
      </c>
      <c r="AU242" s="19" t="s">
        <v>90</v>
      </c>
    </row>
    <row r="243" spans="1:47" s="2" customFormat="1" ht="12">
      <c r="A243" s="41"/>
      <c r="B243" s="42"/>
      <c r="C243" s="43"/>
      <c r="D243" s="233" t="s">
        <v>164</v>
      </c>
      <c r="E243" s="43"/>
      <c r="F243" s="234" t="s">
        <v>343</v>
      </c>
      <c r="G243" s="43"/>
      <c r="H243" s="43"/>
      <c r="I243" s="230"/>
      <c r="J243" s="43"/>
      <c r="K243" s="43"/>
      <c r="L243" s="47"/>
      <c r="M243" s="231"/>
      <c r="N243" s="232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19" t="s">
        <v>164</v>
      </c>
      <c r="AU243" s="19" t="s">
        <v>90</v>
      </c>
    </row>
    <row r="244" spans="1:51" s="13" customFormat="1" ht="12">
      <c r="A244" s="13"/>
      <c r="B244" s="235"/>
      <c r="C244" s="236"/>
      <c r="D244" s="228" t="s">
        <v>166</v>
      </c>
      <c r="E244" s="237" t="s">
        <v>36</v>
      </c>
      <c r="F244" s="238" t="s">
        <v>432</v>
      </c>
      <c r="G244" s="236"/>
      <c r="H244" s="237" t="s">
        <v>36</v>
      </c>
      <c r="I244" s="239"/>
      <c r="J244" s="236"/>
      <c r="K244" s="236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166</v>
      </c>
      <c r="AU244" s="244" t="s">
        <v>90</v>
      </c>
      <c r="AV244" s="13" t="s">
        <v>23</v>
      </c>
      <c r="AW244" s="13" t="s">
        <v>45</v>
      </c>
      <c r="AX244" s="13" t="s">
        <v>82</v>
      </c>
      <c r="AY244" s="244" t="s">
        <v>153</v>
      </c>
    </row>
    <row r="245" spans="1:51" s="13" customFormat="1" ht="12">
      <c r="A245" s="13"/>
      <c r="B245" s="235"/>
      <c r="C245" s="236"/>
      <c r="D245" s="228" t="s">
        <v>166</v>
      </c>
      <c r="E245" s="237" t="s">
        <v>36</v>
      </c>
      <c r="F245" s="238" t="s">
        <v>329</v>
      </c>
      <c r="G245" s="236"/>
      <c r="H245" s="237" t="s">
        <v>36</v>
      </c>
      <c r="I245" s="239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166</v>
      </c>
      <c r="AU245" s="244" t="s">
        <v>90</v>
      </c>
      <c r="AV245" s="13" t="s">
        <v>23</v>
      </c>
      <c r="AW245" s="13" t="s">
        <v>45</v>
      </c>
      <c r="AX245" s="13" t="s">
        <v>82</v>
      </c>
      <c r="AY245" s="244" t="s">
        <v>153</v>
      </c>
    </row>
    <row r="246" spans="1:51" s="14" customFormat="1" ht="12">
      <c r="A246" s="14"/>
      <c r="B246" s="245"/>
      <c r="C246" s="246"/>
      <c r="D246" s="228" t="s">
        <v>166</v>
      </c>
      <c r="E246" s="247" t="s">
        <v>36</v>
      </c>
      <c r="F246" s="248" t="s">
        <v>433</v>
      </c>
      <c r="G246" s="246"/>
      <c r="H246" s="249">
        <v>0.0378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166</v>
      </c>
      <c r="AU246" s="255" t="s">
        <v>90</v>
      </c>
      <c r="AV246" s="14" t="s">
        <v>90</v>
      </c>
      <c r="AW246" s="14" t="s">
        <v>45</v>
      </c>
      <c r="AX246" s="14" t="s">
        <v>82</v>
      </c>
      <c r="AY246" s="255" t="s">
        <v>153</v>
      </c>
    </row>
    <row r="247" spans="1:51" s="15" customFormat="1" ht="12">
      <c r="A247" s="15"/>
      <c r="B247" s="266"/>
      <c r="C247" s="267"/>
      <c r="D247" s="228" t="s">
        <v>166</v>
      </c>
      <c r="E247" s="268" t="s">
        <v>36</v>
      </c>
      <c r="F247" s="269" t="s">
        <v>183</v>
      </c>
      <c r="G247" s="267"/>
      <c r="H247" s="270">
        <v>0.0378</v>
      </c>
      <c r="I247" s="271"/>
      <c r="J247" s="267"/>
      <c r="K247" s="267"/>
      <c r="L247" s="272"/>
      <c r="M247" s="273"/>
      <c r="N247" s="274"/>
      <c r="O247" s="274"/>
      <c r="P247" s="274"/>
      <c r="Q247" s="274"/>
      <c r="R247" s="274"/>
      <c r="S247" s="274"/>
      <c r="T247" s="27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76" t="s">
        <v>166</v>
      </c>
      <c r="AU247" s="276" t="s">
        <v>90</v>
      </c>
      <c r="AV247" s="15" t="s">
        <v>160</v>
      </c>
      <c r="AW247" s="15" t="s">
        <v>45</v>
      </c>
      <c r="AX247" s="15" t="s">
        <v>23</v>
      </c>
      <c r="AY247" s="276" t="s">
        <v>153</v>
      </c>
    </row>
    <row r="248" spans="1:65" s="2" customFormat="1" ht="16.5" customHeight="1">
      <c r="A248" s="41"/>
      <c r="B248" s="42"/>
      <c r="C248" s="215" t="s">
        <v>312</v>
      </c>
      <c r="D248" s="215" t="s">
        <v>155</v>
      </c>
      <c r="E248" s="216" t="s">
        <v>346</v>
      </c>
      <c r="F248" s="217" t="s">
        <v>347</v>
      </c>
      <c r="G248" s="218" t="s">
        <v>348</v>
      </c>
      <c r="H248" s="277"/>
      <c r="I248" s="220"/>
      <c r="J248" s="221">
        <f>ROUND(I248*H248,2)</f>
        <v>0</v>
      </c>
      <c r="K248" s="217" t="s">
        <v>159</v>
      </c>
      <c r="L248" s="47"/>
      <c r="M248" s="222" t="s">
        <v>36</v>
      </c>
      <c r="N248" s="223" t="s">
        <v>53</v>
      </c>
      <c r="O248" s="87"/>
      <c r="P248" s="224">
        <f>O248*H248</f>
        <v>0</v>
      </c>
      <c r="Q248" s="224">
        <v>0</v>
      </c>
      <c r="R248" s="224">
        <f>Q248*H248</f>
        <v>0</v>
      </c>
      <c r="S248" s="224">
        <v>0</v>
      </c>
      <c r="T248" s="225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26" t="s">
        <v>160</v>
      </c>
      <c r="AT248" s="226" t="s">
        <v>155</v>
      </c>
      <c r="AU248" s="226" t="s">
        <v>90</v>
      </c>
      <c r="AY248" s="19" t="s">
        <v>153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9" t="s">
        <v>23</v>
      </c>
      <c r="BK248" s="227">
        <f>ROUND(I248*H248,2)</f>
        <v>0</v>
      </c>
      <c r="BL248" s="19" t="s">
        <v>160</v>
      </c>
      <c r="BM248" s="226" t="s">
        <v>434</v>
      </c>
    </row>
    <row r="249" spans="1:47" s="2" customFormat="1" ht="12">
      <c r="A249" s="41"/>
      <c r="B249" s="42"/>
      <c r="C249" s="43"/>
      <c r="D249" s="228" t="s">
        <v>162</v>
      </c>
      <c r="E249" s="43"/>
      <c r="F249" s="229" t="s">
        <v>350</v>
      </c>
      <c r="G249" s="43"/>
      <c r="H249" s="43"/>
      <c r="I249" s="230"/>
      <c r="J249" s="43"/>
      <c r="K249" s="43"/>
      <c r="L249" s="47"/>
      <c r="M249" s="231"/>
      <c r="N249" s="232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19" t="s">
        <v>162</v>
      </c>
      <c r="AU249" s="19" t="s">
        <v>90</v>
      </c>
    </row>
    <row r="250" spans="1:47" s="2" customFormat="1" ht="12">
      <c r="A250" s="41"/>
      <c r="B250" s="42"/>
      <c r="C250" s="43"/>
      <c r="D250" s="233" t="s">
        <v>164</v>
      </c>
      <c r="E250" s="43"/>
      <c r="F250" s="234" t="s">
        <v>351</v>
      </c>
      <c r="G250" s="43"/>
      <c r="H250" s="43"/>
      <c r="I250" s="230"/>
      <c r="J250" s="43"/>
      <c r="K250" s="43"/>
      <c r="L250" s="47"/>
      <c r="M250" s="231"/>
      <c r="N250" s="232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19" t="s">
        <v>164</v>
      </c>
      <c r="AU250" s="19" t="s">
        <v>90</v>
      </c>
    </row>
    <row r="251" spans="1:63" s="12" customFormat="1" ht="22.8" customHeight="1">
      <c r="A251" s="12"/>
      <c r="B251" s="199"/>
      <c r="C251" s="200"/>
      <c r="D251" s="201" t="s">
        <v>81</v>
      </c>
      <c r="E251" s="213" t="s">
        <v>310</v>
      </c>
      <c r="F251" s="213" t="s">
        <v>311</v>
      </c>
      <c r="G251" s="200"/>
      <c r="H251" s="200"/>
      <c r="I251" s="203"/>
      <c r="J251" s="214">
        <f>BK251</f>
        <v>0</v>
      </c>
      <c r="K251" s="200"/>
      <c r="L251" s="205"/>
      <c r="M251" s="206"/>
      <c r="N251" s="207"/>
      <c r="O251" s="207"/>
      <c r="P251" s="208">
        <f>SUM(P252:P254)</f>
        <v>0</v>
      </c>
      <c r="Q251" s="207"/>
      <c r="R251" s="208">
        <f>SUM(R252:R254)</f>
        <v>0</v>
      </c>
      <c r="S251" s="207"/>
      <c r="T251" s="209">
        <f>SUM(T252:T254)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0" t="s">
        <v>23</v>
      </c>
      <c r="AT251" s="211" t="s">
        <v>81</v>
      </c>
      <c r="AU251" s="211" t="s">
        <v>23</v>
      </c>
      <c r="AY251" s="210" t="s">
        <v>153</v>
      </c>
      <c r="BK251" s="212">
        <f>SUM(BK252:BK254)</f>
        <v>0</v>
      </c>
    </row>
    <row r="252" spans="1:65" s="2" customFormat="1" ht="16.5" customHeight="1">
      <c r="A252" s="41"/>
      <c r="B252" s="42"/>
      <c r="C252" s="215" t="s">
        <v>323</v>
      </c>
      <c r="D252" s="215" t="s">
        <v>155</v>
      </c>
      <c r="E252" s="216" t="s">
        <v>313</v>
      </c>
      <c r="F252" s="217" t="s">
        <v>314</v>
      </c>
      <c r="G252" s="218" t="s">
        <v>315</v>
      </c>
      <c r="H252" s="219">
        <v>16.886</v>
      </c>
      <c r="I252" s="220"/>
      <c r="J252" s="221">
        <f>ROUND(I252*H252,2)</f>
        <v>0</v>
      </c>
      <c r="K252" s="217" t="s">
        <v>159</v>
      </c>
      <c r="L252" s="47"/>
      <c r="M252" s="222" t="s">
        <v>36</v>
      </c>
      <c r="N252" s="223" t="s">
        <v>53</v>
      </c>
      <c r="O252" s="87"/>
      <c r="P252" s="224">
        <f>O252*H252</f>
        <v>0</v>
      </c>
      <c r="Q252" s="224">
        <v>0</v>
      </c>
      <c r="R252" s="224">
        <f>Q252*H252</f>
        <v>0</v>
      </c>
      <c r="S252" s="224">
        <v>0</v>
      </c>
      <c r="T252" s="225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6" t="s">
        <v>160</v>
      </c>
      <c r="AT252" s="226" t="s">
        <v>155</v>
      </c>
      <c r="AU252" s="226" t="s">
        <v>90</v>
      </c>
      <c r="AY252" s="19" t="s">
        <v>153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19" t="s">
        <v>23</v>
      </c>
      <c r="BK252" s="227">
        <f>ROUND(I252*H252,2)</f>
        <v>0</v>
      </c>
      <c r="BL252" s="19" t="s">
        <v>160</v>
      </c>
      <c r="BM252" s="226" t="s">
        <v>435</v>
      </c>
    </row>
    <row r="253" spans="1:47" s="2" customFormat="1" ht="12">
      <c r="A253" s="41"/>
      <c r="B253" s="42"/>
      <c r="C253" s="43"/>
      <c r="D253" s="228" t="s">
        <v>162</v>
      </c>
      <c r="E253" s="43"/>
      <c r="F253" s="229" t="s">
        <v>317</v>
      </c>
      <c r="G253" s="43"/>
      <c r="H253" s="43"/>
      <c r="I253" s="230"/>
      <c r="J253" s="43"/>
      <c r="K253" s="43"/>
      <c r="L253" s="47"/>
      <c r="M253" s="231"/>
      <c r="N253" s="232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19" t="s">
        <v>162</v>
      </c>
      <c r="AU253" s="19" t="s">
        <v>90</v>
      </c>
    </row>
    <row r="254" spans="1:47" s="2" customFormat="1" ht="12">
      <c r="A254" s="41"/>
      <c r="B254" s="42"/>
      <c r="C254" s="43"/>
      <c r="D254" s="233" t="s">
        <v>164</v>
      </c>
      <c r="E254" s="43"/>
      <c r="F254" s="234" t="s">
        <v>318</v>
      </c>
      <c r="G254" s="43"/>
      <c r="H254" s="43"/>
      <c r="I254" s="230"/>
      <c r="J254" s="43"/>
      <c r="K254" s="43"/>
      <c r="L254" s="47"/>
      <c r="M254" s="278"/>
      <c r="N254" s="279"/>
      <c r="O254" s="280"/>
      <c r="P254" s="280"/>
      <c r="Q254" s="280"/>
      <c r="R254" s="280"/>
      <c r="S254" s="280"/>
      <c r="T254" s="28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19" t="s">
        <v>164</v>
      </c>
      <c r="AU254" s="19" t="s">
        <v>90</v>
      </c>
    </row>
    <row r="255" spans="1:31" s="2" customFormat="1" ht="6.95" customHeight="1">
      <c r="A255" s="41"/>
      <c r="B255" s="62"/>
      <c r="C255" s="63"/>
      <c r="D255" s="63"/>
      <c r="E255" s="63"/>
      <c r="F255" s="63"/>
      <c r="G255" s="63"/>
      <c r="H255" s="63"/>
      <c r="I255" s="63"/>
      <c r="J255" s="63"/>
      <c r="K255" s="63"/>
      <c r="L255" s="47"/>
      <c r="M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</row>
  </sheetData>
  <sheetProtection password="CC35" sheet="1" objects="1" scenarios="1" formatColumns="0" formatRows="0" autoFilter="0"/>
  <autoFilter ref="C88:K25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4" r:id="rId1" display="https://podminky.urs.cz/item/CS_URS_2022_01/111103202"/>
    <hyperlink ref="F101" r:id="rId2" display="https://podminky.urs.cz/item/CS_URS_2022_01/183101121"/>
    <hyperlink ref="F108" r:id="rId3" display="https://podminky.urs.cz/item/CS_URS_2022_01/184102113"/>
    <hyperlink ref="F139" r:id="rId4" display="https://podminky.urs.cz/item/CS_URS_2022_01/184215133"/>
    <hyperlink ref="F152" r:id="rId5" display="https://podminky.urs.cz/item/CS_URS_2022_01/184801121"/>
    <hyperlink ref="F158" r:id="rId6" display="https://podminky.urs.cz/item/CS_URS_2022_01/184804116"/>
    <hyperlink ref="F203" r:id="rId7" display="https://podminky.urs.cz/item/CS_URS_2022_01/185803105"/>
    <hyperlink ref="F208" r:id="rId8" display="https://podminky.urs.cz/item/CS_URS_2022_01/185804311"/>
    <hyperlink ref="F219" r:id="rId9" display="https://podminky.urs.cz/item/CS_URS_2022_01/185851121"/>
    <hyperlink ref="F224" r:id="rId10" display="https://podminky.urs.cz/item/CS_URS_2022_01/185851129"/>
    <hyperlink ref="F230" r:id="rId11" display="https://podminky.urs.cz/item/CS_URS_2022_01/762342441"/>
    <hyperlink ref="F243" r:id="rId12" display="https://podminky.urs.cz/item/CS_URS_2022_01/762395000"/>
    <hyperlink ref="F250" r:id="rId13" display="https://podminky.urs.cz/item/CS_URS_2022_01/998762201"/>
    <hyperlink ref="F254" r:id="rId14" display="https://podminky.urs.cz/item/CS_URS_2022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90</v>
      </c>
    </row>
    <row r="4" spans="2:46" s="1" customFormat="1" ht="24.95" customHeight="1">
      <c r="B4" s="22"/>
      <c r="D4" s="143" t="s">
        <v>124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opatření KoPÚ k.ú. Měrovice nad Hanou</v>
      </c>
      <c r="F7" s="145"/>
      <c r="G7" s="145"/>
      <c r="H7" s="145"/>
      <c r="L7" s="22"/>
    </row>
    <row r="8" spans="2:12" s="1" customFormat="1" ht="12" customHeight="1">
      <c r="B8" s="22"/>
      <c r="D8" s="145" t="s">
        <v>125</v>
      </c>
      <c r="L8" s="22"/>
    </row>
    <row r="9" spans="1:31" s="2" customFormat="1" ht="16.5" customHeight="1">
      <c r="A9" s="41"/>
      <c r="B9" s="47"/>
      <c r="C9" s="41"/>
      <c r="D9" s="41"/>
      <c r="E9" s="146" t="s">
        <v>126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352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436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19</v>
      </c>
      <c r="E13" s="41"/>
      <c r="F13" s="136" t="s">
        <v>36</v>
      </c>
      <c r="G13" s="41"/>
      <c r="H13" s="41"/>
      <c r="I13" s="145" t="s">
        <v>21</v>
      </c>
      <c r="J13" s="136" t="s">
        <v>36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24</v>
      </c>
      <c r="E14" s="41"/>
      <c r="F14" s="136" t="s">
        <v>25</v>
      </c>
      <c r="G14" s="41"/>
      <c r="H14" s="41"/>
      <c r="I14" s="145" t="s">
        <v>26</v>
      </c>
      <c r="J14" s="149" t="str">
        <f>'Rekapitulace stavby'!AN8</f>
        <v>17. 5. 2022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34</v>
      </c>
      <c r="E16" s="41"/>
      <c r="F16" s="41"/>
      <c r="G16" s="41"/>
      <c r="H16" s="41"/>
      <c r="I16" s="145" t="s">
        <v>35</v>
      </c>
      <c r="J16" s="136" t="s">
        <v>36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37</v>
      </c>
      <c r="F17" s="41"/>
      <c r="G17" s="41"/>
      <c r="H17" s="41"/>
      <c r="I17" s="145" t="s">
        <v>38</v>
      </c>
      <c r="J17" s="136" t="s">
        <v>36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39</v>
      </c>
      <c r="E19" s="41"/>
      <c r="F19" s="41"/>
      <c r="G19" s="41"/>
      <c r="H19" s="41"/>
      <c r="I19" s="145" t="s">
        <v>35</v>
      </c>
      <c r="J19" s="35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5" t="s">
        <v>38</v>
      </c>
      <c r="J20" s="35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41</v>
      </c>
      <c r="E22" s="41"/>
      <c r="F22" s="41"/>
      <c r="G22" s="41"/>
      <c r="H22" s="41"/>
      <c r="I22" s="145" t="s">
        <v>35</v>
      </c>
      <c r="J22" s="136" t="s">
        <v>36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42</v>
      </c>
      <c r="F23" s="41"/>
      <c r="G23" s="41"/>
      <c r="H23" s="41"/>
      <c r="I23" s="145" t="s">
        <v>38</v>
      </c>
      <c r="J23" s="136" t="s">
        <v>36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43</v>
      </c>
      <c r="E25" s="41"/>
      <c r="F25" s="41"/>
      <c r="G25" s="41"/>
      <c r="H25" s="41"/>
      <c r="I25" s="145" t="s">
        <v>35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38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46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36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48</v>
      </c>
      <c r="E32" s="41"/>
      <c r="F32" s="41"/>
      <c r="G32" s="41"/>
      <c r="H32" s="41"/>
      <c r="I32" s="41"/>
      <c r="J32" s="156">
        <f>ROUND(J89,2)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50</v>
      </c>
      <c r="G34" s="41"/>
      <c r="H34" s="41"/>
      <c r="I34" s="157" t="s">
        <v>49</v>
      </c>
      <c r="J34" s="157" t="s">
        <v>51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52</v>
      </c>
      <c r="E35" s="145" t="s">
        <v>53</v>
      </c>
      <c r="F35" s="159">
        <f>ROUND((SUM(BE89:BE254)),2)</f>
        <v>0</v>
      </c>
      <c r="G35" s="41"/>
      <c r="H35" s="41"/>
      <c r="I35" s="160">
        <v>0.21</v>
      </c>
      <c r="J35" s="159">
        <f>ROUND(((SUM(BE89:BE254))*I35),2)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54</v>
      </c>
      <c r="F36" s="159">
        <f>ROUND((SUM(BF89:BF254)),2)</f>
        <v>0</v>
      </c>
      <c r="G36" s="41"/>
      <c r="H36" s="41"/>
      <c r="I36" s="160">
        <v>0.15</v>
      </c>
      <c r="J36" s="159">
        <f>ROUND(((SUM(BF89:BF254))*I36),2)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55</v>
      </c>
      <c r="F37" s="159">
        <f>ROUND((SUM(BG89:BG254)),2)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56</v>
      </c>
      <c r="F38" s="159">
        <f>ROUND((SUM(BH89:BH254)),2)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57</v>
      </c>
      <c r="F39" s="159">
        <f>ROUND((SUM(BI89:BI254)),2)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58</v>
      </c>
      <c r="E41" s="163"/>
      <c r="F41" s="163"/>
      <c r="G41" s="164" t="s">
        <v>59</v>
      </c>
      <c r="H41" s="165" t="s">
        <v>60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5" t="s">
        <v>128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Realizace opatření KoPÚ k.ú. Měrovice nad Hanou</v>
      </c>
      <c r="F50" s="34"/>
      <c r="G50" s="34"/>
      <c r="H50" s="34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3"/>
      <c r="C51" s="34" t="s">
        <v>125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1"/>
      <c r="B52" s="42"/>
      <c r="C52" s="43"/>
      <c r="D52" s="43"/>
      <c r="E52" s="172" t="s">
        <v>126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4" t="s">
        <v>352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05.2 - Následná péče - 2.rok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4" t="s">
        <v>24</v>
      </c>
      <c r="D56" s="43"/>
      <c r="E56" s="43"/>
      <c r="F56" s="29" t="str">
        <f>F14</f>
        <v>Měrovice nad Hanou</v>
      </c>
      <c r="G56" s="43"/>
      <c r="H56" s="43"/>
      <c r="I56" s="34" t="s">
        <v>26</v>
      </c>
      <c r="J56" s="75" t="str">
        <f>IF(J14="","",J14)</f>
        <v>17. 5. 2022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4" t="s">
        <v>34</v>
      </c>
      <c r="D58" s="43"/>
      <c r="E58" s="43"/>
      <c r="F58" s="29" t="str">
        <f>E17</f>
        <v>ČR-Státní pozemkový úřad,Krajský poz.úřad</v>
      </c>
      <c r="G58" s="43"/>
      <c r="H58" s="43"/>
      <c r="I58" s="34" t="s">
        <v>41</v>
      </c>
      <c r="J58" s="39" t="str">
        <f>E23</f>
        <v xml:space="preserve">AGPOL  s.r.o.,Jungmanova 153/12,Olomouc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4" t="s">
        <v>39</v>
      </c>
      <c r="D59" s="43"/>
      <c r="E59" s="43"/>
      <c r="F59" s="29" t="str">
        <f>IF(E20="","",E20)</f>
        <v>Vyplň údaj</v>
      </c>
      <c r="G59" s="43"/>
      <c r="H59" s="43"/>
      <c r="I59" s="34" t="s">
        <v>43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129</v>
      </c>
      <c r="D61" s="174"/>
      <c r="E61" s="174"/>
      <c r="F61" s="174"/>
      <c r="G61" s="174"/>
      <c r="H61" s="174"/>
      <c r="I61" s="174"/>
      <c r="J61" s="175" t="s">
        <v>130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80</v>
      </c>
      <c r="D63" s="43"/>
      <c r="E63" s="43"/>
      <c r="F63" s="43"/>
      <c r="G63" s="43"/>
      <c r="H63" s="43"/>
      <c r="I63" s="43"/>
      <c r="J63" s="105">
        <f>J89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131</v>
      </c>
    </row>
    <row r="64" spans="1:31" s="9" customFormat="1" ht="24.95" customHeight="1">
      <c r="A64" s="9"/>
      <c r="B64" s="177"/>
      <c r="C64" s="178"/>
      <c r="D64" s="179" t="s">
        <v>132</v>
      </c>
      <c r="E64" s="180"/>
      <c r="F64" s="180"/>
      <c r="G64" s="180"/>
      <c r="H64" s="180"/>
      <c r="I64" s="180"/>
      <c r="J64" s="181">
        <f>J90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354</v>
      </c>
      <c r="E65" s="185"/>
      <c r="F65" s="185"/>
      <c r="G65" s="185"/>
      <c r="H65" s="185"/>
      <c r="I65" s="185"/>
      <c r="J65" s="186">
        <f>J91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355</v>
      </c>
      <c r="E66" s="185"/>
      <c r="F66" s="185"/>
      <c r="G66" s="185"/>
      <c r="H66" s="185"/>
      <c r="I66" s="185"/>
      <c r="J66" s="186">
        <f>J227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135</v>
      </c>
      <c r="E67" s="185"/>
      <c r="F67" s="185"/>
      <c r="G67" s="185"/>
      <c r="H67" s="185"/>
      <c r="I67" s="185"/>
      <c r="J67" s="186">
        <f>J251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5" t="s">
        <v>138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16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72" t="str">
        <f>E7</f>
        <v>Realizace opatření KoPÚ k.ú. Měrovice nad Hanou</v>
      </c>
      <c r="F77" s="34"/>
      <c r="G77" s="34"/>
      <c r="H77" s="34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2:12" s="1" customFormat="1" ht="12" customHeight="1">
      <c r="B78" s="23"/>
      <c r="C78" s="34" t="s">
        <v>125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1"/>
      <c r="B79" s="42"/>
      <c r="C79" s="43"/>
      <c r="D79" s="43"/>
      <c r="E79" s="172" t="s">
        <v>126</v>
      </c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352</v>
      </c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72" t="str">
        <f>E11</f>
        <v>SO 05.2 - Následná péče - 2.rok</v>
      </c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4" t="s">
        <v>24</v>
      </c>
      <c r="D83" s="43"/>
      <c r="E83" s="43"/>
      <c r="F83" s="29" t="str">
        <f>F14</f>
        <v>Měrovice nad Hanou</v>
      </c>
      <c r="G83" s="43"/>
      <c r="H83" s="43"/>
      <c r="I83" s="34" t="s">
        <v>26</v>
      </c>
      <c r="J83" s="75" t="str">
        <f>IF(J14="","",J14)</f>
        <v>17. 5. 2022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40.05" customHeight="1">
      <c r="A85" s="41"/>
      <c r="B85" s="42"/>
      <c r="C85" s="34" t="s">
        <v>34</v>
      </c>
      <c r="D85" s="43"/>
      <c r="E85" s="43"/>
      <c r="F85" s="29" t="str">
        <f>E17</f>
        <v>ČR-Státní pozemkový úřad,Krajský poz.úřad</v>
      </c>
      <c r="G85" s="43"/>
      <c r="H85" s="43"/>
      <c r="I85" s="34" t="s">
        <v>41</v>
      </c>
      <c r="J85" s="39" t="str">
        <f>E23</f>
        <v xml:space="preserve">AGPOL  s.r.o.,Jungmanova 153/12,Olomouc</v>
      </c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5.15" customHeight="1">
      <c r="A86" s="41"/>
      <c r="B86" s="42"/>
      <c r="C86" s="34" t="s">
        <v>39</v>
      </c>
      <c r="D86" s="43"/>
      <c r="E86" s="43"/>
      <c r="F86" s="29" t="str">
        <f>IF(E20="","",E20)</f>
        <v>Vyplň údaj</v>
      </c>
      <c r="G86" s="43"/>
      <c r="H86" s="43"/>
      <c r="I86" s="34" t="s">
        <v>43</v>
      </c>
      <c r="J86" s="39" t="str">
        <f>E26</f>
        <v xml:space="preserve"> </v>
      </c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0.3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11" customFormat="1" ht="29.25" customHeight="1">
      <c r="A88" s="188"/>
      <c r="B88" s="189"/>
      <c r="C88" s="190" t="s">
        <v>139</v>
      </c>
      <c r="D88" s="191" t="s">
        <v>67</v>
      </c>
      <c r="E88" s="191" t="s">
        <v>63</v>
      </c>
      <c r="F88" s="191" t="s">
        <v>64</v>
      </c>
      <c r="G88" s="191" t="s">
        <v>140</v>
      </c>
      <c r="H88" s="191" t="s">
        <v>141</v>
      </c>
      <c r="I88" s="191" t="s">
        <v>142</v>
      </c>
      <c r="J88" s="191" t="s">
        <v>130</v>
      </c>
      <c r="K88" s="192" t="s">
        <v>143</v>
      </c>
      <c r="L88" s="193"/>
      <c r="M88" s="95" t="s">
        <v>36</v>
      </c>
      <c r="N88" s="96" t="s">
        <v>52</v>
      </c>
      <c r="O88" s="96" t="s">
        <v>144</v>
      </c>
      <c r="P88" s="96" t="s">
        <v>145</v>
      </c>
      <c r="Q88" s="96" t="s">
        <v>146</v>
      </c>
      <c r="R88" s="96" t="s">
        <v>147</v>
      </c>
      <c r="S88" s="96" t="s">
        <v>148</v>
      </c>
      <c r="T88" s="97" t="s">
        <v>149</v>
      </c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</row>
    <row r="89" spans="1:63" s="2" customFormat="1" ht="22.8" customHeight="1">
      <c r="A89" s="41"/>
      <c r="B89" s="42"/>
      <c r="C89" s="102" t="s">
        <v>150</v>
      </c>
      <c r="D89" s="43"/>
      <c r="E89" s="43"/>
      <c r="F89" s="43"/>
      <c r="G89" s="43"/>
      <c r="H89" s="43"/>
      <c r="I89" s="43"/>
      <c r="J89" s="194">
        <f>BK89</f>
        <v>0</v>
      </c>
      <c r="K89" s="43"/>
      <c r="L89" s="47"/>
      <c r="M89" s="98"/>
      <c r="N89" s="195"/>
      <c r="O89" s="99"/>
      <c r="P89" s="196">
        <f>P90</f>
        <v>0</v>
      </c>
      <c r="Q89" s="99"/>
      <c r="R89" s="196">
        <f>R90</f>
        <v>12.68649806</v>
      </c>
      <c r="S89" s="99"/>
      <c r="T89" s="197">
        <f>T90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81</v>
      </c>
      <c r="AU89" s="19" t="s">
        <v>131</v>
      </c>
      <c r="BK89" s="198">
        <f>BK90</f>
        <v>0</v>
      </c>
    </row>
    <row r="90" spans="1:63" s="12" customFormat="1" ht="25.9" customHeight="1">
      <c r="A90" s="12"/>
      <c r="B90" s="199"/>
      <c r="C90" s="200"/>
      <c r="D90" s="201" t="s">
        <v>81</v>
      </c>
      <c r="E90" s="202" t="s">
        <v>151</v>
      </c>
      <c r="F90" s="202" t="s">
        <v>152</v>
      </c>
      <c r="G90" s="200"/>
      <c r="H90" s="200"/>
      <c r="I90" s="203"/>
      <c r="J90" s="204">
        <f>BK90</f>
        <v>0</v>
      </c>
      <c r="K90" s="200"/>
      <c r="L90" s="205"/>
      <c r="M90" s="206"/>
      <c r="N90" s="207"/>
      <c r="O90" s="207"/>
      <c r="P90" s="208">
        <f>P91+P227+P251</f>
        <v>0</v>
      </c>
      <c r="Q90" s="207"/>
      <c r="R90" s="208">
        <f>R91+R227+R251</f>
        <v>12.68649806</v>
      </c>
      <c r="S90" s="207"/>
      <c r="T90" s="209">
        <f>T91+T227+T251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23</v>
      </c>
      <c r="AT90" s="211" t="s">
        <v>81</v>
      </c>
      <c r="AU90" s="211" t="s">
        <v>82</v>
      </c>
      <c r="AY90" s="210" t="s">
        <v>153</v>
      </c>
      <c r="BK90" s="212">
        <f>BK91+BK227+BK251</f>
        <v>0</v>
      </c>
    </row>
    <row r="91" spans="1:63" s="12" customFormat="1" ht="22.8" customHeight="1">
      <c r="A91" s="12"/>
      <c r="B91" s="199"/>
      <c r="C91" s="200"/>
      <c r="D91" s="201" t="s">
        <v>81</v>
      </c>
      <c r="E91" s="213" t="s">
        <v>356</v>
      </c>
      <c r="F91" s="213" t="s">
        <v>357</v>
      </c>
      <c r="G91" s="200"/>
      <c r="H91" s="200"/>
      <c r="I91" s="203"/>
      <c r="J91" s="214">
        <f>BK91</f>
        <v>0</v>
      </c>
      <c r="K91" s="200"/>
      <c r="L91" s="205"/>
      <c r="M91" s="206"/>
      <c r="N91" s="207"/>
      <c r="O91" s="207"/>
      <c r="P91" s="208">
        <f>SUM(P92:P226)</f>
        <v>0</v>
      </c>
      <c r="Q91" s="207"/>
      <c r="R91" s="208">
        <f>SUM(R92:R226)</f>
        <v>12.68561</v>
      </c>
      <c r="S91" s="207"/>
      <c r="T91" s="209">
        <f>SUM(T92:T226)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23</v>
      </c>
      <c r="AT91" s="211" t="s">
        <v>81</v>
      </c>
      <c r="AU91" s="211" t="s">
        <v>23</v>
      </c>
      <c r="AY91" s="210" t="s">
        <v>153</v>
      </c>
      <c r="BK91" s="212">
        <f>SUM(BK92:BK226)</f>
        <v>0</v>
      </c>
    </row>
    <row r="92" spans="1:65" s="2" customFormat="1" ht="16.5" customHeight="1">
      <c r="A92" s="41"/>
      <c r="B92" s="42"/>
      <c r="C92" s="215" t="s">
        <v>23</v>
      </c>
      <c r="D92" s="215" t="s">
        <v>155</v>
      </c>
      <c r="E92" s="216" t="s">
        <v>358</v>
      </c>
      <c r="F92" s="217" t="s">
        <v>359</v>
      </c>
      <c r="G92" s="218" t="s">
        <v>360</v>
      </c>
      <c r="H92" s="219">
        <v>0.148</v>
      </c>
      <c r="I92" s="220"/>
      <c r="J92" s="221">
        <f>ROUND(I92*H92,2)</f>
        <v>0</v>
      </c>
      <c r="K92" s="217" t="s">
        <v>159</v>
      </c>
      <c r="L92" s="47"/>
      <c r="M92" s="222" t="s">
        <v>36</v>
      </c>
      <c r="N92" s="223" t="s">
        <v>53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160</v>
      </c>
      <c r="AT92" s="226" t="s">
        <v>155</v>
      </c>
      <c r="AU92" s="226" t="s">
        <v>90</v>
      </c>
      <c r="AY92" s="19" t="s">
        <v>153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23</v>
      </c>
      <c r="BK92" s="227">
        <f>ROUND(I92*H92,2)</f>
        <v>0</v>
      </c>
      <c r="BL92" s="19" t="s">
        <v>160</v>
      </c>
      <c r="BM92" s="226" t="s">
        <v>437</v>
      </c>
    </row>
    <row r="93" spans="1:47" s="2" customFormat="1" ht="12">
      <c r="A93" s="41"/>
      <c r="B93" s="42"/>
      <c r="C93" s="43"/>
      <c r="D93" s="228" t="s">
        <v>162</v>
      </c>
      <c r="E93" s="43"/>
      <c r="F93" s="229" t="s">
        <v>362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162</v>
      </c>
      <c r="AU93" s="19" t="s">
        <v>90</v>
      </c>
    </row>
    <row r="94" spans="1:47" s="2" customFormat="1" ht="12">
      <c r="A94" s="41"/>
      <c r="B94" s="42"/>
      <c r="C94" s="43"/>
      <c r="D94" s="233" t="s">
        <v>164</v>
      </c>
      <c r="E94" s="43"/>
      <c r="F94" s="234" t="s">
        <v>363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164</v>
      </c>
      <c r="AU94" s="19" t="s">
        <v>90</v>
      </c>
    </row>
    <row r="95" spans="1:51" s="13" customFormat="1" ht="12">
      <c r="A95" s="13"/>
      <c r="B95" s="235"/>
      <c r="C95" s="236"/>
      <c r="D95" s="228" t="s">
        <v>166</v>
      </c>
      <c r="E95" s="237" t="s">
        <v>36</v>
      </c>
      <c r="F95" s="238" t="s">
        <v>167</v>
      </c>
      <c r="G95" s="236"/>
      <c r="H95" s="237" t="s">
        <v>36</v>
      </c>
      <c r="I95" s="239"/>
      <c r="J95" s="236"/>
      <c r="K95" s="236"/>
      <c r="L95" s="240"/>
      <c r="M95" s="241"/>
      <c r="N95" s="242"/>
      <c r="O95" s="242"/>
      <c r="P95" s="242"/>
      <c r="Q95" s="242"/>
      <c r="R95" s="242"/>
      <c r="S95" s="242"/>
      <c r="T95" s="24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4" t="s">
        <v>166</v>
      </c>
      <c r="AU95" s="244" t="s">
        <v>90</v>
      </c>
      <c r="AV95" s="13" t="s">
        <v>23</v>
      </c>
      <c r="AW95" s="13" t="s">
        <v>45</v>
      </c>
      <c r="AX95" s="13" t="s">
        <v>82</v>
      </c>
      <c r="AY95" s="244" t="s">
        <v>153</v>
      </c>
    </row>
    <row r="96" spans="1:51" s="13" customFormat="1" ht="12">
      <c r="A96" s="13"/>
      <c r="B96" s="235"/>
      <c r="C96" s="236"/>
      <c r="D96" s="228" t="s">
        <v>166</v>
      </c>
      <c r="E96" s="237" t="s">
        <v>36</v>
      </c>
      <c r="F96" s="238" t="s">
        <v>438</v>
      </c>
      <c r="G96" s="236"/>
      <c r="H96" s="237" t="s">
        <v>36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166</v>
      </c>
      <c r="AU96" s="244" t="s">
        <v>90</v>
      </c>
      <c r="AV96" s="13" t="s">
        <v>23</v>
      </c>
      <c r="AW96" s="13" t="s">
        <v>45</v>
      </c>
      <c r="AX96" s="13" t="s">
        <v>82</v>
      </c>
      <c r="AY96" s="244" t="s">
        <v>153</v>
      </c>
    </row>
    <row r="97" spans="1:51" s="14" customFormat="1" ht="12">
      <c r="A97" s="14"/>
      <c r="B97" s="245"/>
      <c r="C97" s="246"/>
      <c r="D97" s="228" t="s">
        <v>166</v>
      </c>
      <c r="E97" s="247" t="s">
        <v>36</v>
      </c>
      <c r="F97" s="248" t="s">
        <v>439</v>
      </c>
      <c r="G97" s="246"/>
      <c r="H97" s="249">
        <v>0.1478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5" t="s">
        <v>166</v>
      </c>
      <c r="AU97" s="255" t="s">
        <v>90</v>
      </c>
      <c r="AV97" s="14" t="s">
        <v>90</v>
      </c>
      <c r="AW97" s="14" t="s">
        <v>45</v>
      </c>
      <c r="AX97" s="14" t="s">
        <v>82</v>
      </c>
      <c r="AY97" s="255" t="s">
        <v>153</v>
      </c>
    </row>
    <row r="98" spans="1:51" s="15" customFormat="1" ht="12">
      <c r="A98" s="15"/>
      <c r="B98" s="266"/>
      <c r="C98" s="267"/>
      <c r="D98" s="228" t="s">
        <v>166</v>
      </c>
      <c r="E98" s="268" t="s">
        <v>36</v>
      </c>
      <c r="F98" s="269" t="s">
        <v>183</v>
      </c>
      <c r="G98" s="267"/>
      <c r="H98" s="270">
        <v>0.1478</v>
      </c>
      <c r="I98" s="271"/>
      <c r="J98" s="267"/>
      <c r="K98" s="267"/>
      <c r="L98" s="272"/>
      <c r="M98" s="273"/>
      <c r="N98" s="274"/>
      <c r="O98" s="274"/>
      <c r="P98" s="274"/>
      <c r="Q98" s="274"/>
      <c r="R98" s="274"/>
      <c r="S98" s="274"/>
      <c r="T98" s="27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76" t="s">
        <v>166</v>
      </c>
      <c r="AU98" s="276" t="s">
        <v>90</v>
      </c>
      <c r="AV98" s="15" t="s">
        <v>160</v>
      </c>
      <c r="AW98" s="15" t="s">
        <v>45</v>
      </c>
      <c r="AX98" s="15" t="s">
        <v>23</v>
      </c>
      <c r="AY98" s="276" t="s">
        <v>153</v>
      </c>
    </row>
    <row r="99" spans="1:65" s="2" customFormat="1" ht="21.75" customHeight="1">
      <c r="A99" s="41"/>
      <c r="B99" s="42"/>
      <c r="C99" s="215" t="s">
        <v>90</v>
      </c>
      <c r="D99" s="215" t="s">
        <v>155</v>
      </c>
      <c r="E99" s="216" t="s">
        <v>184</v>
      </c>
      <c r="F99" s="217" t="s">
        <v>185</v>
      </c>
      <c r="G99" s="218" t="s">
        <v>186</v>
      </c>
      <c r="H99" s="219">
        <v>3.5</v>
      </c>
      <c r="I99" s="220"/>
      <c r="J99" s="221">
        <f>ROUND(I99*H99,2)</f>
        <v>0</v>
      </c>
      <c r="K99" s="217" t="s">
        <v>159</v>
      </c>
      <c r="L99" s="47"/>
      <c r="M99" s="222" t="s">
        <v>36</v>
      </c>
      <c r="N99" s="223" t="s">
        <v>53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6" t="s">
        <v>160</v>
      </c>
      <c r="AT99" s="226" t="s">
        <v>155</v>
      </c>
      <c r="AU99" s="226" t="s">
        <v>90</v>
      </c>
      <c r="AY99" s="19" t="s">
        <v>153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23</v>
      </c>
      <c r="BK99" s="227">
        <f>ROUND(I99*H99,2)</f>
        <v>0</v>
      </c>
      <c r="BL99" s="19" t="s">
        <v>160</v>
      </c>
      <c r="BM99" s="226" t="s">
        <v>440</v>
      </c>
    </row>
    <row r="100" spans="1:47" s="2" customFormat="1" ht="12">
      <c r="A100" s="41"/>
      <c r="B100" s="42"/>
      <c r="C100" s="43"/>
      <c r="D100" s="228" t="s">
        <v>162</v>
      </c>
      <c r="E100" s="43"/>
      <c r="F100" s="229" t="s">
        <v>188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162</v>
      </c>
      <c r="AU100" s="19" t="s">
        <v>90</v>
      </c>
    </row>
    <row r="101" spans="1:47" s="2" customFormat="1" ht="12">
      <c r="A101" s="41"/>
      <c r="B101" s="42"/>
      <c r="C101" s="43"/>
      <c r="D101" s="233" t="s">
        <v>164</v>
      </c>
      <c r="E101" s="43"/>
      <c r="F101" s="234" t="s">
        <v>189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164</v>
      </c>
      <c r="AU101" s="19" t="s">
        <v>90</v>
      </c>
    </row>
    <row r="102" spans="1:51" s="13" customFormat="1" ht="12">
      <c r="A102" s="13"/>
      <c r="B102" s="235"/>
      <c r="C102" s="236"/>
      <c r="D102" s="228" t="s">
        <v>166</v>
      </c>
      <c r="E102" s="237" t="s">
        <v>36</v>
      </c>
      <c r="F102" s="238" t="s">
        <v>190</v>
      </c>
      <c r="G102" s="236"/>
      <c r="H102" s="237" t="s">
        <v>36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166</v>
      </c>
      <c r="AU102" s="244" t="s">
        <v>90</v>
      </c>
      <c r="AV102" s="13" t="s">
        <v>23</v>
      </c>
      <c r="AW102" s="13" t="s">
        <v>45</v>
      </c>
      <c r="AX102" s="13" t="s">
        <v>82</v>
      </c>
      <c r="AY102" s="244" t="s">
        <v>153</v>
      </c>
    </row>
    <row r="103" spans="1:51" s="13" customFormat="1" ht="12">
      <c r="A103" s="13"/>
      <c r="B103" s="235"/>
      <c r="C103" s="236"/>
      <c r="D103" s="228" t="s">
        <v>166</v>
      </c>
      <c r="E103" s="237" t="s">
        <v>36</v>
      </c>
      <c r="F103" s="238" t="s">
        <v>438</v>
      </c>
      <c r="G103" s="236"/>
      <c r="H103" s="237" t="s">
        <v>36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166</v>
      </c>
      <c r="AU103" s="244" t="s">
        <v>90</v>
      </c>
      <c r="AV103" s="13" t="s">
        <v>23</v>
      </c>
      <c r="AW103" s="13" t="s">
        <v>45</v>
      </c>
      <c r="AX103" s="13" t="s">
        <v>82</v>
      </c>
      <c r="AY103" s="244" t="s">
        <v>153</v>
      </c>
    </row>
    <row r="104" spans="1:51" s="14" customFormat="1" ht="12">
      <c r="A104" s="14"/>
      <c r="B104" s="245"/>
      <c r="C104" s="246"/>
      <c r="D104" s="228" t="s">
        <v>166</v>
      </c>
      <c r="E104" s="247" t="s">
        <v>36</v>
      </c>
      <c r="F104" s="248" t="s">
        <v>367</v>
      </c>
      <c r="G104" s="246"/>
      <c r="H104" s="249">
        <v>3.5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5" t="s">
        <v>166</v>
      </c>
      <c r="AU104" s="255" t="s">
        <v>90</v>
      </c>
      <c r="AV104" s="14" t="s">
        <v>90</v>
      </c>
      <c r="AW104" s="14" t="s">
        <v>45</v>
      </c>
      <c r="AX104" s="14" t="s">
        <v>82</v>
      </c>
      <c r="AY104" s="255" t="s">
        <v>153</v>
      </c>
    </row>
    <row r="105" spans="1:51" s="15" customFormat="1" ht="12">
      <c r="A105" s="15"/>
      <c r="B105" s="266"/>
      <c r="C105" s="267"/>
      <c r="D105" s="228" t="s">
        <v>166</v>
      </c>
      <c r="E105" s="268" t="s">
        <v>36</v>
      </c>
      <c r="F105" s="269" t="s">
        <v>183</v>
      </c>
      <c r="G105" s="267"/>
      <c r="H105" s="270">
        <v>3.5</v>
      </c>
      <c r="I105" s="271"/>
      <c r="J105" s="267"/>
      <c r="K105" s="267"/>
      <c r="L105" s="272"/>
      <c r="M105" s="273"/>
      <c r="N105" s="274"/>
      <c r="O105" s="274"/>
      <c r="P105" s="274"/>
      <c r="Q105" s="274"/>
      <c r="R105" s="274"/>
      <c r="S105" s="274"/>
      <c r="T105" s="27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76" t="s">
        <v>166</v>
      </c>
      <c r="AU105" s="276" t="s">
        <v>90</v>
      </c>
      <c r="AV105" s="15" t="s">
        <v>160</v>
      </c>
      <c r="AW105" s="15" t="s">
        <v>45</v>
      </c>
      <c r="AX105" s="15" t="s">
        <v>23</v>
      </c>
      <c r="AY105" s="276" t="s">
        <v>153</v>
      </c>
    </row>
    <row r="106" spans="1:65" s="2" customFormat="1" ht="16.5" customHeight="1">
      <c r="A106" s="41"/>
      <c r="B106" s="42"/>
      <c r="C106" s="215" t="s">
        <v>174</v>
      </c>
      <c r="D106" s="215" t="s">
        <v>155</v>
      </c>
      <c r="E106" s="216" t="s">
        <v>193</v>
      </c>
      <c r="F106" s="217" t="s">
        <v>194</v>
      </c>
      <c r="G106" s="218" t="s">
        <v>186</v>
      </c>
      <c r="H106" s="219">
        <v>3.5</v>
      </c>
      <c r="I106" s="220"/>
      <c r="J106" s="221">
        <f>ROUND(I106*H106,2)</f>
        <v>0</v>
      </c>
      <c r="K106" s="217" t="s">
        <v>159</v>
      </c>
      <c r="L106" s="47"/>
      <c r="M106" s="222" t="s">
        <v>36</v>
      </c>
      <c r="N106" s="223" t="s">
        <v>53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160</v>
      </c>
      <c r="AT106" s="226" t="s">
        <v>155</v>
      </c>
      <c r="AU106" s="226" t="s">
        <v>90</v>
      </c>
      <c r="AY106" s="19" t="s">
        <v>153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23</v>
      </c>
      <c r="BK106" s="227">
        <f>ROUND(I106*H106,2)</f>
        <v>0</v>
      </c>
      <c r="BL106" s="19" t="s">
        <v>160</v>
      </c>
      <c r="BM106" s="226" t="s">
        <v>441</v>
      </c>
    </row>
    <row r="107" spans="1:47" s="2" customFormat="1" ht="12">
      <c r="A107" s="41"/>
      <c r="B107" s="42"/>
      <c r="C107" s="43"/>
      <c r="D107" s="228" t="s">
        <v>162</v>
      </c>
      <c r="E107" s="43"/>
      <c r="F107" s="229" t="s">
        <v>196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162</v>
      </c>
      <c r="AU107" s="19" t="s">
        <v>90</v>
      </c>
    </row>
    <row r="108" spans="1:47" s="2" customFormat="1" ht="12">
      <c r="A108" s="41"/>
      <c r="B108" s="42"/>
      <c r="C108" s="43"/>
      <c r="D108" s="233" t="s">
        <v>164</v>
      </c>
      <c r="E108" s="43"/>
      <c r="F108" s="234" t="s">
        <v>197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164</v>
      </c>
      <c r="AU108" s="19" t="s">
        <v>90</v>
      </c>
    </row>
    <row r="109" spans="1:51" s="13" customFormat="1" ht="12">
      <c r="A109" s="13"/>
      <c r="B109" s="235"/>
      <c r="C109" s="236"/>
      <c r="D109" s="228" t="s">
        <v>166</v>
      </c>
      <c r="E109" s="237" t="s">
        <v>36</v>
      </c>
      <c r="F109" s="238" t="s">
        <v>190</v>
      </c>
      <c r="G109" s="236"/>
      <c r="H109" s="237" t="s">
        <v>36</v>
      </c>
      <c r="I109" s="239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166</v>
      </c>
      <c r="AU109" s="244" t="s">
        <v>90</v>
      </c>
      <c r="AV109" s="13" t="s">
        <v>23</v>
      </c>
      <c r="AW109" s="13" t="s">
        <v>45</v>
      </c>
      <c r="AX109" s="13" t="s">
        <v>82</v>
      </c>
      <c r="AY109" s="244" t="s">
        <v>153</v>
      </c>
    </row>
    <row r="110" spans="1:51" s="13" customFormat="1" ht="12">
      <c r="A110" s="13"/>
      <c r="B110" s="235"/>
      <c r="C110" s="236"/>
      <c r="D110" s="228" t="s">
        <v>166</v>
      </c>
      <c r="E110" s="237" t="s">
        <v>36</v>
      </c>
      <c r="F110" s="238" t="s">
        <v>438</v>
      </c>
      <c r="G110" s="236"/>
      <c r="H110" s="237" t="s">
        <v>36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166</v>
      </c>
      <c r="AU110" s="244" t="s">
        <v>90</v>
      </c>
      <c r="AV110" s="13" t="s">
        <v>23</v>
      </c>
      <c r="AW110" s="13" t="s">
        <v>45</v>
      </c>
      <c r="AX110" s="13" t="s">
        <v>82</v>
      </c>
      <c r="AY110" s="244" t="s">
        <v>153</v>
      </c>
    </row>
    <row r="111" spans="1:51" s="14" customFormat="1" ht="12">
      <c r="A111" s="14"/>
      <c r="B111" s="245"/>
      <c r="C111" s="246"/>
      <c r="D111" s="228" t="s">
        <v>166</v>
      </c>
      <c r="E111" s="247" t="s">
        <v>36</v>
      </c>
      <c r="F111" s="248" t="s">
        <v>367</v>
      </c>
      <c r="G111" s="246"/>
      <c r="H111" s="249">
        <v>3.5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166</v>
      </c>
      <c r="AU111" s="255" t="s">
        <v>90</v>
      </c>
      <c r="AV111" s="14" t="s">
        <v>90</v>
      </c>
      <c r="AW111" s="14" t="s">
        <v>45</v>
      </c>
      <c r="AX111" s="14" t="s">
        <v>82</v>
      </c>
      <c r="AY111" s="255" t="s">
        <v>153</v>
      </c>
    </row>
    <row r="112" spans="1:51" s="15" customFormat="1" ht="12">
      <c r="A112" s="15"/>
      <c r="B112" s="266"/>
      <c r="C112" s="267"/>
      <c r="D112" s="228" t="s">
        <v>166</v>
      </c>
      <c r="E112" s="268" t="s">
        <v>36</v>
      </c>
      <c r="F112" s="269" t="s">
        <v>183</v>
      </c>
      <c r="G112" s="267"/>
      <c r="H112" s="270">
        <v>3.5</v>
      </c>
      <c r="I112" s="271"/>
      <c r="J112" s="267"/>
      <c r="K112" s="267"/>
      <c r="L112" s="272"/>
      <c r="M112" s="273"/>
      <c r="N112" s="274"/>
      <c r="O112" s="274"/>
      <c r="P112" s="274"/>
      <c r="Q112" s="274"/>
      <c r="R112" s="274"/>
      <c r="S112" s="274"/>
      <c r="T112" s="27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76" t="s">
        <v>166</v>
      </c>
      <c r="AU112" s="276" t="s">
        <v>90</v>
      </c>
      <c r="AV112" s="15" t="s">
        <v>160</v>
      </c>
      <c r="AW112" s="15" t="s">
        <v>45</v>
      </c>
      <c r="AX112" s="15" t="s">
        <v>23</v>
      </c>
      <c r="AY112" s="276" t="s">
        <v>153</v>
      </c>
    </row>
    <row r="113" spans="1:65" s="2" customFormat="1" ht="16.5" customHeight="1">
      <c r="A113" s="41"/>
      <c r="B113" s="42"/>
      <c r="C113" s="256" t="s">
        <v>160</v>
      </c>
      <c r="D113" s="256" t="s">
        <v>175</v>
      </c>
      <c r="E113" s="257" t="s">
        <v>199</v>
      </c>
      <c r="F113" s="258" t="s">
        <v>200</v>
      </c>
      <c r="G113" s="259" t="s">
        <v>201</v>
      </c>
      <c r="H113" s="260">
        <v>0.9</v>
      </c>
      <c r="I113" s="261"/>
      <c r="J113" s="262">
        <f>ROUND(I113*H113,2)</f>
        <v>0</v>
      </c>
      <c r="K113" s="258" t="s">
        <v>36</v>
      </c>
      <c r="L113" s="263"/>
      <c r="M113" s="264" t="s">
        <v>36</v>
      </c>
      <c r="N113" s="265" t="s">
        <v>53</v>
      </c>
      <c r="O113" s="87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6" t="s">
        <v>179</v>
      </c>
      <c r="AT113" s="226" t="s">
        <v>175</v>
      </c>
      <c r="AU113" s="226" t="s">
        <v>90</v>
      </c>
      <c r="AY113" s="19" t="s">
        <v>153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23</v>
      </c>
      <c r="BK113" s="227">
        <f>ROUND(I113*H113,2)</f>
        <v>0</v>
      </c>
      <c r="BL113" s="19" t="s">
        <v>160</v>
      </c>
      <c r="BM113" s="226" t="s">
        <v>442</v>
      </c>
    </row>
    <row r="114" spans="1:47" s="2" customFormat="1" ht="12">
      <c r="A114" s="41"/>
      <c r="B114" s="42"/>
      <c r="C114" s="43"/>
      <c r="D114" s="228" t="s">
        <v>162</v>
      </c>
      <c r="E114" s="43"/>
      <c r="F114" s="229" t="s">
        <v>200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19" t="s">
        <v>162</v>
      </c>
      <c r="AU114" s="19" t="s">
        <v>90</v>
      </c>
    </row>
    <row r="115" spans="1:51" s="13" customFormat="1" ht="12">
      <c r="A115" s="13"/>
      <c r="B115" s="235"/>
      <c r="C115" s="236"/>
      <c r="D115" s="228" t="s">
        <v>166</v>
      </c>
      <c r="E115" s="237" t="s">
        <v>36</v>
      </c>
      <c r="F115" s="238" t="s">
        <v>190</v>
      </c>
      <c r="G115" s="236"/>
      <c r="H115" s="237" t="s">
        <v>36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166</v>
      </c>
      <c r="AU115" s="244" t="s">
        <v>90</v>
      </c>
      <c r="AV115" s="13" t="s">
        <v>23</v>
      </c>
      <c r="AW115" s="13" t="s">
        <v>45</v>
      </c>
      <c r="AX115" s="13" t="s">
        <v>82</v>
      </c>
      <c r="AY115" s="244" t="s">
        <v>153</v>
      </c>
    </row>
    <row r="116" spans="1:51" s="13" customFormat="1" ht="12">
      <c r="A116" s="13"/>
      <c r="B116" s="235"/>
      <c r="C116" s="236"/>
      <c r="D116" s="228" t="s">
        <v>166</v>
      </c>
      <c r="E116" s="237" t="s">
        <v>36</v>
      </c>
      <c r="F116" s="238" t="s">
        <v>438</v>
      </c>
      <c r="G116" s="236"/>
      <c r="H116" s="237" t="s">
        <v>36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166</v>
      </c>
      <c r="AU116" s="244" t="s">
        <v>90</v>
      </c>
      <c r="AV116" s="13" t="s">
        <v>23</v>
      </c>
      <c r="AW116" s="13" t="s">
        <v>45</v>
      </c>
      <c r="AX116" s="13" t="s">
        <v>82</v>
      </c>
      <c r="AY116" s="244" t="s">
        <v>153</v>
      </c>
    </row>
    <row r="117" spans="1:51" s="14" customFormat="1" ht="12">
      <c r="A117" s="14"/>
      <c r="B117" s="245"/>
      <c r="C117" s="246"/>
      <c r="D117" s="228" t="s">
        <v>166</v>
      </c>
      <c r="E117" s="247" t="s">
        <v>36</v>
      </c>
      <c r="F117" s="248" t="s">
        <v>370</v>
      </c>
      <c r="G117" s="246"/>
      <c r="H117" s="249">
        <v>0.9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166</v>
      </c>
      <c r="AU117" s="255" t="s">
        <v>90</v>
      </c>
      <c r="AV117" s="14" t="s">
        <v>90</v>
      </c>
      <c r="AW117" s="14" t="s">
        <v>45</v>
      </c>
      <c r="AX117" s="14" t="s">
        <v>82</v>
      </c>
      <c r="AY117" s="255" t="s">
        <v>153</v>
      </c>
    </row>
    <row r="118" spans="1:51" s="15" customFormat="1" ht="12">
      <c r="A118" s="15"/>
      <c r="B118" s="266"/>
      <c r="C118" s="267"/>
      <c r="D118" s="228" t="s">
        <v>166</v>
      </c>
      <c r="E118" s="268" t="s">
        <v>36</v>
      </c>
      <c r="F118" s="269" t="s">
        <v>183</v>
      </c>
      <c r="G118" s="267"/>
      <c r="H118" s="270">
        <v>0.9</v>
      </c>
      <c r="I118" s="271"/>
      <c r="J118" s="267"/>
      <c r="K118" s="267"/>
      <c r="L118" s="272"/>
      <c r="M118" s="273"/>
      <c r="N118" s="274"/>
      <c r="O118" s="274"/>
      <c r="P118" s="274"/>
      <c r="Q118" s="274"/>
      <c r="R118" s="274"/>
      <c r="S118" s="274"/>
      <c r="T118" s="27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76" t="s">
        <v>166</v>
      </c>
      <c r="AU118" s="276" t="s">
        <v>90</v>
      </c>
      <c r="AV118" s="15" t="s">
        <v>160</v>
      </c>
      <c r="AW118" s="15" t="s">
        <v>45</v>
      </c>
      <c r="AX118" s="15" t="s">
        <v>23</v>
      </c>
      <c r="AY118" s="276" t="s">
        <v>153</v>
      </c>
    </row>
    <row r="119" spans="1:65" s="2" customFormat="1" ht="16.5" customHeight="1">
      <c r="A119" s="41"/>
      <c r="B119" s="42"/>
      <c r="C119" s="256" t="s">
        <v>192</v>
      </c>
      <c r="D119" s="256" t="s">
        <v>175</v>
      </c>
      <c r="E119" s="257" t="s">
        <v>205</v>
      </c>
      <c r="F119" s="258" t="s">
        <v>206</v>
      </c>
      <c r="G119" s="259" t="s">
        <v>201</v>
      </c>
      <c r="H119" s="260">
        <v>0.9</v>
      </c>
      <c r="I119" s="261"/>
      <c r="J119" s="262">
        <f>ROUND(I119*H119,2)</f>
        <v>0</v>
      </c>
      <c r="K119" s="258" t="s">
        <v>36</v>
      </c>
      <c r="L119" s="263"/>
      <c r="M119" s="264" t="s">
        <v>36</v>
      </c>
      <c r="N119" s="265" t="s">
        <v>53</v>
      </c>
      <c r="O119" s="87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6" t="s">
        <v>179</v>
      </c>
      <c r="AT119" s="226" t="s">
        <v>175</v>
      </c>
      <c r="AU119" s="226" t="s">
        <v>90</v>
      </c>
      <c r="AY119" s="19" t="s">
        <v>153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23</v>
      </c>
      <c r="BK119" s="227">
        <f>ROUND(I119*H119,2)</f>
        <v>0</v>
      </c>
      <c r="BL119" s="19" t="s">
        <v>160</v>
      </c>
      <c r="BM119" s="226" t="s">
        <v>443</v>
      </c>
    </row>
    <row r="120" spans="1:47" s="2" customFormat="1" ht="12">
      <c r="A120" s="41"/>
      <c r="B120" s="42"/>
      <c r="C120" s="43"/>
      <c r="D120" s="228" t="s">
        <v>162</v>
      </c>
      <c r="E120" s="43"/>
      <c r="F120" s="229" t="s">
        <v>206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19" t="s">
        <v>162</v>
      </c>
      <c r="AU120" s="19" t="s">
        <v>90</v>
      </c>
    </row>
    <row r="121" spans="1:51" s="13" customFormat="1" ht="12">
      <c r="A121" s="13"/>
      <c r="B121" s="235"/>
      <c r="C121" s="236"/>
      <c r="D121" s="228" t="s">
        <v>166</v>
      </c>
      <c r="E121" s="237" t="s">
        <v>36</v>
      </c>
      <c r="F121" s="238" t="s">
        <v>190</v>
      </c>
      <c r="G121" s="236"/>
      <c r="H121" s="237" t="s">
        <v>36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166</v>
      </c>
      <c r="AU121" s="244" t="s">
        <v>90</v>
      </c>
      <c r="AV121" s="13" t="s">
        <v>23</v>
      </c>
      <c r="AW121" s="13" t="s">
        <v>45</v>
      </c>
      <c r="AX121" s="13" t="s">
        <v>82</v>
      </c>
      <c r="AY121" s="244" t="s">
        <v>153</v>
      </c>
    </row>
    <row r="122" spans="1:51" s="13" customFormat="1" ht="12">
      <c r="A122" s="13"/>
      <c r="B122" s="235"/>
      <c r="C122" s="236"/>
      <c r="D122" s="228" t="s">
        <v>166</v>
      </c>
      <c r="E122" s="237" t="s">
        <v>36</v>
      </c>
      <c r="F122" s="238" t="s">
        <v>438</v>
      </c>
      <c r="G122" s="236"/>
      <c r="H122" s="237" t="s">
        <v>36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166</v>
      </c>
      <c r="AU122" s="244" t="s">
        <v>90</v>
      </c>
      <c r="AV122" s="13" t="s">
        <v>23</v>
      </c>
      <c r="AW122" s="13" t="s">
        <v>45</v>
      </c>
      <c r="AX122" s="13" t="s">
        <v>82</v>
      </c>
      <c r="AY122" s="244" t="s">
        <v>153</v>
      </c>
    </row>
    <row r="123" spans="1:51" s="14" customFormat="1" ht="12">
      <c r="A123" s="14"/>
      <c r="B123" s="245"/>
      <c r="C123" s="246"/>
      <c r="D123" s="228" t="s">
        <v>166</v>
      </c>
      <c r="E123" s="247" t="s">
        <v>36</v>
      </c>
      <c r="F123" s="248" t="s">
        <v>370</v>
      </c>
      <c r="G123" s="246"/>
      <c r="H123" s="249">
        <v>0.9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166</v>
      </c>
      <c r="AU123" s="255" t="s">
        <v>90</v>
      </c>
      <c r="AV123" s="14" t="s">
        <v>90</v>
      </c>
      <c r="AW123" s="14" t="s">
        <v>45</v>
      </c>
      <c r="AX123" s="14" t="s">
        <v>82</v>
      </c>
      <c r="AY123" s="255" t="s">
        <v>153</v>
      </c>
    </row>
    <row r="124" spans="1:51" s="15" customFormat="1" ht="12">
      <c r="A124" s="15"/>
      <c r="B124" s="266"/>
      <c r="C124" s="267"/>
      <c r="D124" s="228" t="s">
        <v>166</v>
      </c>
      <c r="E124" s="268" t="s">
        <v>36</v>
      </c>
      <c r="F124" s="269" t="s">
        <v>183</v>
      </c>
      <c r="G124" s="267"/>
      <c r="H124" s="270">
        <v>0.9</v>
      </c>
      <c r="I124" s="271"/>
      <c r="J124" s="267"/>
      <c r="K124" s="267"/>
      <c r="L124" s="272"/>
      <c r="M124" s="273"/>
      <c r="N124" s="274"/>
      <c r="O124" s="274"/>
      <c r="P124" s="274"/>
      <c r="Q124" s="274"/>
      <c r="R124" s="274"/>
      <c r="S124" s="274"/>
      <c r="T124" s="27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76" t="s">
        <v>166</v>
      </c>
      <c r="AU124" s="276" t="s">
        <v>90</v>
      </c>
      <c r="AV124" s="15" t="s">
        <v>160</v>
      </c>
      <c r="AW124" s="15" t="s">
        <v>45</v>
      </c>
      <c r="AX124" s="15" t="s">
        <v>23</v>
      </c>
      <c r="AY124" s="276" t="s">
        <v>153</v>
      </c>
    </row>
    <row r="125" spans="1:65" s="2" customFormat="1" ht="16.5" customHeight="1">
      <c r="A125" s="41"/>
      <c r="B125" s="42"/>
      <c r="C125" s="256" t="s">
        <v>198</v>
      </c>
      <c r="D125" s="256" t="s">
        <v>175</v>
      </c>
      <c r="E125" s="257" t="s">
        <v>208</v>
      </c>
      <c r="F125" s="258" t="s">
        <v>209</v>
      </c>
      <c r="G125" s="259" t="s">
        <v>201</v>
      </c>
      <c r="H125" s="260">
        <v>0.85</v>
      </c>
      <c r="I125" s="261"/>
      <c r="J125" s="262">
        <f>ROUND(I125*H125,2)</f>
        <v>0</v>
      </c>
      <c r="K125" s="258" t="s">
        <v>36</v>
      </c>
      <c r="L125" s="263"/>
      <c r="M125" s="264" t="s">
        <v>36</v>
      </c>
      <c r="N125" s="265" t="s">
        <v>53</v>
      </c>
      <c r="O125" s="87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6" t="s">
        <v>179</v>
      </c>
      <c r="AT125" s="226" t="s">
        <v>175</v>
      </c>
      <c r="AU125" s="226" t="s">
        <v>90</v>
      </c>
      <c r="AY125" s="19" t="s">
        <v>153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23</v>
      </c>
      <c r="BK125" s="227">
        <f>ROUND(I125*H125,2)</f>
        <v>0</v>
      </c>
      <c r="BL125" s="19" t="s">
        <v>160</v>
      </c>
      <c r="BM125" s="226" t="s">
        <v>444</v>
      </c>
    </row>
    <row r="126" spans="1:47" s="2" customFormat="1" ht="12">
      <c r="A126" s="41"/>
      <c r="B126" s="42"/>
      <c r="C126" s="43"/>
      <c r="D126" s="228" t="s">
        <v>162</v>
      </c>
      <c r="E126" s="43"/>
      <c r="F126" s="229" t="s">
        <v>209</v>
      </c>
      <c r="G126" s="43"/>
      <c r="H126" s="43"/>
      <c r="I126" s="230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19" t="s">
        <v>162</v>
      </c>
      <c r="AU126" s="19" t="s">
        <v>90</v>
      </c>
    </row>
    <row r="127" spans="1:51" s="13" customFormat="1" ht="12">
      <c r="A127" s="13"/>
      <c r="B127" s="235"/>
      <c r="C127" s="236"/>
      <c r="D127" s="228" t="s">
        <v>166</v>
      </c>
      <c r="E127" s="237" t="s">
        <v>36</v>
      </c>
      <c r="F127" s="238" t="s">
        <v>190</v>
      </c>
      <c r="G127" s="236"/>
      <c r="H127" s="237" t="s">
        <v>36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166</v>
      </c>
      <c r="AU127" s="244" t="s">
        <v>90</v>
      </c>
      <c r="AV127" s="13" t="s">
        <v>23</v>
      </c>
      <c r="AW127" s="13" t="s">
        <v>45</v>
      </c>
      <c r="AX127" s="13" t="s">
        <v>82</v>
      </c>
      <c r="AY127" s="244" t="s">
        <v>153</v>
      </c>
    </row>
    <row r="128" spans="1:51" s="13" customFormat="1" ht="12">
      <c r="A128" s="13"/>
      <c r="B128" s="235"/>
      <c r="C128" s="236"/>
      <c r="D128" s="228" t="s">
        <v>166</v>
      </c>
      <c r="E128" s="237" t="s">
        <v>36</v>
      </c>
      <c r="F128" s="238" t="s">
        <v>438</v>
      </c>
      <c r="G128" s="236"/>
      <c r="H128" s="237" t="s">
        <v>36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166</v>
      </c>
      <c r="AU128" s="244" t="s">
        <v>90</v>
      </c>
      <c r="AV128" s="13" t="s">
        <v>23</v>
      </c>
      <c r="AW128" s="13" t="s">
        <v>45</v>
      </c>
      <c r="AX128" s="13" t="s">
        <v>82</v>
      </c>
      <c r="AY128" s="244" t="s">
        <v>153</v>
      </c>
    </row>
    <row r="129" spans="1:51" s="14" customFormat="1" ht="12">
      <c r="A129" s="14"/>
      <c r="B129" s="245"/>
      <c r="C129" s="246"/>
      <c r="D129" s="228" t="s">
        <v>166</v>
      </c>
      <c r="E129" s="247" t="s">
        <v>36</v>
      </c>
      <c r="F129" s="248" t="s">
        <v>373</v>
      </c>
      <c r="G129" s="246"/>
      <c r="H129" s="249">
        <v>0.85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166</v>
      </c>
      <c r="AU129" s="255" t="s">
        <v>90</v>
      </c>
      <c r="AV129" s="14" t="s">
        <v>90</v>
      </c>
      <c r="AW129" s="14" t="s">
        <v>45</v>
      </c>
      <c r="AX129" s="14" t="s">
        <v>82</v>
      </c>
      <c r="AY129" s="255" t="s">
        <v>153</v>
      </c>
    </row>
    <row r="130" spans="1:51" s="15" customFormat="1" ht="12">
      <c r="A130" s="15"/>
      <c r="B130" s="266"/>
      <c r="C130" s="267"/>
      <c r="D130" s="228" t="s">
        <v>166</v>
      </c>
      <c r="E130" s="268" t="s">
        <v>36</v>
      </c>
      <c r="F130" s="269" t="s">
        <v>183</v>
      </c>
      <c r="G130" s="267"/>
      <c r="H130" s="270">
        <v>0.85</v>
      </c>
      <c r="I130" s="271"/>
      <c r="J130" s="267"/>
      <c r="K130" s="267"/>
      <c r="L130" s="272"/>
      <c r="M130" s="273"/>
      <c r="N130" s="274"/>
      <c r="O130" s="274"/>
      <c r="P130" s="274"/>
      <c r="Q130" s="274"/>
      <c r="R130" s="274"/>
      <c r="S130" s="274"/>
      <c r="T130" s="27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6" t="s">
        <v>166</v>
      </c>
      <c r="AU130" s="276" t="s">
        <v>90</v>
      </c>
      <c r="AV130" s="15" t="s">
        <v>160</v>
      </c>
      <c r="AW130" s="15" t="s">
        <v>45</v>
      </c>
      <c r="AX130" s="15" t="s">
        <v>23</v>
      </c>
      <c r="AY130" s="276" t="s">
        <v>153</v>
      </c>
    </row>
    <row r="131" spans="1:65" s="2" customFormat="1" ht="16.5" customHeight="1">
      <c r="A131" s="41"/>
      <c r="B131" s="42"/>
      <c r="C131" s="256" t="s">
        <v>204</v>
      </c>
      <c r="D131" s="256" t="s">
        <v>175</v>
      </c>
      <c r="E131" s="257" t="s">
        <v>213</v>
      </c>
      <c r="F131" s="258" t="s">
        <v>214</v>
      </c>
      <c r="G131" s="259" t="s">
        <v>201</v>
      </c>
      <c r="H131" s="260">
        <v>0.85</v>
      </c>
      <c r="I131" s="261"/>
      <c r="J131" s="262">
        <f>ROUND(I131*H131,2)</f>
        <v>0</v>
      </c>
      <c r="K131" s="258" t="s">
        <v>36</v>
      </c>
      <c r="L131" s="263"/>
      <c r="M131" s="264" t="s">
        <v>36</v>
      </c>
      <c r="N131" s="265" t="s">
        <v>53</v>
      </c>
      <c r="O131" s="87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6" t="s">
        <v>179</v>
      </c>
      <c r="AT131" s="226" t="s">
        <v>175</v>
      </c>
      <c r="AU131" s="226" t="s">
        <v>90</v>
      </c>
      <c r="AY131" s="19" t="s">
        <v>153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23</v>
      </c>
      <c r="BK131" s="227">
        <f>ROUND(I131*H131,2)</f>
        <v>0</v>
      </c>
      <c r="BL131" s="19" t="s">
        <v>160</v>
      </c>
      <c r="BM131" s="226" t="s">
        <v>445</v>
      </c>
    </row>
    <row r="132" spans="1:47" s="2" customFormat="1" ht="12">
      <c r="A132" s="41"/>
      <c r="B132" s="42"/>
      <c r="C132" s="43"/>
      <c r="D132" s="228" t="s">
        <v>162</v>
      </c>
      <c r="E132" s="43"/>
      <c r="F132" s="229" t="s">
        <v>214</v>
      </c>
      <c r="G132" s="43"/>
      <c r="H132" s="43"/>
      <c r="I132" s="230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9" t="s">
        <v>162</v>
      </c>
      <c r="AU132" s="19" t="s">
        <v>90</v>
      </c>
    </row>
    <row r="133" spans="1:51" s="13" customFormat="1" ht="12">
      <c r="A133" s="13"/>
      <c r="B133" s="235"/>
      <c r="C133" s="236"/>
      <c r="D133" s="228" t="s">
        <v>166</v>
      </c>
      <c r="E133" s="237" t="s">
        <v>36</v>
      </c>
      <c r="F133" s="238" t="s">
        <v>190</v>
      </c>
      <c r="G133" s="236"/>
      <c r="H133" s="237" t="s">
        <v>36</v>
      </c>
      <c r="I133" s="239"/>
      <c r="J133" s="236"/>
      <c r="K133" s="236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166</v>
      </c>
      <c r="AU133" s="244" t="s">
        <v>90</v>
      </c>
      <c r="AV133" s="13" t="s">
        <v>23</v>
      </c>
      <c r="AW133" s="13" t="s">
        <v>45</v>
      </c>
      <c r="AX133" s="13" t="s">
        <v>82</v>
      </c>
      <c r="AY133" s="244" t="s">
        <v>153</v>
      </c>
    </row>
    <row r="134" spans="1:51" s="13" customFormat="1" ht="12">
      <c r="A134" s="13"/>
      <c r="B134" s="235"/>
      <c r="C134" s="236"/>
      <c r="D134" s="228" t="s">
        <v>166</v>
      </c>
      <c r="E134" s="237" t="s">
        <v>36</v>
      </c>
      <c r="F134" s="238" t="s">
        <v>438</v>
      </c>
      <c r="G134" s="236"/>
      <c r="H134" s="237" t="s">
        <v>36</v>
      </c>
      <c r="I134" s="239"/>
      <c r="J134" s="236"/>
      <c r="K134" s="236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166</v>
      </c>
      <c r="AU134" s="244" t="s">
        <v>90</v>
      </c>
      <c r="AV134" s="13" t="s">
        <v>23</v>
      </c>
      <c r="AW134" s="13" t="s">
        <v>45</v>
      </c>
      <c r="AX134" s="13" t="s">
        <v>82</v>
      </c>
      <c r="AY134" s="244" t="s">
        <v>153</v>
      </c>
    </row>
    <row r="135" spans="1:51" s="14" customFormat="1" ht="12">
      <c r="A135" s="14"/>
      <c r="B135" s="245"/>
      <c r="C135" s="246"/>
      <c r="D135" s="228" t="s">
        <v>166</v>
      </c>
      <c r="E135" s="247" t="s">
        <v>36</v>
      </c>
      <c r="F135" s="248" t="s">
        <v>373</v>
      </c>
      <c r="G135" s="246"/>
      <c r="H135" s="249">
        <v>0.85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166</v>
      </c>
      <c r="AU135" s="255" t="s">
        <v>90</v>
      </c>
      <c r="AV135" s="14" t="s">
        <v>90</v>
      </c>
      <c r="AW135" s="14" t="s">
        <v>45</v>
      </c>
      <c r="AX135" s="14" t="s">
        <v>82</v>
      </c>
      <c r="AY135" s="255" t="s">
        <v>153</v>
      </c>
    </row>
    <row r="136" spans="1:51" s="15" customFormat="1" ht="12">
      <c r="A136" s="15"/>
      <c r="B136" s="266"/>
      <c r="C136" s="267"/>
      <c r="D136" s="228" t="s">
        <v>166</v>
      </c>
      <c r="E136" s="268" t="s">
        <v>36</v>
      </c>
      <c r="F136" s="269" t="s">
        <v>183</v>
      </c>
      <c r="G136" s="267"/>
      <c r="H136" s="270">
        <v>0.85</v>
      </c>
      <c r="I136" s="271"/>
      <c r="J136" s="267"/>
      <c r="K136" s="267"/>
      <c r="L136" s="272"/>
      <c r="M136" s="273"/>
      <c r="N136" s="274"/>
      <c r="O136" s="274"/>
      <c r="P136" s="274"/>
      <c r="Q136" s="274"/>
      <c r="R136" s="274"/>
      <c r="S136" s="274"/>
      <c r="T136" s="27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6" t="s">
        <v>166</v>
      </c>
      <c r="AU136" s="276" t="s">
        <v>90</v>
      </c>
      <c r="AV136" s="15" t="s">
        <v>160</v>
      </c>
      <c r="AW136" s="15" t="s">
        <v>45</v>
      </c>
      <c r="AX136" s="15" t="s">
        <v>23</v>
      </c>
      <c r="AY136" s="276" t="s">
        <v>153</v>
      </c>
    </row>
    <row r="137" spans="1:65" s="2" customFormat="1" ht="16.5" customHeight="1">
      <c r="A137" s="41"/>
      <c r="B137" s="42"/>
      <c r="C137" s="215" t="s">
        <v>179</v>
      </c>
      <c r="D137" s="215" t="s">
        <v>155</v>
      </c>
      <c r="E137" s="216" t="s">
        <v>216</v>
      </c>
      <c r="F137" s="217" t="s">
        <v>217</v>
      </c>
      <c r="G137" s="218" t="s">
        <v>186</v>
      </c>
      <c r="H137" s="219">
        <v>3.5</v>
      </c>
      <c r="I137" s="220"/>
      <c r="J137" s="221">
        <f>ROUND(I137*H137,2)</f>
        <v>0</v>
      </c>
      <c r="K137" s="217" t="s">
        <v>159</v>
      </c>
      <c r="L137" s="47"/>
      <c r="M137" s="222" t="s">
        <v>36</v>
      </c>
      <c r="N137" s="223" t="s">
        <v>53</v>
      </c>
      <c r="O137" s="87"/>
      <c r="P137" s="224">
        <f>O137*H137</f>
        <v>0</v>
      </c>
      <c r="Q137" s="224">
        <v>6E-05</v>
      </c>
      <c r="R137" s="224">
        <f>Q137*H137</f>
        <v>0.00021</v>
      </c>
      <c r="S137" s="224">
        <v>0</v>
      </c>
      <c r="T137" s="22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6" t="s">
        <v>160</v>
      </c>
      <c r="AT137" s="226" t="s">
        <v>155</v>
      </c>
      <c r="AU137" s="226" t="s">
        <v>90</v>
      </c>
      <c r="AY137" s="19" t="s">
        <v>153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23</v>
      </c>
      <c r="BK137" s="227">
        <f>ROUND(I137*H137,2)</f>
        <v>0</v>
      </c>
      <c r="BL137" s="19" t="s">
        <v>160</v>
      </c>
      <c r="BM137" s="226" t="s">
        <v>446</v>
      </c>
    </row>
    <row r="138" spans="1:47" s="2" customFormat="1" ht="12">
      <c r="A138" s="41"/>
      <c r="B138" s="42"/>
      <c r="C138" s="43"/>
      <c r="D138" s="228" t="s">
        <v>162</v>
      </c>
      <c r="E138" s="43"/>
      <c r="F138" s="229" t="s">
        <v>219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162</v>
      </c>
      <c r="AU138" s="19" t="s">
        <v>90</v>
      </c>
    </row>
    <row r="139" spans="1:47" s="2" customFormat="1" ht="12">
      <c r="A139" s="41"/>
      <c r="B139" s="42"/>
      <c r="C139" s="43"/>
      <c r="D139" s="233" t="s">
        <v>164</v>
      </c>
      <c r="E139" s="43"/>
      <c r="F139" s="234" t="s">
        <v>220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164</v>
      </c>
      <c r="AU139" s="19" t="s">
        <v>90</v>
      </c>
    </row>
    <row r="140" spans="1:51" s="13" customFormat="1" ht="12">
      <c r="A140" s="13"/>
      <c r="B140" s="235"/>
      <c r="C140" s="236"/>
      <c r="D140" s="228" t="s">
        <v>166</v>
      </c>
      <c r="E140" s="237" t="s">
        <v>36</v>
      </c>
      <c r="F140" s="238" t="s">
        <v>190</v>
      </c>
      <c r="G140" s="236"/>
      <c r="H140" s="237" t="s">
        <v>36</v>
      </c>
      <c r="I140" s="239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166</v>
      </c>
      <c r="AU140" s="244" t="s">
        <v>90</v>
      </c>
      <c r="AV140" s="13" t="s">
        <v>23</v>
      </c>
      <c r="AW140" s="13" t="s">
        <v>45</v>
      </c>
      <c r="AX140" s="13" t="s">
        <v>82</v>
      </c>
      <c r="AY140" s="244" t="s">
        <v>153</v>
      </c>
    </row>
    <row r="141" spans="1:51" s="13" customFormat="1" ht="12">
      <c r="A141" s="13"/>
      <c r="B141" s="235"/>
      <c r="C141" s="236"/>
      <c r="D141" s="228" t="s">
        <v>166</v>
      </c>
      <c r="E141" s="237" t="s">
        <v>36</v>
      </c>
      <c r="F141" s="238" t="s">
        <v>438</v>
      </c>
      <c r="G141" s="236"/>
      <c r="H141" s="237" t="s">
        <v>36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166</v>
      </c>
      <c r="AU141" s="244" t="s">
        <v>90</v>
      </c>
      <c r="AV141" s="13" t="s">
        <v>23</v>
      </c>
      <c r="AW141" s="13" t="s">
        <v>45</v>
      </c>
      <c r="AX141" s="13" t="s">
        <v>82</v>
      </c>
      <c r="AY141" s="244" t="s">
        <v>153</v>
      </c>
    </row>
    <row r="142" spans="1:51" s="14" customFormat="1" ht="12">
      <c r="A142" s="14"/>
      <c r="B142" s="245"/>
      <c r="C142" s="246"/>
      <c r="D142" s="228" t="s">
        <v>166</v>
      </c>
      <c r="E142" s="247" t="s">
        <v>36</v>
      </c>
      <c r="F142" s="248" t="s">
        <v>367</v>
      </c>
      <c r="G142" s="246"/>
      <c r="H142" s="249">
        <v>3.5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166</v>
      </c>
      <c r="AU142" s="255" t="s">
        <v>90</v>
      </c>
      <c r="AV142" s="14" t="s">
        <v>90</v>
      </c>
      <c r="AW142" s="14" t="s">
        <v>45</v>
      </c>
      <c r="AX142" s="14" t="s">
        <v>82</v>
      </c>
      <c r="AY142" s="255" t="s">
        <v>153</v>
      </c>
    </row>
    <row r="143" spans="1:51" s="15" customFormat="1" ht="12">
      <c r="A143" s="15"/>
      <c r="B143" s="266"/>
      <c r="C143" s="267"/>
      <c r="D143" s="228" t="s">
        <v>166</v>
      </c>
      <c r="E143" s="268" t="s">
        <v>36</v>
      </c>
      <c r="F143" s="269" t="s">
        <v>183</v>
      </c>
      <c r="G143" s="267"/>
      <c r="H143" s="270">
        <v>3.5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6" t="s">
        <v>166</v>
      </c>
      <c r="AU143" s="276" t="s">
        <v>90</v>
      </c>
      <c r="AV143" s="15" t="s">
        <v>160</v>
      </c>
      <c r="AW143" s="15" t="s">
        <v>45</v>
      </c>
      <c r="AX143" s="15" t="s">
        <v>23</v>
      </c>
      <c r="AY143" s="276" t="s">
        <v>153</v>
      </c>
    </row>
    <row r="144" spans="1:65" s="2" customFormat="1" ht="16.5" customHeight="1">
      <c r="A144" s="41"/>
      <c r="B144" s="42"/>
      <c r="C144" s="256" t="s">
        <v>212</v>
      </c>
      <c r="D144" s="256" t="s">
        <v>175</v>
      </c>
      <c r="E144" s="257" t="s">
        <v>376</v>
      </c>
      <c r="F144" s="258" t="s">
        <v>377</v>
      </c>
      <c r="G144" s="259" t="s">
        <v>186</v>
      </c>
      <c r="H144" s="260">
        <v>10.5</v>
      </c>
      <c r="I144" s="261"/>
      <c r="J144" s="262">
        <f>ROUND(I144*H144,2)</f>
        <v>0</v>
      </c>
      <c r="K144" s="258" t="s">
        <v>36</v>
      </c>
      <c r="L144" s="263"/>
      <c r="M144" s="264" t="s">
        <v>36</v>
      </c>
      <c r="N144" s="265" t="s">
        <v>53</v>
      </c>
      <c r="O144" s="87"/>
      <c r="P144" s="224">
        <f>O144*H144</f>
        <v>0</v>
      </c>
      <c r="Q144" s="224">
        <v>0.003</v>
      </c>
      <c r="R144" s="224">
        <f>Q144*H144</f>
        <v>0.0315</v>
      </c>
      <c r="S144" s="224">
        <v>0</v>
      </c>
      <c r="T144" s="22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6" t="s">
        <v>179</v>
      </c>
      <c r="AT144" s="226" t="s">
        <v>175</v>
      </c>
      <c r="AU144" s="226" t="s">
        <v>90</v>
      </c>
      <c r="AY144" s="19" t="s">
        <v>153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23</v>
      </c>
      <c r="BK144" s="227">
        <f>ROUND(I144*H144,2)</f>
        <v>0</v>
      </c>
      <c r="BL144" s="19" t="s">
        <v>160</v>
      </c>
      <c r="BM144" s="226" t="s">
        <v>447</v>
      </c>
    </row>
    <row r="145" spans="1:47" s="2" customFormat="1" ht="12">
      <c r="A145" s="41"/>
      <c r="B145" s="42"/>
      <c r="C145" s="43"/>
      <c r="D145" s="228" t="s">
        <v>162</v>
      </c>
      <c r="E145" s="43"/>
      <c r="F145" s="229" t="s">
        <v>377</v>
      </c>
      <c r="G145" s="43"/>
      <c r="H145" s="43"/>
      <c r="I145" s="230"/>
      <c r="J145" s="43"/>
      <c r="K145" s="43"/>
      <c r="L145" s="47"/>
      <c r="M145" s="231"/>
      <c r="N145" s="23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9" t="s">
        <v>162</v>
      </c>
      <c r="AU145" s="19" t="s">
        <v>90</v>
      </c>
    </row>
    <row r="146" spans="1:51" s="13" customFormat="1" ht="12">
      <c r="A146" s="13"/>
      <c r="B146" s="235"/>
      <c r="C146" s="236"/>
      <c r="D146" s="228" t="s">
        <v>166</v>
      </c>
      <c r="E146" s="237" t="s">
        <v>36</v>
      </c>
      <c r="F146" s="238" t="s">
        <v>190</v>
      </c>
      <c r="G146" s="236"/>
      <c r="H146" s="237" t="s">
        <v>36</v>
      </c>
      <c r="I146" s="239"/>
      <c r="J146" s="236"/>
      <c r="K146" s="236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166</v>
      </c>
      <c r="AU146" s="244" t="s">
        <v>90</v>
      </c>
      <c r="AV146" s="13" t="s">
        <v>23</v>
      </c>
      <c r="AW146" s="13" t="s">
        <v>45</v>
      </c>
      <c r="AX146" s="13" t="s">
        <v>82</v>
      </c>
      <c r="AY146" s="244" t="s">
        <v>153</v>
      </c>
    </row>
    <row r="147" spans="1:51" s="13" customFormat="1" ht="12">
      <c r="A147" s="13"/>
      <c r="B147" s="235"/>
      <c r="C147" s="236"/>
      <c r="D147" s="228" t="s">
        <v>166</v>
      </c>
      <c r="E147" s="237" t="s">
        <v>36</v>
      </c>
      <c r="F147" s="238" t="s">
        <v>438</v>
      </c>
      <c r="G147" s="236"/>
      <c r="H147" s="237" t="s">
        <v>36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166</v>
      </c>
      <c r="AU147" s="244" t="s">
        <v>90</v>
      </c>
      <c r="AV147" s="13" t="s">
        <v>23</v>
      </c>
      <c r="AW147" s="13" t="s">
        <v>45</v>
      </c>
      <c r="AX147" s="13" t="s">
        <v>82</v>
      </c>
      <c r="AY147" s="244" t="s">
        <v>153</v>
      </c>
    </row>
    <row r="148" spans="1:51" s="14" customFormat="1" ht="12">
      <c r="A148" s="14"/>
      <c r="B148" s="245"/>
      <c r="C148" s="246"/>
      <c r="D148" s="228" t="s">
        <v>166</v>
      </c>
      <c r="E148" s="247" t="s">
        <v>36</v>
      </c>
      <c r="F148" s="248" t="s">
        <v>379</v>
      </c>
      <c r="G148" s="246"/>
      <c r="H148" s="249">
        <v>10.5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166</v>
      </c>
      <c r="AU148" s="255" t="s">
        <v>90</v>
      </c>
      <c r="AV148" s="14" t="s">
        <v>90</v>
      </c>
      <c r="AW148" s="14" t="s">
        <v>45</v>
      </c>
      <c r="AX148" s="14" t="s">
        <v>82</v>
      </c>
      <c r="AY148" s="255" t="s">
        <v>153</v>
      </c>
    </row>
    <row r="149" spans="1:51" s="15" customFormat="1" ht="12">
      <c r="A149" s="15"/>
      <c r="B149" s="266"/>
      <c r="C149" s="267"/>
      <c r="D149" s="228" t="s">
        <v>166</v>
      </c>
      <c r="E149" s="268" t="s">
        <v>36</v>
      </c>
      <c r="F149" s="269" t="s">
        <v>183</v>
      </c>
      <c r="G149" s="267"/>
      <c r="H149" s="270">
        <v>10.5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6" t="s">
        <v>166</v>
      </c>
      <c r="AU149" s="276" t="s">
        <v>90</v>
      </c>
      <c r="AV149" s="15" t="s">
        <v>160</v>
      </c>
      <c r="AW149" s="15" t="s">
        <v>45</v>
      </c>
      <c r="AX149" s="15" t="s">
        <v>23</v>
      </c>
      <c r="AY149" s="276" t="s">
        <v>153</v>
      </c>
    </row>
    <row r="150" spans="1:65" s="2" customFormat="1" ht="16.5" customHeight="1">
      <c r="A150" s="41"/>
      <c r="B150" s="42"/>
      <c r="C150" s="215" t="s">
        <v>28</v>
      </c>
      <c r="D150" s="215" t="s">
        <v>155</v>
      </c>
      <c r="E150" s="216" t="s">
        <v>380</v>
      </c>
      <c r="F150" s="217" t="s">
        <v>381</v>
      </c>
      <c r="G150" s="218" t="s">
        <v>186</v>
      </c>
      <c r="H150" s="219">
        <v>17.5</v>
      </c>
      <c r="I150" s="220"/>
      <c r="J150" s="221">
        <f>ROUND(I150*H150,2)</f>
        <v>0</v>
      </c>
      <c r="K150" s="217" t="s">
        <v>159</v>
      </c>
      <c r="L150" s="47"/>
      <c r="M150" s="222" t="s">
        <v>36</v>
      </c>
      <c r="N150" s="223" t="s">
        <v>53</v>
      </c>
      <c r="O150" s="87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6" t="s">
        <v>160</v>
      </c>
      <c r="AT150" s="226" t="s">
        <v>155</v>
      </c>
      <c r="AU150" s="226" t="s">
        <v>90</v>
      </c>
      <c r="AY150" s="19" t="s">
        <v>153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23</v>
      </c>
      <c r="BK150" s="227">
        <f>ROUND(I150*H150,2)</f>
        <v>0</v>
      </c>
      <c r="BL150" s="19" t="s">
        <v>160</v>
      </c>
      <c r="BM150" s="226" t="s">
        <v>448</v>
      </c>
    </row>
    <row r="151" spans="1:47" s="2" customFormat="1" ht="12">
      <c r="A151" s="41"/>
      <c r="B151" s="42"/>
      <c r="C151" s="43"/>
      <c r="D151" s="228" t="s">
        <v>162</v>
      </c>
      <c r="E151" s="43"/>
      <c r="F151" s="229" t="s">
        <v>383</v>
      </c>
      <c r="G151" s="43"/>
      <c r="H151" s="43"/>
      <c r="I151" s="230"/>
      <c r="J151" s="43"/>
      <c r="K151" s="43"/>
      <c r="L151" s="47"/>
      <c r="M151" s="231"/>
      <c r="N151" s="23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19" t="s">
        <v>162</v>
      </c>
      <c r="AU151" s="19" t="s">
        <v>90</v>
      </c>
    </row>
    <row r="152" spans="1:47" s="2" customFormat="1" ht="12">
      <c r="A152" s="41"/>
      <c r="B152" s="42"/>
      <c r="C152" s="43"/>
      <c r="D152" s="233" t="s">
        <v>164</v>
      </c>
      <c r="E152" s="43"/>
      <c r="F152" s="234" t="s">
        <v>384</v>
      </c>
      <c r="G152" s="43"/>
      <c r="H152" s="43"/>
      <c r="I152" s="230"/>
      <c r="J152" s="43"/>
      <c r="K152" s="43"/>
      <c r="L152" s="47"/>
      <c r="M152" s="231"/>
      <c r="N152" s="232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9" t="s">
        <v>164</v>
      </c>
      <c r="AU152" s="19" t="s">
        <v>90</v>
      </c>
    </row>
    <row r="153" spans="1:51" s="13" customFormat="1" ht="12">
      <c r="A153" s="13"/>
      <c r="B153" s="235"/>
      <c r="C153" s="236"/>
      <c r="D153" s="228" t="s">
        <v>166</v>
      </c>
      <c r="E153" s="237" t="s">
        <v>36</v>
      </c>
      <c r="F153" s="238" t="s">
        <v>190</v>
      </c>
      <c r="G153" s="236"/>
      <c r="H153" s="237" t="s">
        <v>36</v>
      </c>
      <c r="I153" s="239"/>
      <c r="J153" s="236"/>
      <c r="K153" s="236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166</v>
      </c>
      <c r="AU153" s="244" t="s">
        <v>90</v>
      </c>
      <c r="AV153" s="13" t="s">
        <v>23</v>
      </c>
      <c r="AW153" s="13" t="s">
        <v>45</v>
      </c>
      <c r="AX153" s="13" t="s">
        <v>82</v>
      </c>
      <c r="AY153" s="244" t="s">
        <v>153</v>
      </c>
    </row>
    <row r="154" spans="1:51" s="14" customFormat="1" ht="12">
      <c r="A154" s="14"/>
      <c r="B154" s="245"/>
      <c r="C154" s="246"/>
      <c r="D154" s="228" t="s">
        <v>166</v>
      </c>
      <c r="E154" s="247" t="s">
        <v>36</v>
      </c>
      <c r="F154" s="248" t="s">
        <v>385</v>
      </c>
      <c r="G154" s="246"/>
      <c r="H154" s="249">
        <v>17.5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166</v>
      </c>
      <c r="AU154" s="255" t="s">
        <v>90</v>
      </c>
      <c r="AV154" s="14" t="s">
        <v>90</v>
      </c>
      <c r="AW154" s="14" t="s">
        <v>45</v>
      </c>
      <c r="AX154" s="14" t="s">
        <v>82</v>
      </c>
      <c r="AY154" s="255" t="s">
        <v>153</v>
      </c>
    </row>
    <row r="155" spans="1:51" s="15" customFormat="1" ht="12">
      <c r="A155" s="15"/>
      <c r="B155" s="266"/>
      <c r="C155" s="267"/>
      <c r="D155" s="228" t="s">
        <v>166</v>
      </c>
      <c r="E155" s="268" t="s">
        <v>36</v>
      </c>
      <c r="F155" s="269" t="s">
        <v>183</v>
      </c>
      <c r="G155" s="267"/>
      <c r="H155" s="270">
        <v>17.5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6" t="s">
        <v>166</v>
      </c>
      <c r="AU155" s="276" t="s">
        <v>90</v>
      </c>
      <c r="AV155" s="15" t="s">
        <v>160</v>
      </c>
      <c r="AW155" s="15" t="s">
        <v>45</v>
      </c>
      <c r="AX155" s="15" t="s">
        <v>23</v>
      </c>
      <c r="AY155" s="276" t="s">
        <v>153</v>
      </c>
    </row>
    <row r="156" spans="1:65" s="2" customFormat="1" ht="16.5" customHeight="1">
      <c r="A156" s="41"/>
      <c r="B156" s="42"/>
      <c r="C156" s="215" t="s">
        <v>222</v>
      </c>
      <c r="D156" s="215" t="s">
        <v>155</v>
      </c>
      <c r="E156" s="216" t="s">
        <v>386</v>
      </c>
      <c r="F156" s="217" t="s">
        <v>387</v>
      </c>
      <c r="G156" s="218" t="s">
        <v>186</v>
      </c>
      <c r="H156" s="219">
        <v>17.5</v>
      </c>
      <c r="I156" s="220"/>
      <c r="J156" s="221">
        <f>ROUND(I156*H156,2)</f>
        <v>0</v>
      </c>
      <c r="K156" s="217" t="s">
        <v>159</v>
      </c>
      <c r="L156" s="47"/>
      <c r="M156" s="222" t="s">
        <v>36</v>
      </c>
      <c r="N156" s="223" t="s">
        <v>53</v>
      </c>
      <c r="O156" s="87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6" t="s">
        <v>160</v>
      </c>
      <c r="AT156" s="226" t="s">
        <v>155</v>
      </c>
      <c r="AU156" s="226" t="s">
        <v>90</v>
      </c>
      <c r="AY156" s="19" t="s">
        <v>153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23</v>
      </c>
      <c r="BK156" s="227">
        <f>ROUND(I156*H156,2)</f>
        <v>0</v>
      </c>
      <c r="BL156" s="19" t="s">
        <v>160</v>
      </c>
      <c r="BM156" s="226" t="s">
        <v>449</v>
      </c>
    </row>
    <row r="157" spans="1:47" s="2" customFormat="1" ht="12">
      <c r="A157" s="41"/>
      <c r="B157" s="42"/>
      <c r="C157" s="43"/>
      <c r="D157" s="228" t="s">
        <v>162</v>
      </c>
      <c r="E157" s="43"/>
      <c r="F157" s="229" t="s">
        <v>389</v>
      </c>
      <c r="G157" s="43"/>
      <c r="H157" s="43"/>
      <c r="I157" s="230"/>
      <c r="J157" s="43"/>
      <c r="K157" s="43"/>
      <c r="L157" s="47"/>
      <c r="M157" s="231"/>
      <c r="N157" s="232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19" t="s">
        <v>162</v>
      </c>
      <c r="AU157" s="19" t="s">
        <v>90</v>
      </c>
    </row>
    <row r="158" spans="1:47" s="2" customFormat="1" ht="12">
      <c r="A158" s="41"/>
      <c r="B158" s="42"/>
      <c r="C158" s="43"/>
      <c r="D158" s="233" t="s">
        <v>164</v>
      </c>
      <c r="E158" s="43"/>
      <c r="F158" s="234" t="s">
        <v>390</v>
      </c>
      <c r="G158" s="43"/>
      <c r="H158" s="43"/>
      <c r="I158" s="230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9" t="s">
        <v>164</v>
      </c>
      <c r="AU158" s="19" t="s">
        <v>90</v>
      </c>
    </row>
    <row r="159" spans="1:51" s="13" customFormat="1" ht="12">
      <c r="A159" s="13"/>
      <c r="B159" s="235"/>
      <c r="C159" s="236"/>
      <c r="D159" s="228" t="s">
        <v>166</v>
      </c>
      <c r="E159" s="237" t="s">
        <v>36</v>
      </c>
      <c r="F159" s="238" t="s">
        <v>391</v>
      </c>
      <c r="G159" s="236"/>
      <c r="H159" s="237" t="s">
        <v>36</v>
      </c>
      <c r="I159" s="239"/>
      <c r="J159" s="236"/>
      <c r="K159" s="236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166</v>
      </c>
      <c r="AU159" s="244" t="s">
        <v>90</v>
      </c>
      <c r="AV159" s="13" t="s">
        <v>23</v>
      </c>
      <c r="AW159" s="13" t="s">
        <v>45</v>
      </c>
      <c r="AX159" s="13" t="s">
        <v>82</v>
      </c>
      <c r="AY159" s="244" t="s">
        <v>153</v>
      </c>
    </row>
    <row r="160" spans="1:51" s="14" customFormat="1" ht="12">
      <c r="A160" s="14"/>
      <c r="B160" s="245"/>
      <c r="C160" s="246"/>
      <c r="D160" s="228" t="s">
        <v>166</v>
      </c>
      <c r="E160" s="247" t="s">
        <v>36</v>
      </c>
      <c r="F160" s="248" t="s">
        <v>385</v>
      </c>
      <c r="G160" s="246"/>
      <c r="H160" s="249">
        <v>17.5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166</v>
      </c>
      <c r="AU160" s="255" t="s">
        <v>90</v>
      </c>
      <c r="AV160" s="14" t="s">
        <v>90</v>
      </c>
      <c r="AW160" s="14" t="s">
        <v>45</v>
      </c>
      <c r="AX160" s="14" t="s">
        <v>82</v>
      </c>
      <c r="AY160" s="255" t="s">
        <v>153</v>
      </c>
    </row>
    <row r="161" spans="1:51" s="15" customFormat="1" ht="12">
      <c r="A161" s="15"/>
      <c r="B161" s="266"/>
      <c r="C161" s="267"/>
      <c r="D161" s="228" t="s">
        <v>166</v>
      </c>
      <c r="E161" s="268" t="s">
        <v>36</v>
      </c>
      <c r="F161" s="269" t="s">
        <v>183</v>
      </c>
      <c r="G161" s="267"/>
      <c r="H161" s="270">
        <v>17.5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6" t="s">
        <v>166</v>
      </c>
      <c r="AU161" s="276" t="s">
        <v>90</v>
      </c>
      <c r="AV161" s="15" t="s">
        <v>160</v>
      </c>
      <c r="AW161" s="15" t="s">
        <v>45</v>
      </c>
      <c r="AX161" s="15" t="s">
        <v>23</v>
      </c>
      <c r="AY161" s="276" t="s">
        <v>153</v>
      </c>
    </row>
    <row r="162" spans="1:65" s="2" customFormat="1" ht="16.5" customHeight="1">
      <c r="A162" s="41"/>
      <c r="B162" s="42"/>
      <c r="C162" s="215" t="s">
        <v>227</v>
      </c>
      <c r="D162" s="215" t="s">
        <v>155</v>
      </c>
      <c r="E162" s="216" t="s">
        <v>392</v>
      </c>
      <c r="F162" s="217" t="s">
        <v>393</v>
      </c>
      <c r="G162" s="218" t="s">
        <v>186</v>
      </c>
      <c r="H162" s="219">
        <v>70</v>
      </c>
      <c r="I162" s="220"/>
      <c r="J162" s="221">
        <f>ROUND(I162*H162,2)</f>
        <v>0</v>
      </c>
      <c r="K162" s="217" t="s">
        <v>36</v>
      </c>
      <c r="L162" s="47"/>
      <c r="M162" s="222" t="s">
        <v>36</v>
      </c>
      <c r="N162" s="223" t="s">
        <v>53</v>
      </c>
      <c r="O162" s="87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6" t="s">
        <v>160</v>
      </c>
      <c r="AT162" s="226" t="s">
        <v>155</v>
      </c>
      <c r="AU162" s="226" t="s">
        <v>90</v>
      </c>
      <c r="AY162" s="19" t="s">
        <v>153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23</v>
      </c>
      <c r="BK162" s="227">
        <f>ROUND(I162*H162,2)</f>
        <v>0</v>
      </c>
      <c r="BL162" s="19" t="s">
        <v>160</v>
      </c>
      <c r="BM162" s="226" t="s">
        <v>450</v>
      </c>
    </row>
    <row r="163" spans="1:47" s="2" customFormat="1" ht="12">
      <c r="A163" s="41"/>
      <c r="B163" s="42"/>
      <c r="C163" s="43"/>
      <c r="D163" s="228" t="s">
        <v>162</v>
      </c>
      <c r="E163" s="43"/>
      <c r="F163" s="229" t="s">
        <v>393</v>
      </c>
      <c r="G163" s="43"/>
      <c r="H163" s="43"/>
      <c r="I163" s="230"/>
      <c r="J163" s="43"/>
      <c r="K163" s="43"/>
      <c r="L163" s="47"/>
      <c r="M163" s="231"/>
      <c r="N163" s="23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19" t="s">
        <v>162</v>
      </c>
      <c r="AU163" s="19" t="s">
        <v>90</v>
      </c>
    </row>
    <row r="164" spans="1:51" s="13" customFormat="1" ht="12">
      <c r="A164" s="13"/>
      <c r="B164" s="235"/>
      <c r="C164" s="236"/>
      <c r="D164" s="228" t="s">
        <v>166</v>
      </c>
      <c r="E164" s="237" t="s">
        <v>36</v>
      </c>
      <c r="F164" s="238" t="s">
        <v>190</v>
      </c>
      <c r="G164" s="236"/>
      <c r="H164" s="237" t="s">
        <v>36</v>
      </c>
      <c r="I164" s="239"/>
      <c r="J164" s="236"/>
      <c r="K164" s="236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166</v>
      </c>
      <c r="AU164" s="244" t="s">
        <v>90</v>
      </c>
      <c r="AV164" s="13" t="s">
        <v>23</v>
      </c>
      <c r="AW164" s="13" t="s">
        <v>45</v>
      </c>
      <c r="AX164" s="13" t="s">
        <v>82</v>
      </c>
      <c r="AY164" s="244" t="s">
        <v>153</v>
      </c>
    </row>
    <row r="165" spans="1:51" s="13" customFormat="1" ht="12">
      <c r="A165" s="13"/>
      <c r="B165" s="235"/>
      <c r="C165" s="236"/>
      <c r="D165" s="228" t="s">
        <v>166</v>
      </c>
      <c r="E165" s="237" t="s">
        <v>36</v>
      </c>
      <c r="F165" s="238" t="s">
        <v>438</v>
      </c>
      <c r="G165" s="236"/>
      <c r="H165" s="237" t="s">
        <v>36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166</v>
      </c>
      <c r="AU165" s="244" t="s">
        <v>90</v>
      </c>
      <c r="AV165" s="13" t="s">
        <v>23</v>
      </c>
      <c r="AW165" s="13" t="s">
        <v>45</v>
      </c>
      <c r="AX165" s="13" t="s">
        <v>82</v>
      </c>
      <c r="AY165" s="244" t="s">
        <v>153</v>
      </c>
    </row>
    <row r="166" spans="1:51" s="14" customFormat="1" ht="12">
      <c r="A166" s="14"/>
      <c r="B166" s="245"/>
      <c r="C166" s="246"/>
      <c r="D166" s="228" t="s">
        <v>166</v>
      </c>
      <c r="E166" s="247" t="s">
        <v>36</v>
      </c>
      <c r="F166" s="248" t="s">
        <v>191</v>
      </c>
      <c r="G166" s="246"/>
      <c r="H166" s="249">
        <v>70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166</v>
      </c>
      <c r="AU166" s="255" t="s">
        <v>90</v>
      </c>
      <c r="AV166" s="14" t="s">
        <v>90</v>
      </c>
      <c r="AW166" s="14" t="s">
        <v>45</v>
      </c>
      <c r="AX166" s="14" t="s">
        <v>82</v>
      </c>
      <c r="AY166" s="255" t="s">
        <v>153</v>
      </c>
    </row>
    <row r="167" spans="1:51" s="15" customFormat="1" ht="12">
      <c r="A167" s="15"/>
      <c r="B167" s="266"/>
      <c r="C167" s="267"/>
      <c r="D167" s="228" t="s">
        <v>166</v>
      </c>
      <c r="E167" s="268" t="s">
        <v>36</v>
      </c>
      <c r="F167" s="269" t="s">
        <v>183</v>
      </c>
      <c r="G167" s="267"/>
      <c r="H167" s="270">
        <v>70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6" t="s">
        <v>166</v>
      </c>
      <c r="AU167" s="276" t="s">
        <v>90</v>
      </c>
      <c r="AV167" s="15" t="s">
        <v>160</v>
      </c>
      <c r="AW167" s="15" t="s">
        <v>45</v>
      </c>
      <c r="AX167" s="15" t="s">
        <v>23</v>
      </c>
      <c r="AY167" s="276" t="s">
        <v>153</v>
      </c>
    </row>
    <row r="168" spans="1:65" s="2" customFormat="1" ht="16.5" customHeight="1">
      <c r="A168" s="41"/>
      <c r="B168" s="42"/>
      <c r="C168" s="215" t="s">
        <v>233</v>
      </c>
      <c r="D168" s="215" t="s">
        <v>155</v>
      </c>
      <c r="E168" s="216" t="s">
        <v>252</v>
      </c>
      <c r="F168" s="217" t="s">
        <v>253</v>
      </c>
      <c r="G168" s="218" t="s">
        <v>186</v>
      </c>
      <c r="H168" s="219">
        <v>17.5</v>
      </c>
      <c r="I168" s="220"/>
      <c r="J168" s="221">
        <f>ROUND(I168*H168,2)</f>
        <v>0</v>
      </c>
      <c r="K168" s="217" t="s">
        <v>36</v>
      </c>
      <c r="L168" s="47"/>
      <c r="M168" s="222" t="s">
        <v>36</v>
      </c>
      <c r="N168" s="223" t="s">
        <v>53</v>
      </c>
      <c r="O168" s="87"/>
      <c r="P168" s="224">
        <f>O168*H168</f>
        <v>0</v>
      </c>
      <c r="Q168" s="224">
        <v>0.00208</v>
      </c>
      <c r="R168" s="224">
        <f>Q168*H168</f>
        <v>0.036399999999999995</v>
      </c>
      <c r="S168" s="224">
        <v>0</v>
      </c>
      <c r="T168" s="225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6" t="s">
        <v>160</v>
      </c>
      <c r="AT168" s="226" t="s">
        <v>155</v>
      </c>
      <c r="AU168" s="226" t="s">
        <v>90</v>
      </c>
      <c r="AY168" s="19" t="s">
        <v>153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23</v>
      </c>
      <c r="BK168" s="227">
        <f>ROUND(I168*H168,2)</f>
        <v>0</v>
      </c>
      <c r="BL168" s="19" t="s">
        <v>160</v>
      </c>
      <c r="BM168" s="226" t="s">
        <v>451</v>
      </c>
    </row>
    <row r="169" spans="1:47" s="2" customFormat="1" ht="12">
      <c r="A169" s="41"/>
      <c r="B169" s="42"/>
      <c r="C169" s="43"/>
      <c r="D169" s="228" t="s">
        <v>162</v>
      </c>
      <c r="E169" s="43"/>
      <c r="F169" s="229" t="s">
        <v>253</v>
      </c>
      <c r="G169" s="43"/>
      <c r="H169" s="43"/>
      <c r="I169" s="230"/>
      <c r="J169" s="43"/>
      <c r="K169" s="43"/>
      <c r="L169" s="47"/>
      <c r="M169" s="231"/>
      <c r="N169" s="232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19" t="s">
        <v>162</v>
      </c>
      <c r="AU169" s="19" t="s">
        <v>90</v>
      </c>
    </row>
    <row r="170" spans="1:51" s="13" customFormat="1" ht="12">
      <c r="A170" s="13"/>
      <c r="B170" s="235"/>
      <c r="C170" s="236"/>
      <c r="D170" s="228" t="s">
        <v>166</v>
      </c>
      <c r="E170" s="237" t="s">
        <v>36</v>
      </c>
      <c r="F170" s="238" t="s">
        <v>190</v>
      </c>
      <c r="G170" s="236"/>
      <c r="H170" s="237" t="s">
        <v>36</v>
      </c>
      <c r="I170" s="239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166</v>
      </c>
      <c r="AU170" s="244" t="s">
        <v>90</v>
      </c>
      <c r="AV170" s="13" t="s">
        <v>23</v>
      </c>
      <c r="AW170" s="13" t="s">
        <v>45</v>
      </c>
      <c r="AX170" s="13" t="s">
        <v>82</v>
      </c>
      <c r="AY170" s="244" t="s">
        <v>153</v>
      </c>
    </row>
    <row r="171" spans="1:51" s="13" customFormat="1" ht="12">
      <c r="A171" s="13"/>
      <c r="B171" s="235"/>
      <c r="C171" s="236"/>
      <c r="D171" s="228" t="s">
        <v>166</v>
      </c>
      <c r="E171" s="237" t="s">
        <v>36</v>
      </c>
      <c r="F171" s="238" t="s">
        <v>396</v>
      </c>
      <c r="G171" s="236"/>
      <c r="H171" s="237" t="s">
        <v>36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166</v>
      </c>
      <c r="AU171" s="244" t="s">
        <v>90</v>
      </c>
      <c r="AV171" s="13" t="s">
        <v>23</v>
      </c>
      <c r="AW171" s="13" t="s">
        <v>45</v>
      </c>
      <c r="AX171" s="13" t="s">
        <v>82</v>
      </c>
      <c r="AY171" s="244" t="s">
        <v>153</v>
      </c>
    </row>
    <row r="172" spans="1:51" s="14" customFormat="1" ht="12">
      <c r="A172" s="14"/>
      <c r="B172" s="245"/>
      <c r="C172" s="246"/>
      <c r="D172" s="228" t="s">
        <v>166</v>
      </c>
      <c r="E172" s="247" t="s">
        <v>36</v>
      </c>
      <c r="F172" s="248" t="s">
        <v>397</v>
      </c>
      <c r="G172" s="246"/>
      <c r="H172" s="249">
        <v>10.5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166</v>
      </c>
      <c r="AU172" s="255" t="s">
        <v>90</v>
      </c>
      <c r="AV172" s="14" t="s">
        <v>90</v>
      </c>
      <c r="AW172" s="14" t="s">
        <v>45</v>
      </c>
      <c r="AX172" s="14" t="s">
        <v>82</v>
      </c>
      <c r="AY172" s="255" t="s">
        <v>153</v>
      </c>
    </row>
    <row r="173" spans="1:51" s="13" customFormat="1" ht="12">
      <c r="A173" s="13"/>
      <c r="B173" s="235"/>
      <c r="C173" s="236"/>
      <c r="D173" s="228" t="s">
        <v>166</v>
      </c>
      <c r="E173" s="237" t="s">
        <v>36</v>
      </c>
      <c r="F173" s="238" t="s">
        <v>438</v>
      </c>
      <c r="G173" s="236"/>
      <c r="H173" s="237" t="s">
        <v>36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166</v>
      </c>
      <c r="AU173" s="244" t="s">
        <v>90</v>
      </c>
      <c r="AV173" s="13" t="s">
        <v>23</v>
      </c>
      <c r="AW173" s="13" t="s">
        <v>45</v>
      </c>
      <c r="AX173" s="13" t="s">
        <v>82</v>
      </c>
      <c r="AY173" s="244" t="s">
        <v>153</v>
      </c>
    </row>
    <row r="174" spans="1:51" s="14" customFormat="1" ht="12">
      <c r="A174" s="14"/>
      <c r="B174" s="245"/>
      <c r="C174" s="246"/>
      <c r="D174" s="228" t="s">
        <v>166</v>
      </c>
      <c r="E174" s="247" t="s">
        <v>36</v>
      </c>
      <c r="F174" s="248" t="s">
        <v>398</v>
      </c>
      <c r="G174" s="246"/>
      <c r="H174" s="249">
        <v>7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166</v>
      </c>
      <c r="AU174" s="255" t="s">
        <v>90</v>
      </c>
      <c r="AV174" s="14" t="s">
        <v>90</v>
      </c>
      <c r="AW174" s="14" t="s">
        <v>45</v>
      </c>
      <c r="AX174" s="14" t="s">
        <v>82</v>
      </c>
      <c r="AY174" s="255" t="s">
        <v>153</v>
      </c>
    </row>
    <row r="175" spans="1:51" s="15" customFormat="1" ht="12">
      <c r="A175" s="15"/>
      <c r="B175" s="266"/>
      <c r="C175" s="267"/>
      <c r="D175" s="228" t="s">
        <v>166</v>
      </c>
      <c r="E175" s="268" t="s">
        <v>36</v>
      </c>
      <c r="F175" s="269" t="s">
        <v>183</v>
      </c>
      <c r="G175" s="267"/>
      <c r="H175" s="270">
        <v>17.5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6" t="s">
        <v>166</v>
      </c>
      <c r="AU175" s="276" t="s">
        <v>90</v>
      </c>
      <c r="AV175" s="15" t="s">
        <v>160</v>
      </c>
      <c r="AW175" s="15" t="s">
        <v>45</v>
      </c>
      <c r="AX175" s="15" t="s">
        <v>23</v>
      </c>
      <c r="AY175" s="276" t="s">
        <v>153</v>
      </c>
    </row>
    <row r="176" spans="1:65" s="2" customFormat="1" ht="16.5" customHeight="1">
      <c r="A176" s="41"/>
      <c r="B176" s="42"/>
      <c r="C176" s="215" t="s">
        <v>238</v>
      </c>
      <c r="D176" s="215" t="s">
        <v>155</v>
      </c>
      <c r="E176" s="216" t="s">
        <v>255</v>
      </c>
      <c r="F176" s="217" t="s">
        <v>256</v>
      </c>
      <c r="G176" s="218" t="s">
        <v>201</v>
      </c>
      <c r="H176" s="219">
        <v>17.5</v>
      </c>
      <c r="I176" s="220"/>
      <c r="J176" s="221">
        <f>ROUND(I176*H176,2)</f>
        <v>0</v>
      </c>
      <c r="K176" s="217" t="s">
        <v>36</v>
      </c>
      <c r="L176" s="47"/>
      <c r="M176" s="222" t="s">
        <v>36</v>
      </c>
      <c r="N176" s="223" t="s">
        <v>53</v>
      </c>
      <c r="O176" s="87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160</v>
      </c>
      <c r="AT176" s="226" t="s">
        <v>155</v>
      </c>
      <c r="AU176" s="226" t="s">
        <v>90</v>
      </c>
      <c r="AY176" s="19" t="s">
        <v>153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23</v>
      </c>
      <c r="BK176" s="227">
        <f>ROUND(I176*H176,2)</f>
        <v>0</v>
      </c>
      <c r="BL176" s="19" t="s">
        <v>160</v>
      </c>
      <c r="BM176" s="226" t="s">
        <v>452</v>
      </c>
    </row>
    <row r="177" spans="1:47" s="2" customFormat="1" ht="12">
      <c r="A177" s="41"/>
      <c r="B177" s="42"/>
      <c r="C177" s="43"/>
      <c r="D177" s="228" t="s">
        <v>162</v>
      </c>
      <c r="E177" s="43"/>
      <c r="F177" s="229" t="s">
        <v>256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9" t="s">
        <v>162</v>
      </c>
      <c r="AU177" s="19" t="s">
        <v>90</v>
      </c>
    </row>
    <row r="178" spans="1:51" s="13" customFormat="1" ht="12">
      <c r="A178" s="13"/>
      <c r="B178" s="235"/>
      <c r="C178" s="236"/>
      <c r="D178" s="228" t="s">
        <v>166</v>
      </c>
      <c r="E178" s="237" t="s">
        <v>36</v>
      </c>
      <c r="F178" s="238" t="s">
        <v>190</v>
      </c>
      <c r="G178" s="236"/>
      <c r="H178" s="237" t="s">
        <v>36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166</v>
      </c>
      <c r="AU178" s="244" t="s">
        <v>90</v>
      </c>
      <c r="AV178" s="13" t="s">
        <v>23</v>
      </c>
      <c r="AW178" s="13" t="s">
        <v>45</v>
      </c>
      <c r="AX178" s="13" t="s">
        <v>82</v>
      </c>
      <c r="AY178" s="244" t="s">
        <v>153</v>
      </c>
    </row>
    <row r="179" spans="1:51" s="13" customFormat="1" ht="12">
      <c r="A179" s="13"/>
      <c r="B179" s="235"/>
      <c r="C179" s="236"/>
      <c r="D179" s="228" t="s">
        <v>166</v>
      </c>
      <c r="E179" s="237" t="s">
        <v>36</v>
      </c>
      <c r="F179" s="238" t="s">
        <v>438</v>
      </c>
      <c r="G179" s="236"/>
      <c r="H179" s="237" t="s">
        <v>36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166</v>
      </c>
      <c r="AU179" s="244" t="s">
        <v>90</v>
      </c>
      <c r="AV179" s="13" t="s">
        <v>23</v>
      </c>
      <c r="AW179" s="13" t="s">
        <v>45</v>
      </c>
      <c r="AX179" s="13" t="s">
        <v>82</v>
      </c>
      <c r="AY179" s="244" t="s">
        <v>153</v>
      </c>
    </row>
    <row r="180" spans="1:51" s="14" customFormat="1" ht="12">
      <c r="A180" s="14"/>
      <c r="B180" s="245"/>
      <c r="C180" s="246"/>
      <c r="D180" s="228" t="s">
        <v>166</v>
      </c>
      <c r="E180" s="247" t="s">
        <v>36</v>
      </c>
      <c r="F180" s="248" t="s">
        <v>367</v>
      </c>
      <c r="G180" s="246"/>
      <c r="H180" s="249">
        <v>3.5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166</v>
      </c>
      <c r="AU180" s="255" t="s">
        <v>90</v>
      </c>
      <c r="AV180" s="14" t="s">
        <v>90</v>
      </c>
      <c r="AW180" s="14" t="s">
        <v>45</v>
      </c>
      <c r="AX180" s="14" t="s">
        <v>82</v>
      </c>
      <c r="AY180" s="255" t="s">
        <v>153</v>
      </c>
    </row>
    <row r="181" spans="1:51" s="16" customFormat="1" ht="12">
      <c r="A181" s="16"/>
      <c r="B181" s="282"/>
      <c r="C181" s="283"/>
      <c r="D181" s="228" t="s">
        <v>166</v>
      </c>
      <c r="E181" s="284" t="s">
        <v>36</v>
      </c>
      <c r="F181" s="285" t="s">
        <v>400</v>
      </c>
      <c r="G181" s="283"/>
      <c r="H181" s="286">
        <v>3.5</v>
      </c>
      <c r="I181" s="287"/>
      <c r="J181" s="283"/>
      <c r="K181" s="283"/>
      <c r="L181" s="288"/>
      <c r="M181" s="289"/>
      <c r="N181" s="290"/>
      <c r="O181" s="290"/>
      <c r="P181" s="290"/>
      <c r="Q181" s="290"/>
      <c r="R181" s="290"/>
      <c r="S181" s="290"/>
      <c r="T181" s="291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292" t="s">
        <v>166</v>
      </c>
      <c r="AU181" s="292" t="s">
        <v>90</v>
      </c>
      <c r="AV181" s="16" t="s">
        <v>174</v>
      </c>
      <c r="AW181" s="16" t="s">
        <v>45</v>
      </c>
      <c r="AX181" s="16" t="s">
        <v>82</v>
      </c>
      <c r="AY181" s="292" t="s">
        <v>153</v>
      </c>
    </row>
    <row r="182" spans="1:51" s="15" customFormat="1" ht="12">
      <c r="A182" s="15"/>
      <c r="B182" s="266"/>
      <c r="C182" s="267"/>
      <c r="D182" s="228" t="s">
        <v>166</v>
      </c>
      <c r="E182" s="268" t="s">
        <v>36</v>
      </c>
      <c r="F182" s="269" t="s">
        <v>183</v>
      </c>
      <c r="G182" s="267"/>
      <c r="H182" s="270">
        <v>3.5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6" t="s">
        <v>166</v>
      </c>
      <c r="AU182" s="276" t="s">
        <v>90</v>
      </c>
      <c r="AV182" s="15" t="s">
        <v>160</v>
      </c>
      <c r="AW182" s="15" t="s">
        <v>45</v>
      </c>
      <c r="AX182" s="15" t="s">
        <v>82</v>
      </c>
      <c r="AY182" s="276" t="s">
        <v>153</v>
      </c>
    </row>
    <row r="183" spans="1:51" s="13" customFormat="1" ht="12">
      <c r="A183" s="13"/>
      <c r="B183" s="235"/>
      <c r="C183" s="236"/>
      <c r="D183" s="228" t="s">
        <v>166</v>
      </c>
      <c r="E183" s="237" t="s">
        <v>36</v>
      </c>
      <c r="F183" s="238" t="s">
        <v>401</v>
      </c>
      <c r="G183" s="236"/>
      <c r="H183" s="237" t="s">
        <v>36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166</v>
      </c>
      <c r="AU183" s="244" t="s">
        <v>90</v>
      </c>
      <c r="AV183" s="13" t="s">
        <v>23</v>
      </c>
      <c r="AW183" s="13" t="s">
        <v>45</v>
      </c>
      <c r="AX183" s="13" t="s">
        <v>82</v>
      </c>
      <c r="AY183" s="244" t="s">
        <v>153</v>
      </c>
    </row>
    <row r="184" spans="1:51" s="14" customFormat="1" ht="12">
      <c r="A184" s="14"/>
      <c r="B184" s="245"/>
      <c r="C184" s="246"/>
      <c r="D184" s="228" t="s">
        <v>166</v>
      </c>
      <c r="E184" s="247" t="s">
        <v>36</v>
      </c>
      <c r="F184" s="248" t="s">
        <v>402</v>
      </c>
      <c r="G184" s="246"/>
      <c r="H184" s="249">
        <v>17.5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166</v>
      </c>
      <c r="AU184" s="255" t="s">
        <v>90</v>
      </c>
      <c r="AV184" s="14" t="s">
        <v>90</v>
      </c>
      <c r="AW184" s="14" t="s">
        <v>45</v>
      </c>
      <c r="AX184" s="14" t="s">
        <v>23</v>
      </c>
      <c r="AY184" s="255" t="s">
        <v>153</v>
      </c>
    </row>
    <row r="185" spans="1:65" s="2" customFormat="1" ht="16.5" customHeight="1">
      <c r="A185" s="41"/>
      <c r="B185" s="42"/>
      <c r="C185" s="256" t="s">
        <v>8</v>
      </c>
      <c r="D185" s="256" t="s">
        <v>175</v>
      </c>
      <c r="E185" s="257" t="s">
        <v>403</v>
      </c>
      <c r="F185" s="258" t="s">
        <v>261</v>
      </c>
      <c r="G185" s="259" t="s">
        <v>201</v>
      </c>
      <c r="H185" s="260">
        <v>17.5</v>
      </c>
      <c r="I185" s="261"/>
      <c r="J185" s="262">
        <f>ROUND(I185*H185,2)</f>
        <v>0</v>
      </c>
      <c r="K185" s="258" t="s">
        <v>36</v>
      </c>
      <c r="L185" s="263"/>
      <c r="M185" s="264" t="s">
        <v>36</v>
      </c>
      <c r="N185" s="265" t="s">
        <v>53</v>
      </c>
      <c r="O185" s="87"/>
      <c r="P185" s="224">
        <f>O185*H185</f>
        <v>0</v>
      </c>
      <c r="Q185" s="224">
        <v>0.001</v>
      </c>
      <c r="R185" s="224">
        <f>Q185*H185</f>
        <v>0.0175</v>
      </c>
      <c r="S185" s="224">
        <v>0</v>
      </c>
      <c r="T185" s="225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6" t="s">
        <v>179</v>
      </c>
      <c r="AT185" s="226" t="s">
        <v>175</v>
      </c>
      <c r="AU185" s="226" t="s">
        <v>90</v>
      </c>
      <c r="AY185" s="19" t="s">
        <v>153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23</v>
      </c>
      <c r="BK185" s="227">
        <f>ROUND(I185*H185,2)</f>
        <v>0</v>
      </c>
      <c r="BL185" s="19" t="s">
        <v>160</v>
      </c>
      <c r="BM185" s="226" t="s">
        <v>453</v>
      </c>
    </row>
    <row r="186" spans="1:47" s="2" customFormat="1" ht="12">
      <c r="A186" s="41"/>
      <c r="B186" s="42"/>
      <c r="C186" s="43"/>
      <c r="D186" s="228" t="s">
        <v>162</v>
      </c>
      <c r="E186" s="43"/>
      <c r="F186" s="229" t="s">
        <v>261</v>
      </c>
      <c r="G186" s="43"/>
      <c r="H186" s="43"/>
      <c r="I186" s="230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19" t="s">
        <v>162</v>
      </c>
      <c r="AU186" s="19" t="s">
        <v>90</v>
      </c>
    </row>
    <row r="187" spans="1:51" s="13" customFormat="1" ht="12">
      <c r="A187" s="13"/>
      <c r="B187" s="235"/>
      <c r="C187" s="236"/>
      <c r="D187" s="228" t="s">
        <v>166</v>
      </c>
      <c r="E187" s="237" t="s">
        <v>36</v>
      </c>
      <c r="F187" s="238" t="s">
        <v>263</v>
      </c>
      <c r="G187" s="236"/>
      <c r="H187" s="237" t="s">
        <v>36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166</v>
      </c>
      <c r="AU187" s="244" t="s">
        <v>90</v>
      </c>
      <c r="AV187" s="13" t="s">
        <v>23</v>
      </c>
      <c r="AW187" s="13" t="s">
        <v>45</v>
      </c>
      <c r="AX187" s="13" t="s">
        <v>82</v>
      </c>
      <c r="AY187" s="244" t="s">
        <v>153</v>
      </c>
    </row>
    <row r="188" spans="1:51" s="14" customFormat="1" ht="12">
      <c r="A188" s="14"/>
      <c r="B188" s="245"/>
      <c r="C188" s="246"/>
      <c r="D188" s="228" t="s">
        <v>166</v>
      </c>
      <c r="E188" s="247" t="s">
        <v>36</v>
      </c>
      <c r="F188" s="248" t="s">
        <v>385</v>
      </c>
      <c r="G188" s="246"/>
      <c r="H188" s="249">
        <v>17.5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166</v>
      </c>
      <c r="AU188" s="255" t="s">
        <v>90</v>
      </c>
      <c r="AV188" s="14" t="s">
        <v>90</v>
      </c>
      <c r="AW188" s="14" t="s">
        <v>45</v>
      </c>
      <c r="AX188" s="14" t="s">
        <v>23</v>
      </c>
      <c r="AY188" s="255" t="s">
        <v>153</v>
      </c>
    </row>
    <row r="189" spans="1:65" s="2" customFormat="1" ht="16.5" customHeight="1">
      <c r="A189" s="41"/>
      <c r="B189" s="42"/>
      <c r="C189" s="215" t="s">
        <v>251</v>
      </c>
      <c r="D189" s="215" t="s">
        <v>155</v>
      </c>
      <c r="E189" s="216" t="s">
        <v>266</v>
      </c>
      <c r="F189" s="217" t="s">
        <v>267</v>
      </c>
      <c r="G189" s="218" t="s">
        <v>186</v>
      </c>
      <c r="H189" s="219">
        <v>3.5</v>
      </c>
      <c r="I189" s="220"/>
      <c r="J189" s="221">
        <f>ROUND(I189*H189,2)</f>
        <v>0</v>
      </c>
      <c r="K189" s="217" t="s">
        <v>36</v>
      </c>
      <c r="L189" s="47"/>
      <c r="M189" s="222" t="s">
        <v>36</v>
      </c>
      <c r="N189" s="223" t="s">
        <v>53</v>
      </c>
      <c r="O189" s="87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6" t="s">
        <v>160</v>
      </c>
      <c r="AT189" s="226" t="s">
        <v>155</v>
      </c>
      <c r="AU189" s="226" t="s">
        <v>90</v>
      </c>
      <c r="AY189" s="19" t="s">
        <v>153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23</v>
      </c>
      <c r="BK189" s="227">
        <f>ROUND(I189*H189,2)</f>
        <v>0</v>
      </c>
      <c r="BL189" s="19" t="s">
        <v>160</v>
      </c>
      <c r="BM189" s="226" t="s">
        <v>454</v>
      </c>
    </row>
    <row r="190" spans="1:47" s="2" customFormat="1" ht="12">
      <c r="A190" s="41"/>
      <c r="B190" s="42"/>
      <c r="C190" s="43"/>
      <c r="D190" s="228" t="s">
        <v>162</v>
      </c>
      <c r="E190" s="43"/>
      <c r="F190" s="229" t="s">
        <v>267</v>
      </c>
      <c r="G190" s="43"/>
      <c r="H190" s="43"/>
      <c r="I190" s="230"/>
      <c r="J190" s="43"/>
      <c r="K190" s="43"/>
      <c r="L190" s="47"/>
      <c r="M190" s="231"/>
      <c r="N190" s="232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9" t="s">
        <v>162</v>
      </c>
      <c r="AU190" s="19" t="s">
        <v>90</v>
      </c>
    </row>
    <row r="191" spans="1:51" s="13" customFormat="1" ht="12">
      <c r="A191" s="13"/>
      <c r="B191" s="235"/>
      <c r="C191" s="236"/>
      <c r="D191" s="228" t="s">
        <v>166</v>
      </c>
      <c r="E191" s="237" t="s">
        <v>36</v>
      </c>
      <c r="F191" s="238" t="s">
        <v>190</v>
      </c>
      <c r="G191" s="236"/>
      <c r="H191" s="237" t="s">
        <v>36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166</v>
      </c>
      <c r="AU191" s="244" t="s">
        <v>90</v>
      </c>
      <c r="AV191" s="13" t="s">
        <v>23</v>
      </c>
      <c r="AW191" s="13" t="s">
        <v>45</v>
      </c>
      <c r="AX191" s="13" t="s">
        <v>82</v>
      </c>
      <c r="AY191" s="244" t="s">
        <v>153</v>
      </c>
    </row>
    <row r="192" spans="1:51" s="13" customFormat="1" ht="12">
      <c r="A192" s="13"/>
      <c r="B192" s="235"/>
      <c r="C192" s="236"/>
      <c r="D192" s="228" t="s">
        <v>166</v>
      </c>
      <c r="E192" s="237" t="s">
        <v>36</v>
      </c>
      <c r="F192" s="238" t="s">
        <v>438</v>
      </c>
      <c r="G192" s="236"/>
      <c r="H192" s="237" t="s">
        <v>36</v>
      </c>
      <c r="I192" s="239"/>
      <c r="J192" s="236"/>
      <c r="K192" s="236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166</v>
      </c>
      <c r="AU192" s="244" t="s">
        <v>90</v>
      </c>
      <c r="AV192" s="13" t="s">
        <v>23</v>
      </c>
      <c r="AW192" s="13" t="s">
        <v>45</v>
      </c>
      <c r="AX192" s="13" t="s">
        <v>82</v>
      </c>
      <c r="AY192" s="244" t="s">
        <v>153</v>
      </c>
    </row>
    <row r="193" spans="1:51" s="14" customFormat="1" ht="12">
      <c r="A193" s="14"/>
      <c r="B193" s="245"/>
      <c r="C193" s="246"/>
      <c r="D193" s="228" t="s">
        <v>166</v>
      </c>
      <c r="E193" s="247" t="s">
        <v>36</v>
      </c>
      <c r="F193" s="248" t="s">
        <v>367</v>
      </c>
      <c r="G193" s="246"/>
      <c r="H193" s="249">
        <v>3.5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166</v>
      </c>
      <c r="AU193" s="255" t="s">
        <v>90</v>
      </c>
      <c r="AV193" s="14" t="s">
        <v>90</v>
      </c>
      <c r="AW193" s="14" t="s">
        <v>45</v>
      </c>
      <c r="AX193" s="14" t="s">
        <v>82</v>
      </c>
      <c r="AY193" s="255" t="s">
        <v>153</v>
      </c>
    </row>
    <row r="194" spans="1:51" s="15" customFormat="1" ht="12">
      <c r="A194" s="15"/>
      <c r="B194" s="266"/>
      <c r="C194" s="267"/>
      <c r="D194" s="228" t="s">
        <v>166</v>
      </c>
      <c r="E194" s="268" t="s">
        <v>36</v>
      </c>
      <c r="F194" s="269" t="s">
        <v>183</v>
      </c>
      <c r="G194" s="267"/>
      <c r="H194" s="270">
        <v>3.5</v>
      </c>
      <c r="I194" s="271"/>
      <c r="J194" s="267"/>
      <c r="K194" s="267"/>
      <c r="L194" s="272"/>
      <c r="M194" s="273"/>
      <c r="N194" s="274"/>
      <c r="O194" s="274"/>
      <c r="P194" s="274"/>
      <c r="Q194" s="274"/>
      <c r="R194" s="274"/>
      <c r="S194" s="274"/>
      <c r="T194" s="27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6" t="s">
        <v>166</v>
      </c>
      <c r="AU194" s="276" t="s">
        <v>90</v>
      </c>
      <c r="AV194" s="15" t="s">
        <v>160</v>
      </c>
      <c r="AW194" s="15" t="s">
        <v>45</v>
      </c>
      <c r="AX194" s="15" t="s">
        <v>23</v>
      </c>
      <c r="AY194" s="276" t="s">
        <v>153</v>
      </c>
    </row>
    <row r="195" spans="1:65" s="2" customFormat="1" ht="16.5" customHeight="1">
      <c r="A195" s="41"/>
      <c r="B195" s="42"/>
      <c r="C195" s="256" t="s">
        <v>211</v>
      </c>
      <c r="D195" s="256" t="s">
        <v>175</v>
      </c>
      <c r="E195" s="257" t="s">
        <v>270</v>
      </c>
      <c r="F195" s="258" t="s">
        <v>271</v>
      </c>
      <c r="G195" s="259" t="s">
        <v>272</v>
      </c>
      <c r="H195" s="260">
        <v>7</v>
      </c>
      <c r="I195" s="261"/>
      <c r="J195" s="262">
        <f>ROUND(I195*H195,2)</f>
        <v>0</v>
      </c>
      <c r="K195" s="258" t="s">
        <v>36</v>
      </c>
      <c r="L195" s="263"/>
      <c r="M195" s="264" t="s">
        <v>36</v>
      </c>
      <c r="N195" s="265" t="s">
        <v>53</v>
      </c>
      <c r="O195" s="87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6" t="s">
        <v>179</v>
      </c>
      <c r="AT195" s="226" t="s">
        <v>175</v>
      </c>
      <c r="AU195" s="226" t="s">
        <v>90</v>
      </c>
      <c r="AY195" s="19" t="s">
        <v>153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23</v>
      </c>
      <c r="BK195" s="227">
        <f>ROUND(I195*H195,2)</f>
        <v>0</v>
      </c>
      <c r="BL195" s="19" t="s">
        <v>160</v>
      </c>
      <c r="BM195" s="226" t="s">
        <v>455</v>
      </c>
    </row>
    <row r="196" spans="1:47" s="2" customFormat="1" ht="12">
      <c r="A196" s="41"/>
      <c r="B196" s="42"/>
      <c r="C196" s="43"/>
      <c r="D196" s="228" t="s">
        <v>162</v>
      </c>
      <c r="E196" s="43"/>
      <c r="F196" s="229" t="s">
        <v>271</v>
      </c>
      <c r="G196" s="43"/>
      <c r="H196" s="43"/>
      <c r="I196" s="230"/>
      <c r="J196" s="43"/>
      <c r="K196" s="43"/>
      <c r="L196" s="47"/>
      <c r="M196" s="231"/>
      <c r="N196" s="232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9" t="s">
        <v>162</v>
      </c>
      <c r="AU196" s="19" t="s">
        <v>90</v>
      </c>
    </row>
    <row r="197" spans="1:51" s="13" customFormat="1" ht="12">
      <c r="A197" s="13"/>
      <c r="B197" s="235"/>
      <c r="C197" s="236"/>
      <c r="D197" s="228" t="s">
        <v>166</v>
      </c>
      <c r="E197" s="237" t="s">
        <v>36</v>
      </c>
      <c r="F197" s="238" t="s">
        <v>221</v>
      </c>
      <c r="G197" s="236"/>
      <c r="H197" s="237" t="s">
        <v>36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166</v>
      </c>
      <c r="AU197" s="244" t="s">
        <v>90</v>
      </c>
      <c r="AV197" s="13" t="s">
        <v>23</v>
      </c>
      <c r="AW197" s="13" t="s">
        <v>45</v>
      </c>
      <c r="AX197" s="13" t="s">
        <v>82</v>
      </c>
      <c r="AY197" s="244" t="s">
        <v>153</v>
      </c>
    </row>
    <row r="198" spans="1:51" s="13" customFormat="1" ht="12">
      <c r="A198" s="13"/>
      <c r="B198" s="235"/>
      <c r="C198" s="236"/>
      <c r="D198" s="228" t="s">
        <v>166</v>
      </c>
      <c r="E198" s="237" t="s">
        <v>36</v>
      </c>
      <c r="F198" s="238" t="s">
        <v>438</v>
      </c>
      <c r="G198" s="236"/>
      <c r="H198" s="237" t="s">
        <v>36</v>
      </c>
      <c r="I198" s="239"/>
      <c r="J198" s="236"/>
      <c r="K198" s="236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166</v>
      </c>
      <c r="AU198" s="244" t="s">
        <v>90</v>
      </c>
      <c r="AV198" s="13" t="s">
        <v>23</v>
      </c>
      <c r="AW198" s="13" t="s">
        <v>45</v>
      </c>
      <c r="AX198" s="13" t="s">
        <v>82</v>
      </c>
      <c r="AY198" s="244" t="s">
        <v>153</v>
      </c>
    </row>
    <row r="199" spans="1:51" s="14" customFormat="1" ht="12">
      <c r="A199" s="14"/>
      <c r="B199" s="245"/>
      <c r="C199" s="246"/>
      <c r="D199" s="228" t="s">
        <v>166</v>
      </c>
      <c r="E199" s="247" t="s">
        <v>36</v>
      </c>
      <c r="F199" s="248" t="s">
        <v>407</v>
      </c>
      <c r="G199" s="246"/>
      <c r="H199" s="249">
        <v>7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166</v>
      </c>
      <c r="AU199" s="255" t="s">
        <v>90</v>
      </c>
      <c r="AV199" s="14" t="s">
        <v>90</v>
      </c>
      <c r="AW199" s="14" t="s">
        <v>45</v>
      </c>
      <c r="AX199" s="14" t="s">
        <v>82</v>
      </c>
      <c r="AY199" s="255" t="s">
        <v>153</v>
      </c>
    </row>
    <row r="200" spans="1:51" s="15" customFormat="1" ht="12">
      <c r="A200" s="15"/>
      <c r="B200" s="266"/>
      <c r="C200" s="267"/>
      <c r="D200" s="228" t="s">
        <v>166</v>
      </c>
      <c r="E200" s="268" t="s">
        <v>36</v>
      </c>
      <c r="F200" s="269" t="s">
        <v>183</v>
      </c>
      <c r="G200" s="267"/>
      <c r="H200" s="270">
        <v>7</v>
      </c>
      <c r="I200" s="271"/>
      <c r="J200" s="267"/>
      <c r="K200" s="267"/>
      <c r="L200" s="272"/>
      <c r="M200" s="273"/>
      <c r="N200" s="274"/>
      <c r="O200" s="274"/>
      <c r="P200" s="274"/>
      <c r="Q200" s="274"/>
      <c r="R200" s="274"/>
      <c r="S200" s="274"/>
      <c r="T200" s="27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6" t="s">
        <v>166</v>
      </c>
      <c r="AU200" s="276" t="s">
        <v>90</v>
      </c>
      <c r="AV200" s="15" t="s">
        <v>160</v>
      </c>
      <c r="AW200" s="15" t="s">
        <v>45</v>
      </c>
      <c r="AX200" s="15" t="s">
        <v>23</v>
      </c>
      <c r="AY200" s="276" t="s">
        <v>153</v>
      </c>
    </row>
    <row r="201" spans="1:65" s="2" customFormat="1" ht="16.5" customHeight="1">
      <c r="A201" s="41"/>
      <c r="B201" s="42"/>
      <c r="C201" s="215" t="s">
        <v>203</v>
      </c>
      <c r="D201" s="215" t="s">
        <v>155</v>
      </c>
      <c r="E201" s="216" t="s">
        <v>408</v>
      </c>
      <c r="F201" s="217" t="s">
        <v>409</v>
      </c>
      <c r="G201" s="218" t="s">
        <v>360</v>
      </c>
      <c r="H201" s="219">
        <v>0.148</v>
      </c>
      <c r="I201" s="220"/>
      <c r="J201" s="221">
        <f>ROUND(I201*H201,2)</f>
        <v>0</v>
      </c>
      <c r="K201" s="217" t="s">
        <v>159</v>
      </c>
      <c r="L201" s="47"/>
      <c r="M201" s="222" t="s">
        <v>36</v>
      </c>
      <c r="N201" s="223" t="s">
        <v>53</v>
      </c>
      <c r="O201" s="87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6" t="s">
        <v>160</v>
      </c>
      <c r="AT201" s="226" t="s">
        <v>155</v>
      </c>
      <c r="AU201" s="226" t="s">
        <v>90</v>
      </c>
      <c r="AY201" s="19" t="s">
        <v>153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23</v>
      </c>
      <c r="BK201" s="227">
        <f>ROUND(I201*H201,2)</f>
        <v>0</v>
      </c>
      <c r="BL201" s="19" t="s">
        <v>160</v>
      </c>
      <c r="BM201" s="226" t="s">
        <v>456</v>
      </c>
    </row>
    <row r="202" spans="1:47" s="2" customFormat="1" ht="12">
      <c r="A202" s="41"/>
      <c r="B202" s="42"/>
      <c r="C202" s="43"/>
      <c r="D202" s="228" t="s">
        <v>162</v>
      </c>
      <c r="E202" s="43"/>
      <c r="F202" s="229" t="s">
        <v>411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9" t="s">
        <v>162</v>
      </c>
      <c r="AU202" s="19" t="s">
        <v>90</v>
      </c>
    </row>
    <row r="203" spans="1:47" s="2" customFormat="1" ht="12">
      <c r="A203" s="41"/>
      <c r="B203" s="42"/>
      <c r="C203" s="43"/>
      <c r="D203" s="233" t="s">
        <v>164</v>
      </c>
      <c r="E203" s="43"/>
      <c r="F203" s="234" t="s">
        <v>412</v>
      </c>
      <c r="G203" s="43"/>
      <c r="H203" s="43"/>
      <c r="I203" s="230"/>
      <c r="J203" s="43"/>
      <c r="K203" s="43"/>
      <c r="L203" s="47"/>
      <c r="M203" s="231"/>
      <c r="N203" s="232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9" t="s">
        <v>164</v>
      </c>
      <c r="AU203" s="19" t="s">
        <v>90</v>
      </c>
    </row>
    <row r="204" spans="1:51" s="13" customFormat="1" ht="12">
      <c r="A204" s="13"/>
      <c r="B204" s="235"/>
      <c r="C204" s="236"/>
      <c r="D204" s="228" t="s">
        <v>166</v>
      </c>
      <c r="E204" s="237" t="s">
        <v>36</v>
      </c>
      <c r="F204" s="238" t="s">
        <v>413</v>
      </c>
      <c r="G204" s="236"/>
      <c r="H204" s="237" t="s">
        <v>36</v>
      </c>
      <c r="I204" s="239"/>
      <c r="J204" s="236"/>
      <c r="K204" s="236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166</v>
      </c>
      <c r="AU204" s="244" t="s">
        <v>90</v>
      </c>
      <c r="AV204" s="13" t="s">
        <v>23</v>
      </c>
      <c r="AW204" s="13" t="s">
        <v>45</v>
      </c>
      <c r="AX204" s="13" t="s">
        <v>82</v>
      </c>
      <c r="AY204" s="244" t="s">
        <v>153</v>
      </c>
    </row>
    <row r="205" spans="1:51" s="14" customFormat="1" ht="12">
      <c r="A205" s="14"/>
      <c r="B205" s="245"/>
      <c r="C205" s="246"/>
      <c r="D205" s="228" t="s">
        <v>166</v>
      </c>
      <c r="E205" s="247" t="s">
        <v>36</v>
      </c>
      <c r="F205" s="248" t="s">
        <v>457</v>
      </c>
      <c r="G205" s="246"/>
      <c r="H205" s="249">
        <v>0.148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166</v>
      </c>
      <c r="AU205" s="255" t="s">
        <v>90</v>
      </c>
      <c r="AV205" s="14" t="s">
        <v>90</v>
      </c>
      <c r="AW205" s="14" t="s">
        <v>45</v>
      </c>
      <c r="AX205" s="14" t="s">
        <v>23</v>
      </c>
      <c r="AY205" s="255" t="s">
        <v>153</v>
      </c>
    </row>
    <row r="206" spans="1:65" s="2" customFormat="1" ht="16.5" customHeight="1">
      <c r="A206" s="41"/>
      <c r="B206" s="42"/>
      <c r="C206" s="215" t="s">
        <v>265</v>
      </c>
      <c r="D206" s="215" t="s">
        <v>155</v>
      </c>
      <c r="E206" s="216" t="s">
        <v>275</v>
      </c>
      <c r="F206" s="217" t="s">
        <v>276</v>
      </c>
      <c r="G206" s="218" t="s">
        <v>247</v>
      </c>
      <c r="H206" s="219">
        <v>12.6</v>
      </c>
      <c r="I206" s="220"/>
      <c r="J206" s="221">
        <f>ROUND(I206*H206,2)</f>
        <v>0</v>
      </c>
      <c r="K206" s="217" t="s">
        <v>159</v>
      </c>
      <c r="L206" s="47"/>
      <c r="M206" s="222" t="s">
        <v>36</v>
      </c>
      <c r="N206" s="223" t="s">
        <v>53</v>
      </c>
      <c r="O206" s="87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6" t="s">
        <v>160</v>
      </c>
      <c r="AT206" s="226" t="s">
        <v>155</v>
      </c>
      <c r="AU206" s="226" t="s">
        <v>90</v>
      </c>
      <c r="AY206" s="19" t="s">
        <v>153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9" t="s">
        <v>23</v>
      </c>
      <c r="BK206" s="227">
        <f>ROUND(I206*H206,2)</f>
        <v>0</v>
      </c>
      <c r="BL206" s="19" t="s">
        <v>160</v>
      </c>
      <c r="BM206" s="226" t="s">
        <v>458</v>
      </c>
    </row>
    <row r="207" spans="1:47" s="2" customFormat="1" ht="12">
      <c r="A207" s="41"/>
      <c r="B207" s="42"/>
      <c r="C207" s="43"/>
      <c r="D207" s="228" t="s">
        <v>162</v>
      </c>
      <c r="E207" s="43"/>
      <c r="F207" s="229" t="s">
        <v>278</v>
      </c>
      <c r="G207" s="43"/>
      <c r="H207" s="43"/>
      <c r="I207" s="230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9" t="s">
        <v>162</v>
      </c>
      <c r="AU207" s="19" t="s">
        <v>90</v>
      </c>
    </row>
    <row r="208" spans="1:47" s="2" customFormat="1" ht="12">
      <c r="A208" s="41"/>
      <c r="B208" s="42"/>
      <c r="C208" s="43"/>
      <c r="D208" s="233" t="s">
        <v>164</v>
      </c>
      <c r="E208" s="43"/>
      <c r="F208" s="234" t="s">
        <v>279</v>
      </c>
      <c r="G208" s="43"/>
      <c r="H208" s="43"/>
      <c r="I208" s="230"/>
      <c r="J208" s="43"/>
      <c r="K208" s="43"/>
      <c r="L208" s="47"/>
      <c r="M208" s="231"/>
      <c r="N208" s="232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9" t="s">
        <v>164</v>
      </c>
      <c r="AU208" s="19" t="s">
        <v>90</v>
      </c>
    </row>
    <row r="209" spans="1:51" s="13" customFormat="1" ht="12">
      <c r="A209" s="13"/>
      <c r="B209" s="235"/>
      <c r="C209" s="236"/>
      <c r="D209" s="228" t="s">
        <v>166</v>
      </c>
      <c r="E209" s="237" t="s">
        <v>36</v>
      </c>
      <c r="F209" s="238" t="s">
        <v>190</v>
      </c>
      <c r="G209" s="236"/>
      <c r="H209" s="237" t="s">
        <v>36</v>
      </c>
      <c r="I209" s="239"/>
      <c r="J209" s="236"/>
      <c r="K209" s="236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166</v>
      </c>
      <c r="AU209" s="244" t="s">
        <v>90</v>
      </c>
      <c r="AV209" s="13" t="s">
        <v>23</v>
      </c>
      <c r="AW209" s="13" t="s">
        <v>45</v>
      </c>
      <c r="AX209" s="13" t="s">
        <v>82</v>
      </c>
      <c r="AY209" s="244" t="s">
        <v>153</v>
      </c>
    </row>
    <row r="210" spans="1:51" s="13" customFormat="1" ht="12">
      <c r="A210" s="13"/>
      <c r="B210" s="235"/>
      <c r="C210" s="236"/>
      <c r="D210" s="228" t="s">
        <v>166</v>
      </c>
      <c r="E210" s="237" t="s">
        <v>36</v>
      </c>
      <c r="F210" s="238" t="s">
        <v>438</v>
      </c>
      <c r="G210" s="236"/>
      <c r="H210" s="237" t="s">
        <v>36</v>
      </c>
      <c r="I210" s="239"/>
      <c r="J210" s="236"/>
      <c r="K210" s="236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166</v>
      </c>
      <c r="AU210" s="244" t="s">
        <v>90</v>
      </c>
      <c r="AV210" s="13" t="s">
        <v>23</v>
      </c>
      <c r="AW210" s="13" t="s">
        <v>45</v>
      </c>
      <c r="AX210" s="13" t="s">
        <v>82</v>
      </c>
      <c r="AY210" s="244" t="s">
        <v>153</v>
      </c>
    </row>
    <row r="211" spans="1:51" s="14" customFormat="1" ht="12">
      <c r="A211" s="14"/>
      <c r="B211" s="245"/>
      <c r="C211" s="246"/>
      <c r="D211" s="228" t="s">
        <v>166</v>
      </c>
      <c r="E211" s="247" t="s">
        <v>36</v>
      </c>
      <c r="F211" s="248" t="s">
        <v>459</v>
      </c>
      <c r="G211" s="246"/>
      <c r="H211" s="249">
        <v>12.6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166</v>
      </c>
      <c r="AU211" s="255" t="s">
        <v>90</v>
      </c>
      <c r="AV211" s="14" t="s">
        <v>90</v>
      </c>
      <c r="AW211" s="14" t="s">
        <v>45</v>
      </c>
      <c r="AX211" s="14" t="s">
        <v>82</v>
      </c>
      <c r="AY211" s="255" t="s">
        <v>153</v>
      </c>
    </row>
    <row r="212" spans="1:51" s="16" customFormat="1" ht="12">
      <c r="A212" s="16"/>
      <c r="B212" s="282"/>
      <c r="C212" s="283"/>
      <c r="D212" s="228" t="s">
        <v>166</v>
      </c>
      <c r="E212" s="284" t="s">
        <v>36</v>
      </c>
      <c r="F212" s="285" t="s">
        <v>400</v>
      </c>
      <c r="G212" s="283"/>
      <c r="H212" s="286">
        <v>12.6</v>
      </c>
      <c r="I212" s="287"/>
      <c r="J212" s="283"/>
      <c r="K212" s="283"/>
      <c r="L212" s="288"/>
      <c r="M212" s="289"/>
      <c r="N212" s="290"/>
      <c r="O212" s="290"/>
      <c r="P212" s="290"/>
      <c r="Q212" s="290"/>
      <c r="R212" s="290"/>
      <c r="S212" s="290"/>
      <c r="T212" s="291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T212" s="292" t="s">
        <v>166</v>
      </c>
      <c r="AU212" s="292" t="s">
        <v>90</v>
      </c>
      <c r="AV212" s="16" t="s">
        <v>174</v>
      </c>
      <c r="AW212" s="16" t="s">
        <v>45</v>
      </c>
      <c r="AX212" s="16" t="s">
        <v>82</v>
      </c>
      <c r="AY212" s="292" t="s">
        <v>153</v>
      </c>
    </row>
    <row r="213" spans="1:51" s="15" customFormat="1" ht="12">
      <c r="A213" s="15"/>
      <c r="B213" s="266"/>
      <c r="C213" s="267"/>
      <c r="D213" s="228" t="s">
        <v>166</v>
      </c>
      <c r="E213" s="268" t="s">
        <v>36</v>
      </c>
      <c r="F213" s="269" t="s">
        <v>183</v>
      </c>
      <c r="G213" s="267"/>
      <c r="H213" s="270">
        <v>12.6</v>
      </c>
      <c r="I213" s="271"/>
      <c r="J213" s="267"/>
      <c r="K213" s="267"/>
      <c r="L213" s="272"/>
      <c r="M213" s="273"/>
      <c r="N213" s="274"/>
      <c r="O213" s="274"/>
      <c r="P213" s="274"/>
      <c r="Q213" s="274"/>
      <c r="R213" s="274"/>
      <c r="S213" s="274"/>
      <c r="T213" s="27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6" t="s">
        <v>166</v>
      </c>
      <c r="AU213" s="276" t="s">
        <v>90</v>
      </c>
      <c r="AV213" s="15" t="s">
        <v>160</v>
      </c>
      <c r="AW213" s="15" t="s">
        <v>45</v>
      </c>
      <c r="AX213" s="15" t="s">
        <v>23</v>
      </c>
      <c r="AY213" s="276" t="s">
        <v>153</v>
      </c>
    </row>
    <row r="214" spans="1:65" s="2" customFormat="1" ht="16.5" customHeight="1">
      <c r="A214" s="41"/>
      <c r="B214" s="42"/>
      <c r="C214" s="256" t="s">
        <v>269</v>
      </c>
      <c r="D214" s="256" t="s">
        <v>175</v>
      </c>
      <c r="E214" s="257" t="s">
        <v>282</v>
      </c>
      <c r="F214" s="258" t="s">
        <v>283</v>
      </c>
      <c r="G214" s="259" t="s">
        <v>247</v>
      </c>
      <c r="H214" s="260">
        <v>12.6</v>
      </c>
      <c r="I214" s="261"/>
      <c r="J214" s="262">
        <f>ROUND(I214*H214,2)</f>
        <v>0</v>
      </c>
      <c r="K214" s="258" t="s">
        <v>159</v>
      </c>
      <c r="L214" s="263"/>
      <c r="M214" s="264" t="s">
        <v>36</v>
      </c>
      <c r="N214" s="265" t="s">
        <v>53</v>
      </c>
      <c r="O214" s="87"/>
      <c r="P214" s="224">
        <f>O214*H214</f>
        <v>0</v>
      </c>
      <c r="Q214" s="224">
        <v>1</v>
      </c>
      <c r="R214" s="224">
        <f>Q214*H214</f>
        <v>12.6</v>
      </c>
      <c r="S214" s="224">
        <v>0</v>
      </c>
      <c r="T214" s="225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6" t="s">
        <v>179</v>
      </c>
      <c r="AT214" s="226" t="s">
        <v>175</v>
      </c>
      <c r="AU214" s="226" t="s">
        <v>90</v>
      </c>
      <c r="AY214" s="19" t="s">
        <v>153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9" t="s">
        <v>23</v>
      </c>
      <c r="BK214" s="227">
        <f>ROUND(I214*H214,2)</f>
        <v>0</v>
      </c>
      <c r="BL214" s="19" t="s">
        <v>160</v>
      </c>
      <c r="BM214" s="226" t="s">
        <v>460</v>
      </c>
    </row>
    <row r="215" spans="1:47" s="2" customFormat="1" ht="12">
      <c r="A215" s="41"/>
      <c r="B215" s="42"/>
      <c r="C215" s="43"/>
      <c r="D215" s="228" t="s">
        <v>162</v>
      </c>
      <c r="E215" s="43"/>
      <c r="F215" s="229" t="s">
        <v>283</v>
      </c>
      <c r="G215" s="43"/>
      <c r="H215" s="43"/>
      <c r="I215" s="230"/>
      <c r="J215" s="43"/>
      <c r="K215" s="43"/>
      <c r="L215" s="47"/>
      <c r="M215" s="231"/>
      <c r="N215" s="232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19" t="s">
        <v>162</v>
      </c>
      <c r="AU215" s="19" t="s">
        <v>90</v>
      </c>
    </row>
    <row r="216" spans="1:51" s="14" customFormat="1" ht="12">
      <c r="A216" s="14"/>
      <c r="B216" s="245"/>
      <c r="C216" s="246"/>
      <c r="D216" s="228" t="s">
        <v>166</v>
      </c>
      <c r="E216" s="247" t="s">
        <v>36</v>
      </c>
      <c r="F216" s="248" t="s">
        <v>461</v>
      </c>
      <c r="G216" s="246"/>
      <c r="H216" s="249">
        <v>12.6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166</v>
      </c>
      <c r="AU216" s="255" t="s">
        <v>90</v>
      </c>
      <c r="AV216" s="14" t="s">
        <v>90</v>
      </c>
      <c r="AW216" s="14" t="s">
        <v>45</v>
      </c>
      <c r="AX216" s="14" t="s">
        <v>23</v>
      </c>
      <c r="AY216" s="255" t="s">
        <v>153</v>
      </c>
    </row>
    <row r="217" spans="1:65" s="2" customFormat="1" ht="16.5" customHeight="1">
      <c r="A217" s="41"/>
      <c r="B217" s="42"/>
      <c r="C217" s="215" t="s">
        <v>7</v>
      </c>
      <c r="D217" s="215" t="s">
        <v>155</v>
      </c>
      <c r="E217" s="216" t="s">
        <v>287</v>
      </c>
      <c r="F217" s="217" t="s">
        <v>288</v>
      </c>
      <c r="G217" s="218" t="s">
        <v>247</v>
      </c>
      <c r="H217" s="219">
        <v>12.6</v>
      </c>
      <c r="I217" s="220"/>
      <c r="J217" s="221">
        <f>ROUND(I217*H217,2)</f>
        <v>0</v>
      </c>
      <c r="K217" s="217" t="s">
        <v>159</v>
      </c>
      <c r="L217" s="47"/>
      <c r="M217" s="222" t="s">
        <v>36</v>
      </c>
      <c r="N217" s="223" t="s">
        <v>53</v>
      </c>
      <c r="O217" s="87"/>
      <c r="P217" s="224">
        <f>O217*H217</f>
        <v>0</v>
      </c>
      <c r="Q217" s="224">
        <v>0</v>
      </c>
      <c r="R217" s="224">
        <f>Q217*H217</f>
        <v>0</v>
      </c>
      <c r="S217" s="224">
        <v>0</v>
      </c>
      <c r="T217" s="225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6" t="s">
        <v>160</v>
      </c>
      <c r="AT217" s="226" t="s">
        <v>155</v>
      </c>
      <c r="AU217" s="226" t="s">
        <v>90</v>
      </c>
      <c r="AY217" s="19" t="s">
        <v>153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9" t="s">
        <v>23</v>
      </c>
      <c r="BK217" s="227">
        <f>ROUND(I217*H217,2)</f>
        <v>0</v>
      </c>
      <c r="BL217" s="19" t="s">
        <v>160</v>
      </c>
      <c r="BM217" s="226" t="s">
        <v>462</v>
      </c>
    </row>
    <row r="218" spans="1:47" s="2" customFormat="1" ht="12">
      <c r="A218" s="41"/>
      <c r="B218" s="42"/>
      <c r="C218" s="43"/>
      <c r="D218" s="228" t="s">
        <v>162</v>
      </c>
      <c r="E218" s="43"/>
      <c r="F218" s="229" t="s">
        <v>290</v>
      </c>
      <c r="G218" s="43"/>
      <c r="H218" s="43"/>
      <c r="I218" s="230"/>
      <c r="J218" s="43"/>
      <c r="K218" s="43"/>
      <c r="L218" s="47"/>
      <c r="M218" s="231"/>
      <c r="N218" s="232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9" t="s">
        <v>162</v>
      </c>
      <c r="AU218" s="19" t="s">
        <v>90</v>
      </c>
    </row>
    <row r="219" spans="1:47" s="2" customFormat="1" ht="12">
      <c r="A219" s="41"/>
      <c r="B219" s="42"/>
      <c r="C219" s="43"/>
      <c r="D219" s="233" t="s">
        <v>164</v>
      </c>
      <c r="E219" s="43"/>
      <c r="F219" s="234" t="s">
        <v>291</v>
      </c>
      <c r="G219" s="43"/>
      <c r="H219" s="43"/>
      <c r="I219" s="230"/>
      <c r="J219" s="43"/>
      <c r="K219" s="43"/>
      <c r="L219" s="47"/>
      <c r="M219" s="231"/>
      <c r="N219" s="232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9" t="s">
        <v>164</v>
      </c>
      <c r="AU219" s="19" t="s">
        <v>90</v>
      </c>
    </row>
    <row r="220" spans="1:51" s="13" customFormat="1" ht="12">
      <c r="A220" s="13"/>
      <c r="B220" s="235"/>
      <c r="C220" s="236"/>
      <c r="D220" s="228" t="s">
        <v>166</v>
      </c>
      <c r="E220" s="237" t="s">
        <v>36</v>
      </c>
      <c r="F220" s="238" t="s">
        <v>292</v>
      </c>
      <c r="G220" s="236"/>
      <c r="H220" s="237" t="s">
        <v>36</v>
      </c>
      <c r="I220" s="239"/>
      <c r="J220" s="236"/>
      <c r="K220" s="236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166</v>
      </c>
      <c r="AU220" s="244" t="s">
        <v>90</v>
      </c>
      <c r="AV220" s="13" t="s">
        <v>23</v>
      </c>
      <c r="AW220" s="13" t="s">
        <v>45</v>
      </c>
      <c r="AX220" s="13" t="s">
        <v>82</v>
      </c>
      <c r="AY220" s="244" t="s">
        <v>153</v>
      </c>
    </row>
    <row r="221" spans="1:51" s="14" customFormat="1" ht="12">
      <c r="A221" s="14"/>
      <c r="B221" s="245"/>
      <c r="C221" s="246"/>
      <c r="D221" s="228" t="s">
        <v>166</v>
      </c>
      <c r="E221" s="247" t="s">
        <v>36</v>
      </c>
      <c r="F221" s="248" t="s">
        <v>461</v>
      </c>
      <c r="G221" s="246"/>
      <c r="H221" s="249">
        <v>12.6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166</v>
      </c>
      <c r="AU221" s="255" t="s">
        <v>90</v>
      </c>
      <c r="AV221" s="14" t="s">
        <v>90</v>
      </c>
      <c r="AW221" s="14" t="s">
        <v>45</v>
      </c>
      <c r="AX221" s="14" t="s">
        <v>23</v>
      </c>
      <c r="AY221" s="255" t="s">
        <v>153</v>
      </c>
    </row>
    <row r="222" spans="1:65" s="2" customFormat="1" ht="16.5" customHeight="1">
      <c r="A222" s="41"/>
      <c r="B222" s="42"/>
      <c r="C222" s="215" t="s">
        <v>281</v>
      </c>
      <c r="D222" s="215" t="s">
        <v>155</v>
      </c>
      <c r="E222" s="216" t="s">
        <v>294</v>
      </c>
      <c r="F222" s="217" t="s">
        <v>295</v>
      </c>
      <c r="G222" s="218" t="s">
        <v>247</v>
      </c>
      <c r="H222" s="219">
        <v>63</v>
      </c>
      <c r="I222" s="220"/>
      <c r="J222" s="221">
        <f>ROUND(I222*H222,2)</f>
        <v>0</v>
      </c>
      <c r="K222" s="217" t="s">
        <v>159</v>
      </c>
      <c r="L222" s="47"/>
      <c r="M222" s="222" t="s">
        <v>36</v>
      </c>
      <c r="N222" s="223" t="s">
        <v>53</v>
      </c>
      <c r="O222" s="87"/>
      <c r="P222" s="224">
        <f>O222*H222</f>
        <v>0</v>
      </c>
      <c r="Q222" s="224">
        <v>0</v>
      </c>
      <c r="R222" s="224">
        <f>Q222*H222</f>
        <v>0</v>
      </c>
      <c r="S222" s="224">
        <v>0</v>
      </c>
      <c r="T222" s="225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6" t="s">
        <v>160</v>
      </c>
      <c r="AT222" s="226" t="s">
        <v>155</v>
      </c>
      <c r="AU222" s="226" t="s">
        <v>90</v>
      </c>
      <c r="AY222" s="19" t="s">
        <v>153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9" t="s">
        <v>23</v>
      </c>
      <c r="BK222" s="227">
        <f>ROUND(I222*H222,2)</f>
        <v>0</v>
      </c>
      <c r="BL222" s="19" t="s">
        <v>160</v>
      </c>
      <c r="BM222" s="226" t="s">
        <v>463</v>
      </c>
    </row>
    <row r="223" spans="1:47" s="2" customFormat="1" ht="12">
      <c r="A223" s="41"/>
      <c r="B223" s="42"/>
      <c r="C223" s="43"/>
      <c r="D223" s="228" t="s">
        <v>162</v>
      </c>
      <c r="E223" s="43"/>
      <c r="F223" s="229" t="s">
        <v>297</v>
      </c>
      <c r="G223" s="43"/>
      <c r="H223" s="43"/>
      <c r="I223" s="230"/>
      <c r="J223" s="43"/>
      <c r="K223" s="43"/>
      <c r="L223" s="47"/>
      <c r="M223" s="231"/>
      <c r="N223" s="232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19" t="s">
        <v>162</v>
      </c>
      <c r="AU223" s="19" t="s">
        <v>90</v>
      </c>
    </row>
    <row r="224" spans="1:47" s="2" customFormat="1" ht="12">
      <c r="A224" s="41"/>
      <c r="B224" s="42"/>
      <c r="C224" s="43"/>
      <c r="D224" s="233" t="s">
        <v>164</v>
      </c>
      <c r="E224" s="43"/>
      <c r="F224" s="234" t="s">
        <v>298</v>
      </c>
      <c r="G224" s="43"/>
      <c r="H224" s="43"/>
      <c r="I224" s="230"/>
      <c r="J224" s="43"/>
      <c r="K224" s="43"/>
      <c r="L224" s="47"/>
      <c r="M224" s="231"/>
      <c r="N224" s="232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19" t="s">
        <v>164</v>
      </c>
      <c r="AU224" s="19" t="s">
        <v>90</v>
      </c>
    </row>
    <row r="225" spans="1:51" s="13" customFormat="1" ht="12">
      <c r="A225" s="13"/>
      <c r="B225" s="235"/>
      <c r="C225" s="236"/>
      <c r="D225" s="228" t="s">
        <v>166</v>
      </c>
      <c r="E225" s="237" t="s">
        <v>36</v>
      </c>
      <c r="F225" s="238" t="s">
        <v>299</v>
      </c>
      <c r="G225" s="236"/>
      <c r="H225" s="237" t="s">
        <v>36</v>
      </c>
      <c r="I225" s="239"/>
      <c r="J225" s="236"/>
      <c r="K225" s="236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166</v>
      </c>
      <c r="AU225" s="244" t="s">
        <v>90</v>
      </c>
      <c r="AV225" s="13" t="s">
        <v>23</v>
      </c>
      <c r="AW225" s="13" t="s">
        <v>45</v>
      </c>
      <c r="AX225" s="13" t="s">
        <v>82</v>
      </c>
      <c r="AY225" s="244" t="s">
        <v>153</v>
      </c>
    </row>
    <row r="226" spans="1:51" s="14" customFormat="1" ht="12">
      <c r="A226" s="14"/>
      <c r="B226" s="245"/>
      <c r="C226" s="246"/>
      <c r="D226" s="228" t="s">
        <v>166</v>
      </c>
      <c r="E226" s="247" t="s">
        <v>36</v>
      </c>
      <c r="F226" s="248" t="s">
        <v>464</v>
      </c>
      <c r="G226" s="246"/>
      <c r="H226" s="249">
        <v>63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166</v>
      </c>
      <c r="AU226" s="255" t="s">
        <v>90</v>
      </c>
      <c r="AV226" s="14" t="s">
        <v>90</v>
      </c>
      <c r="AW226" s="14" t="s">
        <v>45</v>
      </c>
      <c r="AX226" s="14" t="s">
        <v>23</v>
      </c>
      <c r="AY226" s="255" t="s">
        <v>153</v>
      </c>
    </row>
    <row r="227" spans="1:63" s="12" customFormat="1" ht="22.8" customHeight="1">
      <c r="A227" s="12"/>
      <c r="B227" s="199"/>
      <c r="C227" s="200"/>
      <c r="D227" s="201" t="s">
        <v>81</v>
      </c>
      <c r="E227" s="213" t="s">
        <v>422</v>
      </c>
      <c r="F227" s="213" t="s">
        <v>423</v>
      </c>
      <c r="G227" s="200"/>
      <c r="H227" s="200"/>
      <c r="I227" s="203"/>
      <c r="J227" s="214">
        <f>BK227</f>
        <v>0</v>
      </c>
      <c r="K227" s="200"/>
      <c r="L227" s="205"/>
      <c r="M227" s="206"/>
      <c r="N227" s="207"/>
      <c r="O227" s="207"/>
      <c r="P227" s="208">
        <f>SUM(P228:P250)</f>
        <v>0</v>
      </c>
      <c r="Q227" s="207"/>
      <c r="R227" s="208">
        <f>SUM(R228:R250)</f>
        <v>0.0008880599999999999</v>
      </c>
      <c r="S227" s="207"/>
      <c r="T227" s="209">
        <f>SUM(T228:T250)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0" t="s">
        <v>23</v>
      </c>
      <c r="AT227" s="211" t="s">
        <v>81</v>
      </c>
      <c r="AU227" s="211" t="s">
        <v>23</v>
      </c>
      <c r="AY227" s="210" t="s">
        <v>153</v>
      </c>
      <c r="BK227" s="212">
        <f>SUM(BK228:BK250)</f>
        <v>0</v>
      </c>
    </row>
    <row r="228" spans="1:65" s="2" customFormat="1" ht="16.5" customHeight="1">
      <c r="A228" s="41"/>
      <c r="B228" s="42"/>
      <c r="C228" s="215" t="s">
        <v>286</v>
      </c>
      <c r="D228" s="215" t="s">
        <v>155</v>
      </c>
      <c r="E228" s="216" t="s">
        <v>324</v>
      </c>
      <c r="F228" s="217" t="s">
        <v>325</v>
      </c>
      <c r="G228" s="218" t="s">
        <v>272</v>
      </c>
      <c r="H228" s="219">
        <v>15.75</v>
      </c>
      <c r="I228" s="220"/>
      <c r="J228" s="221">
        <f>ROUND(I228*H228,2)</f>
        <v>0</v>
      </c>
      <c r="K228" s="217" t="s">
        <v>159</v>
      </c>
      <c r="L228" s="47"/>
      <c r="M228" s="222" t="s">
        <v>36</v>
      </c>
      <c r="N228" s="223" t="s">
        <v>53</v>
      </c>
      <c r="O228" s="87"/>
      <c r="P228" s="224">
        <f>O228*H228</f>
        <v>0</v>
      </c>
      <c r="Q228" s="224">
        <v>0</v>
      </c>
      <c r="R228" s="224">
        <f>Q228*H228</f>
        <v>0</v>
      </c>
      <c r="S228" s="224">
        <v>0</v>
      </c>
      <c r="T228" s="225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6" t="s">
        <v>160</v>
      </c>
      <c r="AT228" s="226" t="s">
        <v>155</v>
      </c>
      <c r="AU228" s="226" t="s">
        <v>90</v>
      </c>
      <c r="AY228" s="19" t="s">
        <v>153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23</v>
      </c>
      <c r="BK228" s="227">
        <f>ROUND(I228*H228,2)</f>
        <v>0</v>
      </c>
      <c r="BL228" s="19" t="s">
        <v>160</v>
      </c>
      <c r="BM228" s="226" t="s">
        <v>465</v>
      </c>
    </row>
    <row r="229" spans="1:47" s="2" customFormat="1" ht="12">
      <c r="A229" s="41"/>
      <c r="B229" s="42"/>
      <c r="C229" s="43"/>
      <c r="D229" s="228" t="s">
        <v>162</v>
      </c>
      <c r="E229" s="43"/>
      <c r="F229" s="229" t="s">
        <v>327</v>
      </c>
      <c r="G229" s="43"/>
      <c r="H229" s="43"/>
      <c r="I229" s="230"/>
      <c r="J229" s="43"/>
      <c r="K229" s="43"/>
      <c r="L229" s="47"/>
      <c r="M229" s="231"/>
      <c r="N229" s="23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162</v>
      </c>
      <c r="AU229" s="19" t="s">
        <v>90</v>
      </c>
    </row>
    <row r="230" spans="1:47" s="2" customFormat="1" ht="12">
      <c r="A230" s="41"/>
      <c r="B230" s="42"/>
      <c r="C230" s="43"/>
      <c r="D230" s="233" t="s">
        <v>164</v>
      </c>
      <c r="E230" s="43"/>
      <c r="F230" s="234" t="s">
        <v>328</v>
      </c>
      <c r="G230" s="43"/>
      <c r="H230" s="43"/>
      <c r="I230" s="230"/>
      <c r="J230" s="43"/>
      <c r="K230" s="43"/>
      <c r="L230" s="47"/>
      <c r="M230" s="231"/>
      <c r="N230" s="232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19" t="s">
        <v>164</v>
      </c>
      <c r="AU230" s="19" t="s">
        <v>90</v>
      </c>
    </row>
    <row r="231" spans="1:51" s="13" customFormat="1" ht="12">
      <c r="A231" s="13"/>
      <c r="B231" s="235"/>
      <c r="C231" s="236"/>
      <c r="D231" s="228" t="s">
        <v>166</v>
      </c>
      <c r="E231" s="237" t="s">
        <v>36</v>
      </c>
      <c r="F231" s="238" t="s">
        <v>425</v>
      </c>
      <c r="G231" s="236"/>
      <c r="H231" s="237" t="s">
        <v>36</v>
      </c>
      <c r="I231" s="239"/>
      <c r="J231" s="236"/>
      <c r="K231" s="236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166</v>
      </c>
      <c r="AU231" s="244" t="s">
        <v>90</v>
      </c>
      <c r="AV231" s="13" t="s">
        <v>23</v>
      </c>
      <c r="AW231" s="13" t="s">
        <v>45</v>
      </c>
      <c r="AX231" s="13" t="s">
        <v>82</v>
      </c>
      <c r="AY231" s="244" t="s">
        <v>153</v>
      </c>
    </row>
    <row r="232" spans="1:51" s="13" customFormat="1" ht="12">
      <c r="A232" s="13"/>
      <c r="B232" s="235"/>
      <c r="C232" s="236"/>
      <c r="D232" s="228" t="s">
        <v>166</v>
      </c>
      <c r="E232" s="237" t="s">
        <v>36</v>
      </c>
      <c r="F232" s="238" t="s">
        <v>438</v>
      </c>
      <c r="G232" s="236"/>
      <c r="H232" s="237" t="s">
        <v>36</v>
      </c>
      <c r="I232" s="239"/>
      <c r="J232" s="236"/>
      <c r="K232" s="236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166</v>
      </c>
      <c r="AU232" s="244" t="s">
        <v>90</v>
      </c>
      <c r="AV232" s="13" t="s">
        <v>23</v>
      </c>
      <c r="AW232" s="13" t="s">
        <v>45</v>
      </c>
      <c r="AX232" s="13" t="s">
        <v>82</v>
      </c>
      <c r="AY232" s="244" t="s">
        <v>153</v>
      </c>
    </row>
    <row r="233" spans="1:51" s="14" customFormat="1" ht="12">
      <c r="A233" s="14"/>
      <c r="B233" s="245"/>
      <c r="C233" s="246"/>
      <c r="D233" s="228" t="s">
        <v>166</v>
      </c>
      <c r="E233" s="247" t="s">
        <v>36</v>
      </c>
      <c r="F233" s="248" t="s">
        <v>426</v>
      </c>
      <c r="G233" s="246"/>
      <c r="H233" s="249">
        <v>15.75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166</v>
      </c>
      <c r="AU233" s="255" t="s">
        <v>90</v>
      </c>
      <c r="AV233" s="14" t="s">
        <v>90</v>
      </c>
      <c r="AW233" s="14" t="s">
        <v>45</v>
      </c>
      <c r="AX233" s="14" t="s">
        <v>82</v>
      </c>
      <c r="AY233" s="255" t="s">
        <v>153</v>
      </c>
    </row>
    <row r="234" spans="1:51" s="15" customFormat="1" ht="12">
      <c r="A234" s="15"/>
      <c r="B234" s="266"/>
      <c r="C234" s="267"/>
      <c r="D234" s="228" t="s">
        <v>166</v>
      </c>
      <c r="E234" s="268" t="s">
        <v>36</v>
      </c>
      <c r="F234" s="269" t="s">
        <v>183</v>
      </c>
      <c r="G234" s="267"/>
      <c r="H234" s="270">
        <v>15.75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76" t="s">
        <v>166</v>
      </c>
      <c r="AU234" s="276" t="s">
        <v>90</v>
      </c>
      <c r="AV234" s="15" t="s">
        <v>160</v>
      </c>
      <c r="AW234" s="15" t="s">
        <v>45</v>
      </c>
      <c r="AX234" s="15" t="s">
        <v>23</v>
      </c>
      <c r="AY234" s="276" t="s">
        <v>153</v>
      </c>
    </row>
    <row r="235" spans="1:65" s="2" customFormat="1" ht="16.5" customHeight="1">
      <c r="A235" s="41"/>
      <c r="B235" s="42"/>
      <c r="C235" s="256" t="s">
        <v>293</v>
      </c>
      <c r="D235" s="256" t="s">
        <v>175</v>
      </c>
      <c r="E235" s="257" t="s">
        <v>427</v>
      </c>
      <c r="F235" s="258" t="s">
        <v>428</v>
      </c>
      <c r="G235" s="259" t="s">
        <v>272</v>
      </c>
      <c r="H235" s="260">
        <v>15.75</v>
      </c>
      <c r="I235" s="261"/>
      <c r="J235" s="262">
        <f>ROUND(I235*H235,2)</f>
        <v>0</v>
      </c>
      <c r="K235" s="258" t="s">
        <v>36</v>
      </c>
      <c r="L235" s="263"/>
      <c r="M235" s="264" t="s">
        <v>36</v>
      </c>
      <c r="N235" s="265" t="s">
        <v>53</v>
      </c>
      <c r="O235" s="87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6" t="s">
        <v>334</v>
      </c>
      <c r="AT235" s="226" t="s">
        <v>175</v>
      </c>
      <c r="AU235" s="226" t="s">
        <v>90</v>
      </c>
      <c r="AY235" s="19" t="s">
        <v>153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9" t="s">
        <v>23</v>
      </c>
      <c r="BK235" s="227">
        <f>ROUND(I235*H235,2)</f>
        <v>0</v>
      </c>
      <c r="BL235" s="19" t="s">
        <v>251</v>
      </c>
      <c r="BM235" s="226" t="s">
        <v>466</v>
      </c>
    </row>
    <row r="236" spans="1:47" s="2" customFormat="1" ht="12">
      <c r="A236" s="41"/>
      <c r="B236" s="42"/>
      <c r="C236" s="43"/>
      <c r="D236" s="228" t="s">
        <v>162</v>
      </c>
      <c r="E236" s="43"/>
      <c r="F236" s="229" t="s">
        <v>428</v>
      </c>
      <c r="G236" s="43"/>
      <c r="H236" s="43"/>
      <c r="I236" s="230"/>
      <c r="J236" s="43"/>
      <c r="K236" s="43"/>
      <c r="L236" s="47"/>
      <c r="M236" s="231"/>
      <c r="N236" s="232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19" t="s">
        <v>162</v>
      </c>
      <c r="AU236" s="19" t="s">
        <v>90</v>
      </c>
    </row>
    <row r="237" spans="1:51" s="13" customFormat="1" ht="12">
      <c r="A237" s="13"/>
      <c r="B237" s="235"/>
      <c r="C237" s="236"/>
      <c r="D237" s="228" t="s">
        <v>166</v>
      </c>
      <c r="E237" s="237" t="s">
        <v>36</v>
      </c>
      <c r="F237" s="238" t="s">
        <v>336</v>
      </c>
      <c r="G237" s="236"/>
      <c r="H237" s="237" t="s">
        <v>36</v>
      </c>
      <c r="I237" s="239"/>
      <c r="J237" s="236"/>
      <c r="K237" s="236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166</v>
      </c>
      <c r="AU237" s="244" t="s">
        <v>90</v>
      </c>
      <c r="AV237" s="13" t="s">
        <v>23</v>
      </c>
      <c r="AW237" s="13" t="s">
        <v>45</v>
      </c>
      <c r="AX237" s="13" t="s">
        <v>82</v>
      </c>
      <c r="AY237" s="244" t="s">
        <v>153</v>
      </c>
    </row>
    <row r="238" spans="1:51" s="13" customFormat="1" ht="12">
      <c r="A238" s="13"/>
      <c r="B238" s="235"/>
      <c r="C238" s="236"/>
      <c r="D238" s="228" t="s">
        <v>166</v>
      </c>
      <c r="E238" s="237" t="s">
        <v>36</v>
      </c>
      <c r="F238" s="238" t="s">
        <v>329</v>
      </c>
      <c r="G238" s="236"/>
      <c r="H238" s="237" t="s">
        <v>36</v>
      </c>
      <c r="I238" s="239"/>
      <c r="J238" s="236"/>
      <c r="K238" s="236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166</v>
      </c>
      <c r="AU238" s="244" t="s">
        <v>90</v>
      </c>
      <c r="AV238" s="13" t="s">
        <v>23</v>
      </c>
      <c r="AW238" s="13" t="s">
        <v>45</v>
      </c>
      <c r="AX238" s="13" t="s">
        <v>82</v>
      </c>
      <c r="AY238" s="244" t="s">
        <v>153</v>
      </c>
    </row>
    <row r="239" spans="1:51" s="14" customFormat="1" ht="12">
      <c r="A239" s="14"/>
      <c r="B239" s="245"/>
      <c r="C239" s="246"/>
      <c r="D239" s="228" t="s">
        <v>166</v>
      </c>
      <c r="E239" s="247" t="s">
        <v>36</v>
      </c>
      <c r="F239" s="248" t="s">
        <v>430</v>
      </c>
      <c r="G239" s="246"/>
      <c r="H239" s="249">
        <v>15.75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166</v>
      </c>
      <c r="AU239" s="255" t="s">
        <v>90</v>
      </c>
      <c r="AV239" s="14" t="s">
        <v>90</v>
      </c>
      <c r="AW239" s="14" t="s">
        <v>45</v>
      </c>
      <c r="AX239" s="14" t="s">
        <v>82</v>
      </c>
      <c r="AY239" s="255" t="s">
        <v>153</v>
      </c>
    </row>
    <row r="240" spans="1:51" s="15" customFormat="1" ht="12">
      <c r="A240" s="15"/>
      <c r="B240" s="266"/>
      <c r="C240" s="267"/>
      <c r="D240" s="228" t="s">
        <v>166</v>
      </c>
      <c r="E240" s="268" t="s">
        <v>36</v>
      </c>
      <c r="F240" s="269" t="s">
        <v>183</v>
      </c>
      <c r="G240" s="267"/>
      <c r="H240" s="270">
        <v>15.75</v>
      </c>
      <c r="I240" s="271"/>
      <c r="J240" s="267"/>
      <c r="K240" s="267"/>
      <c r="L240" s="272"/>
      <c r="M240" s="273"/>
      <c r="N240" s="274"/>
      <c r="O240" s="274"/>
      <c r="P240" s="274"/>
      <c r="Q240" s="274"/>
      <c r="R240" s="274"/>
      <c r="S240" s="274"/>
      <c r="T240" s="27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6" t="s">
        <v>166</v>
      </c>
      <c r="AU240" s="276" t="s">
        <v>90</v>
      </c>
      <c r="AV240" s="15" t="s">
        <v>160</v>
      </c>
      <c r="AW240" s="15" t="s">
        <v>45</v>
      </c>
      <c r="AX240" s="15" t="s">
        <v>23</v>
      </c>
      <c r="AY240" s="276" t="s">
        <v>153</v>
      </c>
    </row>
    <row r="241" spans="1:65" s="2" customFormat="1" ht="16.5" customHeight="1">
      <c r="A241" s="41"/>
      <c r="B241" s="42"/>
      <c r="C241" s="215" t="s">
        <v>303</v>
      </c>
      <c r="D241" s="215" t="s">
        <v>155</v>
      </c>
      <c r="E241" s="216" t="s">
        <v>339</v>
      </c>
      <c r="F241" s="217" t="s">
        <v>340</v>
      </c>
      <c r="G241" s="218" t="s">
        <v>247</v>
      </c>
      <c r="H241" s="219">
        <v>0.038</v>
      </c>
      <c r="I241" s="220"/>
      <c r="J241" s="221">
        <f>ROUND(I241*H241,2)</f>
        <v>0</v>
      </c>
      <c r="K241" s="217" t="s">
        <v>159</v>
      </c>
      <c r="L241" s="47"/>
      <c r="M241" s="222" t="s">
        <v>36</v>
      </c>
      <c r="N241" s="223" t="s">
        <v>53</v>
      </c>
      <c r="O241" s="87"/>
      <c r="P241" s="224">
        <f>O241*H241</f>
        <v>0</v>
      </c>
      <c r="Q241" s="224">
        <v>0.02337</v>
      </c>
      <c r="R241" s="224">
        <f>Q241*H241</f>
        <v>0.0008880599999999999</v>
      </c>
      <c r="S241" s="224">
        <v>0</v>
      </c>
      <c r="T241" s="225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6" t="s">
        <v>160</v>
      </c>
      <c r="AT241" s="226" t="s">
        <v>155</v>
      </c>
      <c r="AU241" s="226" t="s">
        <v>90</v>
      </c>
      <c r="AY241" s="19" t="s">
        <v>153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9" t="s">
        <v>23</v>
      </c>
      <c r="BK241" s="227">
        <f>ROUND(I241*H241,2)</f>
        <v>0</v>
      </c>
      <c r="BL241" s="19" t="s">
        <v>160</v>
      </c>
      <c r="BM241" s="226" t="s">
        <v>467</v>
      </c>
    </row>
    <row r="242" spans="1:47" s="2" customFormat="1" ht="12">
      <c r="A242" s="41"/>
      <c r="B242" s="42"/>
      <c r="C242" s="43"/>
      <c r="D242" s="228" t="s">
        <v>162</v>
      </c>
      <c r="E242" s="43"/>
      <c r="F242" s="229" t="s">
        <v>342</v>
      </c>
      <c r="G242" s="43"/>
      <c r="H242" s="43"/>
      <c r="I242" s="230"/>
      <c r="J242" s="43"/>
      <c r="K242" s="43"/>
      <c r="L242" s="47"/>
      <c r="M242" s="231"/>
      <c r="N242" s="232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19" t="s">
        <v>162</v>
      </c>
      <c r="AU242" s="19" t="s">
        <v>90</v>
      </c>
    </row>
    <row r="243" spans="1:47" s="2" customFormat="1" ht="12">
      <c r="A243" s="41"/>
      <c r="B243" s="42"/>
      <c r="C243" s="43"/>
      <c r="D243" s="233" t="s">
        <v>164</v>
      </c>
      <c r="E243" s="43"/>
      <c r="F243" s="234" t="s">
        <v>343</v>
      </c>
      <c r="G243" s="43"/>
      <c r="H243" s="43"/>
      <c r="I243" s="230"/>
      <c r="J243" s="43"/>
      <c r="K243" s="43"/>
      <c r="L243" s="47"/>
      <c r="M243" s="231"/>
      <c r="N243" s="232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19" t="s">
        <v>164</v>
      </c>
      <c r="AU243" s="19" t="s">
        <v>90</v>
      </c>
    </row>
    <row r="244" spans="1:51" s="13" customFormat="1" ht="12">
      <c r="A244" s="13"/>
      <c r="B244" s="235"/>
      <c r="C244" s="236"/>
      <c r="D244" s="228" t="s">
        <v>166</v>
      </c>
      <c r="E244" s="237" t="s">
        <v>36</v>
      </c>
      <c r="F244" s="238" t="s">
        <v>432</v>
      </c>
      <c r="G244" s="236"/>
      <c r="H244" s="237" t="s">
        <v>36</v>
      </c>
      <c r="I244" s="239"/>
      <c r="J244" s="236"/>
      <c r="K244" s="236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166</v>
      </c>
      <c r="AU244" s="244" t="s">
        <v>90</v>
      </c>
      <c r="AV244" s="13" t="s">
        <v>23</v>
      </c>
      <c r="AW244" s="13" t="s">
        <v>45</v>
      </c>
      <c r="AX244" s="13" t="s">
        <v>82</v>
      </c>
      <c r="AY244" s="244" t="s">
        <v>153</v>
      </c>
    </row>
    <row r="245" spans="1:51" s="13" customFormat="1" ht="12">
      <c r="A245" s="13"/>
      <c r="B245" s="235"/>
      <c r="C245" s="236"/>
      <c r="D245" s="228" t="s">
        <v>166</v>
      </c>
      <c r="E245" s="237" t="s">
        <v>36</v>
      </c>
      <c r="F245" s="238" t="s">
        <v>329</v>
      </c>
      <c r="G245" s="236"/>
      <c r="H245" s="237" t="s">
        <v>36</v>
      </c>
      <c r="I245" s="239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166</v>
      </c>
      <c r="AU245" s="244" t="s">
        <v>90</v>
      </c>
      <c r="AV245" s="13" t="s">
        <v>23</v>
      </c>
      <c r="AW245" s="13" t="s">
        <v>45</v>
      </c>
      <c r="AX245" s="13" t="s">
        <v>82</v>
      </c>
      <c r="AY245" s="244" t="s">
        <v>153</v>
      </c>
    </row>
    <row r="246" spans="1:51" s="14" customFormat="1" ht="12">
      <c r="A246" s="14"/>
      <c r="B246" s="245"/>
      <c r="C246" s="246"/>
      <c r="D246" s="228" t="s">
        <v>166</v>
      </c>
      <c r="E246" s="247" t="s">
        <v>36</v>
      </c>
      <c r="F246" s="248" t="s">
        <v>433</v>
      </c>
      <c r="G246" s="246"/>
      <c r="H246" s="249">
        <v>0.0378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166</v>
      </c>
      <c r="AU246" s="255" t="s">
        <v>90</v>
      </c>
      <c r="AV246" s="14" t="s">
        <v>90</v>
      </c>
      <c r="AW246" s="14" t="s">
        <v>45</v>
      </c>
      <c r="AX246" s="14" t="s">
        <v>82</v>
      </c>
      <c r="AY246" s="255" t="s">
        <v>153</v>
      </c>
    </row>
    <row r="247" spans="1:51" s="15" customFormat="1" ht="12">
      <c r="A247" s="15"/>
      <c r="B247" s="266"/>
      <c r="C247" s="267"/>
      <c r="D247" s="228" t="s">
        <v>166</v>
      </c>
      <c r="E247" s="268" t="s">
        <v>36</v>
      </c>
      <c r="F247" s="269" t="s">
        <v>183</v>
      </c>
      <c r="G247" s="267"/>
      <c r="H247" s="270">
        <v>0.0378</v>
      </c>
      <c r="I247" s="271"/>
      <c r="J247" s="267"/>
      <c r="K247" s="267"/>
      <c r="L247" s="272"/>
      <c r="M247" s="273"/>
      <c r="N247" s="274"/>
      <c r="O247" s="274"/>
      <c r="P247" s="274"/>
      <c r="Q247" s="274"/>
      <c r="R247" s="274"/>
      <c r="S247" s="274"/>
      <c r="T247" s="27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76" t="s">
        <v>166</v>
      </c>
      <c r="AU247" s="276" t="s">
        <v>90</v>
      </c>
      <c r="AV247" s="15" t="s">
        <v>160</v>
      </c>
      <c r="AW247" s="15" t="s">
        <v>45</v>
      </c>
      <c r="AX247" s="15" t="s">
        <v>23</v>
      </c>
      <c r="AY247" s="276" t="s">
        <v>153</v>
      </c>
    </row>
    <row r="248" spans="1:65" s="2" customFormat="1" ht="16.5" customHeight="1">
      <c r="A248" s="41"/>
      <c r="B248" s="42"/>
      <c r="C248" s="215" t="s">
        <v>312</v>
      </c>
      <c r="D248" s="215" t="s">
        <v>155</v>
      </c>
      <c r="E248" s="216" t="s">
        <v>346</v>
      </c>
      <c r="F248" s="217" t="s">
        <v>347</v>
      </c>
      <c r="G248" s="218" t="s">
        <v>348</v>
      </c>
      <c r="H248" s="277"/>
      <c r="I248" s="220"/>
      <c r="J248" s="221">
        <f>ROUND(I248*H248,2)</f>
        <v>0</v>
      </c>
      <c r="K248" s="217" t="s">
        <v>159</v>
      </c>
      <c r="L248" s="47"/>
      <c r="M248" s="222" t="s">
        <v>36</v>
      </c>
      <c r="N248" s="223" t="s">
        <v>53</v>
      </c>
      <c r="O248" s="87"/>
      <c r="P248" s="224">
        <f>O248*H248</f>
        <v>0</v>
      </c>
      <c r="Q248" s="224">
        <v>0</v>
      </c>
      <c r="R248" s="224">
        <f>Q248*H248</f>
        <v>0</v>
      </c>
      <c r="S248" s="224">
        <v>0</v>
      </c>
      <c r="T248" s="225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26" t="s">
        <v>160</v>
      </c>
      <c r="AT248" s="226" t="s">
        <v>155</v>
      </c>
      <c r="AU248" s="226" t="s">
        <v>90</v>
      </c>
      <c r="AY248" s="19" t="s">
        <v>153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9" t="s">
        <v>23</v>
      </c>
      <c r="BK248" s="227">
        <f>ROUND(I248*H248,2)</f>
        <v>0</v>
      </c>
      <c r="BL248" s="19" t="s">
        <v>160</v>
      </c>
      <c r="BM248" s="226" t="s">
        <v>468</v>
      </c>
    </row>
    <row r="249" spans="1:47" s="2" customFormat="1" ht="12">
      <c r="A249" s="41"/>
      <c r="B249" s="42"/>
      <c r="C249" s="43"/>
      <c r="D249" s="228" t="s">
        <v>162</v>
      </c>
      <c r="E249" s="43"/>
      <c r="F249" s="229" t="s">
        <v>350</v>
      </c>
      <c r="G249" s="43"/>
      <c r="H249" s="43"/>
      <c r="I249" s="230"/>
      <c r="J249" s="43"/>
      <c r="K249" s="43"/>
      <c r="L249" s="47"/>
      <c r="M249" s="231"/>
      <c r="N249" s="232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19" t="s">
        <v>162</v>
      </c>
      <c r="AU249" s="19" t="s">
        <v>90</v>
      </c>
    </row>
    <row r="250" spans="1:47" s="2" customFormat="1" ht="12">
      <c r="A250" s="41"/>
      <c r="B250" s="42"/>
      <c r="C250" s="43"/>
      <c r="D250" s="233" t="s">
        <v>164</v>
      </c>
      <c r="E250" s="43"/>
      <c r="F250" s="234" t="s">
        <v>351</v>
      </c>
      <c r="G250" s="43"/>
      <c r="H250" s="43"/>
      <c r="I250" s="230"/>
      <c r="J250" s="43"/>
      <c r="K250" s="43"/>
      <c r="L250" s="47"/>
      <c r="M250" s="231"/>
      <c r="N250" s="232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19" t="s">
        <v>164</v>
      </c>
      <c r="AU250" s="19" t="s">
        <v>90</v>
      </c>
    </row>
    <row r="251" spans="1:63" s="12" customFormat="1" ht="22.8" customHeight="1">
      <c r="A251" s="12"/>
      <c r="B251" s="199"/>
      <c r="C251" s="200"/>
      <c r="D251" s="201" t="s">
        <v>81</v>
      </c>
      <c r="E251" s="213" t="s">
        <v>310</v>
      </c>
      <c r="F251" s="213" t="s">
        <v>311</v>
      </c>
      <c r="G251" s="200"/>
      <c r="H251" s="200"/>
      <c r="I251" s="203"/>
      <c r="J251" s="214">
        <f>BK251</f>
        <v>0</v>
      </c>
      <c r="K251" s="200"/>
      <c r="L251" s="205"/>
      <c r="M251" s="206"/>
      <c r="N251" s="207"/>
      <c r="O251" s="207"/>
      <c r="P251" s="208">
        <f>SUM(P252:P254)</f>
        <v>0</v>
      </c>
      <c r="Q251" s="207"/>
      <c r="R251" s="208">
        <f>SUM(R252:R254)</f>
        <v>0</v>
      </c>
      <c r="S251" s="207"/>
      <c r="T251" s="209">
        <f>SUM(T252:T254)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0" t="s">
        <v>23</v>
      </c>
      <c r="AT251" s="211" t="s">
        <v>81</v>
      </c>
      <c r="AU251" s="211" t="s">
        <v>23</v>
      </c>
      <c r="AY251" s="210" t="s">
        <v>153</v>
      </c>
      <c r="BK251" s="212">
        <f>SUM(BK252:BK254)</f>
        <v>0</v>
      </c>
    </row>
    <row r="252" spans="1:65" s="2" customFormat="1" ht="16.5" customHeight="1">
      <c r="A252" s="41"/>
      <c r="B252" s="42"/>
      <c r="C252" s="215" t="s">
        <v>323</v>
      </c>
      <c r="D252" s="215" t="s">
        <v>155</v>
      </c>
      <c r="E252" s="216" t="s">
        <v>313</v>
      </c>
      <c r="F252" s="217" t="s">
        <v>314</v>
      </c>
      <c r="G252" s="218" t="s">
        <v>315</v>
      </c>
      <c r="H252" s="219">
        <v>12.686</v>
      </c>
      <c r="I252" s="220"/>
      <c r="J252" s="221">
        <f>ROUND(I252*H252,2)</f>
        <v>0</v>
      </c>
      <c r="K252" s="217" t="s">
        <v>159</v>
      </c>
      <c r="L252" s="47"/>
      <c r="M252" s="222" t="s">
        <v>36</v>
      </c>
      <c r="N252" s="223" t="s">
        <v>53</v>
      </c>
      <c r="O252" s="87"/>
      <c r="P252" s="224">
        <f>O252*H252</f>
        <v>0</v>
      </c>
      <c r="Q252" s="224">
        <v>0</v>
      </c>
      <c r="R252" s="224">
        <f>Q252*H252</f>
        <v>0</v>
      </c>
      <c r="S252" s="224">
        <v>0</v>
      </c>
      <c r="T252" s="225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6" t="s">
        <v>160</v>
      </c>
      <c r="AT252" s="226" t="s">
        <v>155</v>
      </c>
      <c r="AU252" s="226" t="s">
        <v>90</v>
      </c>
      <c r="AY252" s="19" t="s">
        <v>153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19" t="s">
        <v>23</v>
      </c>
      <c r="BK252" s="227">
        <f>ROUND(I252*H252,2)</f>
        <v>0</v>
      </c>
      <c r="BL252" s="19" t="s">
        <v>160</v>
      </c>
      <c r="BM252" s="226" t="s">
        <v>469</v>
      </c>
    </row>
    <row r="253" spans="1:47" s="2" customFormat="1" ht="12">
      <c r="A253" s="41"/>
      <c r="B253" s="42"/>
      <c r="C253" s="43"/>
      <c r="D253" s="228" t="s">
        <v>162</v>
      </c>
      <c r="E253" s="43"/>
      <c r="F253" s="229" t="s">
        <v>317</v>
      </c>
      <c r="G253" s="43"/>
      <c r="H253" s="43"/>
      <c r="I253" s="230"/>
      <c r="J253" s="43"/>
      <c r="K253" s="43"/>
      <c r="L253" s="47"/>
      <c r="M253" s="231"/>
      <c r="N253" s="232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19" t="s">
        <v>162</v>
      </c>
      <c r="AU253" s="19" t="s">
        <v>90</v>
      </c>
    </row>
    <row r="254" spans="1:47" s="2" customFormat="1" ht="12">
      <c r="A254" s="41"/>
      <c r="B254" s="42"/>
      <c r="C254" s="43"/>
      <c r="D254" s="233" t="s">
        <v>164</v>
      </c>
      <c r="E254" s="43"/>
      <c r="F254" s="234" t="s">
        <v>318</v>
      </c>
      <c r="G254" s="43"/>
      <c r="H254" s="43"/>
      <c r="I254" s="230"/>
      <c r="J254" s="43"/>
      <c r="K254" s="43"/>
      <c r="L254" s="47"/>
      <c r="M254" s="278"/>
      <c r="N254" s="279"/>
      <c r="O254" s="280"/>
      <c r="P254" s="280"/>
      <c r="Q254" s="280"/>
      <c r="R254" s="280"/>
      <c r="S254" s="280"/>
      <c r="T254" s="28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19" t="s">
        <v>164</v>
      </c>
      <c r="AU254" s="19" t="s">
        <v>90</v>
      </c>
    </row>
    <row r="255" spans="1:31" s="2" customFormat="1" ht="6.95" customHeight="1">
      <c r="A255" s="41"/>
      <c r="B255" s="62"/>
      <c r="C255" s="63"/>
      <c r="D255" s="63"/>
      <c r="E255" s="63"/>
      <c r="F255" s="63"/>
      <c r="G255" s="63"/>
      <c r="H255" s="63"/>
      <c r="I255" s="63"/>
      <c r="J255" s="63"/>
      <c r="K255" s="63"/>
      <c r="L255" s="47"/>
      <c r="M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</row>
  </sheetData>
  <sheetProtection password="CC35" sheet="1" objects="1" scenarios="1" formatColumns="0" formatRows="0" autoFilter="0"/>
  <autoFilter ref="C88:K25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4" r:id="rId1" display="https://podminky.urs.cz/item/CS_URS_2022_01/111103202"/>
    <hyperlink ref="F101" r:id="rId2" display="https://podminky.urs.cz/item/CS_URS_2022_01/183101121"/>
    <hyperlink ref="F108" r:id="rId3" display="https://podminky.urs.cz/item/CS_URS_2022_01/184102113"/>
    <hyperlink ref="F139" r:id="rId4" display="https://podminky.urs.cz/item/CS_URS_2022_01/184215133"/>
    <hyperlink ref="F152" r:id="rId5" display="https://podminky.urs.cz/item/CS_URS_2022_01/184801121"/>
    <hyperlink ref="F158" r:id="rId6" display="https://podminky.urs.cz/item/CS_URS_2022_01/184804116"/>
    <hyperlink ref="F203" r:id="rId7" display="https://podminky.urs.cz/item/CS_URS_2022_01/185803105"/>
    <hyperlink ref="F208" r:id="rId8" display="https://podminky.urs.cz/item/CS_URS_2022_01/185804311"/>
    <hyperlink ref="F219" r:id="rId9" display="https://podminky.urs.cz/item/CS_URS_2022_01/185851121"/>
    <hyperlink ref="F224" r:id="rId10" display="https://podminky.urs.cz/item/CS_URS_2022_01/185851129"/>
    <hyperlink ref="F230" r:id="rId11" display="https://podminky.urs.cz/item/CS_URS_2022_01/762342441"/>
    <hyperlink ref="F243" r:id="rId12" display="https://podminky.urs.cz/item/CS_URS_2022_01/762395000"/>
    <hyperlink ref="F250" r:id="rId13" display="https://podminky.urs.cz/item/CS_URS_2022_01/998762201"/>
    <hyperlink ref="F254" r:id="rId14" display="https://podminky.urs.cz/item/CS_URS_2022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90</v>
      </c>
    </row>
    <row r="4" spans="2:46" s="1" customFormat="1" ht="24.95" customHeight="1">
      <c r="B4" s="22"/>
      <c r="D4" s="143" t="s">
        <v>124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opatření KoPÚ k.ú. Měrovice nad Hanou</v>
      </c>
      <c r="F7" s="145"/>
      <c r="G7" s="145"/>
      <c r="H7" s="145"/>
      <c r="L7" s="22"/>
    </row>
    <row r="8" spans="2:12" s="1" customFormat="1" ht="12" customHeight="1">
      <c r="B8" s="22"/>
      <c r="D8" s="145" t="s">
        <v>125</v>
      </c>
      <c r="L8" s="22"/>
    </row>
    <row r="9" spans="1:31" s="2" customFormat="1" ht="16.5" customHeight="1">
      <c r="A9" s="41"/>
      <c r="B9" s="47"/>
      <c r="C9" s="41"/>
      <c r="D9" s="41"/>
      <c r="E9" s="146" t="s">
        <v>126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352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470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19</v>
      </c>
      <c r="E13" s="41"/>
      <c r="F13" s="136" t="s">
        <v>36</v>
      </c>
      <c r="G13" s="41"/>
      <c r="H13" s="41"/>
      <c r="I13" s="145" t="s">
        <v>21</v>
      </c>
      <c r="J13" s="136" t="s">
        <v>36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24</v>
      </c>
      <c r="E14" s="41"/>
      <c r="F14" s="136" t="s">
        <v>25</v>
      </c>
      <c r="G14" s="41"/>
      <c r="H14" s="41"/>
      <c r="I14" s="145" t="s">
        <v>26</v>
      </c>
      <c r="J14" s="149" t="str">
        <f>'Rekapitulace stavby'!AN8</f>
        <v>17. 5. 2022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34</v>
      </c>
      <c r="E16" s="41"/>
      <c r="F16" s="41"/>
      <c r="G16" s="41"/>
      <c r="H16" s="41"/>
      <c r="I16" s="145" t="s">
        <v>35</v>
      </c>
      <c r="J16" s="136" t="s">
        <v>36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37</v>
      </c>
      <c r="F17" s="41"/>
      <c r="G17" s="41"/>
      <c r="H17" s="41"/>
      <c r="I17" s="145" t="s">
        <v>38</v>
      </c>
      <c r="J17" s="136" t="s">
        <v>36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39</v>
      </c>
      <c r="E19" s="41"/>
      <c r="F19" s="41"/>
      <c r="G19" s="41"/>
      <c r="H19" s="41"/>
      <c r="I19" s="145" t="s">
        <v>35</v>
      </c>
      <c r="J19" s="35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5" t="s">
        <v>38</v>
      </c>
      <c r="J20" s="35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41</v>
      </c>
      <c r="E22" s="41"/>
      <c r="F22" s="41"/>
      <c r="G22" s="41"/>
      <c r="H22" s="41"/>
      <c r="I22" s="145" t="s">
        <v>35</v>
      </c>
      <c r="J22" s="136" t="s">
        <v>36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42</v>
      </c>
      <c r="F23" s="41"/>
      <c r="G23" s="41"/>
      <c r="H23" s="41"/>
      <c r="I23" s="145" t="s">
        <v>38</v>
      </c>
      <c r="J23" s="136" t="s">
        <v>36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43</v>
      </c>
      <c r="E25" s="41"/>
      <c r="F25" s="41"/>
      <c r="G25" s="41"/>
      <c r="H25" s="41"/>
      <c r="I25" s="145" t="s">
        <v>35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38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46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36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48</v>
      </c>
      <c r="E32" s="41"/>
      <c r="F32" s="41"/>
      <c r="G32" s="41"/>
      <c r="H32" s="41"/>
      <c r="I32" s="41"/>
      <c r="J32" s="156">
        <f>ROUND(J89,2)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50</v>
      </c>
      <c r="G34" s="41"/>
      <c r="H34" s="41"/>
      <c r="I34" s="157" t="s">
        <v>49</v>
      </c>
      <c r="J34" s="157" t="s">
        <v>51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52</v>
      </c>
      <c r="E35" s="145" t="s">
        <v>53</v>
      </c>
      <c r="F35" s="159">
        <f>ROUND((SUM(BE89:BE264)),2)</f>
        <v>0</v>
      </c>
      <c r="G35" s="41"/>
      <c r="H35" s="41"/>
      <c r="I35" s="160">
        <v>0.21</v>
      </c>
      <c r="J35" s="159">
        <f>ROUND(((SUM(BE89:BE264))*I35),2)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54</v>
      </c>
      <c r="F36" s="159">
        <f>ROUND((SUM(BF89:BF264)),2)</f>
        <v>0</v>
      </c>
      <c r="G36" s="41"/>
      <c r="H36" s="41"/>
      <c r="I36" s="160">
        <v>0.15</v>
      </c>
      <c r="J36" s="159">
        <f>ROUND(((SUM(BF89:BF264))*I36),2)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55</v>
      </c>
      <c r="F37" s="159">
        <f>ROUND((SUM(BG89:BG264)),2)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56</v>
      </c>
      <c r="F38" s="159">
        <f>ROUND((SUM(BH89:BH264)),2)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57</v>
      </c>
      <c r="F39" s="159">
        <f>ROUND((SUM(BI89:BI264)),2)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58</v>
      </c>
      <c r="E41" s="163"/>
      <c r="F41" s="163"/>
      <c r="G41" s="164" t="s">
        <v>59</v>
      </c>
      <c r="H41" s="165" t="s">
        <v>60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5" t="s">
        <v>128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Realizace opatření KoPÚ k.ú. Měrovice nad Hanou</v>
      </c>
      <c r="F50" s="34"/>
      <c r="G50" s="34"/>
      <c r="H50" s="34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3"/>
      <c r="C51" s="34" t="s">
        <v>125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1"/>
      <c r="B52" s="42"/>
      <c r="C52" s="43"/>
      <c r="D52" s="43"/>
      <c r="E52" s="172" t="s">
        <v>126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4" t="s">
        <v>352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05.3 - Následná péče - 3.rok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4" t="s">
        <v>24</v>
      </c>
      <c r="D56" s="43"/>
      <c r="E56" s="43"/>
      <c r="F56" s="29" t="str">
        <f>F14</f>
        <v>Měrovice nad Hanou</v>
      </c>
      <c r="G56" s="43"/>
      <c r="H56" s="43"/>
      <c r="I56" s="34" t="s">
        <v>26</v>
      </c>
      <c r="J56" s="75" t="str">
        <f>IF(J14="","",J14)</f>
        <v>17. 5. 2022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4" t="s">
        <v>34</v>
      </c>
      <c r="D58" s="43"/>
      <c r="E58" s="43"/>
      <c r="F58" s="29" t="str">
        <f>E17</f>
        <v>ČR-Státní pozemkový úřad,Krajský poz.úřad</v>
      </c>
      <c r="G58" s="43"/>
      <c r="H58" s="43"/>
      <c r="I58" s="34" t="s">
        <v>41</v>
      </c>
      <c r="J58" s="39" t="str">
        <f>E23</f>
        <v xml:space="preserve">AGPOL  s.r.o.,Jungmanova 153/12,Olomouc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4" t="s">
        <v>39</v>
      </c>
      <c r="D59" s="43"/>
      <c r="E59" s="43"/>
      <c r="F59" s="29" t="str">
        <f>IF(E20="","",E20)</f>
        <v>Vyplň údaj</v>
      </c>
      <c r="G59" s="43"/>
      <c r="H59" s="43"/>
      <c r="I59" s="34" t="s">
        <v>43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129</v>
      </c>
      <c r="D61" s="174"/>
      <c r="E61" s="174"/>
      <c r="F61" s="174"/>
      <c r="G61" s="174"/>
      <c r="H61" s="174"/>
      <c r="I61" s="174"/>
      <c r="J61" s="175" t="s">
        <v>130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80</v>
      </c>
      <c r="D63" s="43"/>
      <c r="E63" s="43"/>
      <c r="F63" s="43"/>
      <c r="G63" s="43"/>
      <c r="H63" s="43"/>
      <c r="I63" s="43"/>
      <c r="J63" s="105">
        <f>J89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131</v>
      </c>
    </row>
    <row r="64" spans="1:31" s="9" customFormat="1" ht="24.95" customHeight="1">
      <c r="A64" s="9"/>
      <c r="B64" s="177"/>
      <c r="C64" s="178"/>
      <c r="D64" s="179" t="s">
        <v>132</v>
      </c>
      <c r="E64" s="180"/>
      <c r="F64" s="180"/>
      <c r="G64" s="180"/>
      <c r="H64" s="180"/>
      <c r="I64" s="180"/>
      <c r="J64" s="181">
        <f>J90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354</v>
      </c>
      <c r="E65" s="185"/>
      <c r="F65" s="185"/>
      <c r="G65" s="185"/>
      <c r="H65" s="185"/>
      <c r="I65" s="185"/>
      <c r="J65" s="186">
        <f>J91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355</v>
      </c>
      <c r="E66" s="185"/>
      <c r="F66" s="185"/>
      <c r="G66" s="185"/>
      <c r="H66" s="185"/>
      <c r="I66" s="185"/>
      <c r="J66" s="186">
        <f>J237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135</v>
      </c>
      <c r="E67" s="185"/>
      <c r="F67" s="185"/>
      <c r="G67" s="185"/>
      <c r="H67" s="185"/>
      <c r="I67" s="185"/>
      <c r="J67" s="186">
        <f>J261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5" t="s">
        <v>138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16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72" t="str">
        <f>E7</f>
        <v>Realizace opatření KoPÚ k.ú. Měrovice nad Hanou</v>
      </c>
      <c r="F77" s="34"/>
      <c r="G77" s="34"/>
      <c r="H77" s="34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2:12" s="1" customFormat="1" ht="12" customHeight="1">
      <c r="B78" s="23"/>
      <c r="C78" s="34" t="s">
        <v>125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1"/>
      <c r="B79" s="42"/>
      <c r="C79" s="43"/>
      <c r="D79" s="43"/>
      <c r="E79" s="172" t="s">
        <v>126</v>
      </c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352</v>
      </c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72" t="str">
        <f>E11</f>
        <v>SO 05.3 - Následná péče - 3.rok</v>
      </c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4" t="s">
        <v>24</v>
      </c>
      <c r="D83" s="43"/>
      <c r="E83" s="43"/>
      <c r="F83" s="29" t="str">
        <f>F14</f>
        <v>Měrovice nad Hanou</v>
      </c>
      <c r="G83" s="43"/>
      <c r="H83" s="43"/>
      <c r="I83" s="34" t="s">
        <v>26</v>
      </c>
      <c r="J83" s="75" t="str">
        <f>IF(J14="","",J14)</f>
        <v>17. 5. 2022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40.05" customHeight="1">
      <c r="A85" s="41"/>
      <c r="B85" s="42"/>
      <c r="C85" s="34" t="s">
        <v>34</v>
      </c>
      <c r="D85" s="43"/>
      <c r="E85" s="43"/>
      <c r="F85" s="29" t="str">
        <f>E17</f>
        <v>ČR-Státní pozemkový úřad,Krajský poz.úřad</v>
      </c>
      <c r="G85" s="43"/>
      <c r="H85" s="43"/>
      <c r="I85" s="34" t="s">
        <v>41</v>
      </c>
      <c r="J85" s="39" t="str">
        <f>E23</f>
        <v xml:space="preserve">AGPOL  s.r.o.,Jungmanova 153/12,Olomouc</v>
      </c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5.15" customHeight="1">
      <c r="A86" s="41"/>
      <c r="B86" s="42"/>
      <c r="C86" s="34" t="s">
        <v>39</v>
      </c>
      <c r="D86" s="43"/>
      <c r="E86" s="43"/>
      <c r="F86" s="29" t="str">
        <f>IF(E20="","",E20)</f>
        <v>Vyplň údaj</v>
      </c>
      <c r="G86" s="43"/>
      <c r="H86" s="43"/>
      <c r="I86" s="34" t="s">
        <v>43</v>
      </c>
      <c r="J86" s="39" t="str">
        <f>E26</f>
        <v xml:space="preserve"> </v>
      </c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0.3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11" customFormat="1" ht="29.25" customHeight="1">
      <c r="A88" s="188"/>
      <c r="B88" s="189"/>
      <c r="C88" s="190" t="s">
        <v>139</v>
      </c>
      <c r="D88" s="191" t="s">
        <v>67</v>
      </c>
      <c r="E88" s="191" t="s">
        <v>63</v>
      </c>
      <c r="F88" s="191" t="s">
        <v>64</v>
      </c>
      <c r="G88" s="191" t="s">
        <v>140</v>
      </c>
      <c r="H88" s="191" t="s">
        <v>141</v>
      </c>
      <c r="I88" s="191" t="s">
        <v>142</v>
      </c>
      <c r="J88" s="191" t="s">
        <v>130</v>
      </c>
      <c r="K88" s="192" t="s">
        <v>143</v>
      </c>
      <c r="L88" s="193"/>
      <c r="M88" s="95" t="s">
        <v>36</v>
      </c>
      <c r="N88" s="96" t="s">
        <v>52</v>
      </c>
      <c r="O88" s="96" t="s">
        <v>144</v>
      </c>
      <c r="P88" s="96" t="s">
        <v>145</v>
      </c>
      <c r="Q88" s="96" t="s">
        <v>146</v>
      </c>
      <c r="R88" s="96" t="s">
        <v>147</v>
      </c>
      <c r="S88" s="96" t="s">
        <v>148</v>
      </c>
      <c r="T88" s="97" t="s">
        <v>149</v>
      </c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</row>
    <row r="89" spans="1:63" s="2" customFormat="1" ht="22.8" customHeight="1">
      <c r="A89" s="41"/>
      <c r="B89" s="42"/>
      <c r="C89" s="102" t="s">
        <v>150</v>
      </c>
      <c r="D89" s="43"/>
      <c r="E89" s="43"/>
      <c r="F89" s="43"/>
      <c r="G89" s="43"/>
      <c r="H89" s="43"/>
      <c r="I89" s="43"/>
      <c r="J89" s="194">
        <f>BK89</f>
        <v>0</v>
      </c>
      <c r="K89" s="43"/>
      <c r="L89" s="47"/>
      <c r="M89" s="98"/>
      <c r="N89" s="195"/>
      <c r="O89" s="99"/>
      <c r="P89" s="196">
        <f>P90</f>
        <v>0</v>
      </c>
      <c r="Q89" s="99"/>
      <c r="R89" s="196">
        <f>R90</f>
        <v>12.671938059999999</v>
      </c>
      <c r="S89" s="99"/>
      <c r="T89" s="197">
        <f>T90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81</v>
      </c>
      <c r="AU89" s="19" t="s">
        <v>131</v>
      </c>
      <c r="BK89" s="198">
        <f>BK90</f>
        <v>0</v>
      </c>
    </row>
    <row r="90" spans="1:63" s="12" customFormat="1" ht="25.9" customHeight="1">
      <c r="A90" s="12"/>
      <c r="B90" s="199"/>
      <c r="C90" s="200"/>
      <c r="D90" s="201" t="s">
        <v>81</v>
      </c>
      <c r="E90" s="202" t="s">
        <v>151</v>
      </c>
      <c r="F90" s="202" t="s">
        <v>152</v>
      </c>
      <c r="G90" s="200"/>
      <c r="H90" s="200"/>
      <c r="I90" s="203"/>
      <c r="J90" s="204">
        <f>BK90</f>
        <v>0</v>
      </c>
      <c r="K90" s="200"/>
      <c r="L90" s="205"/>
      <c r="M90" s="206"/>
      <c r="N90" s="207"/>
      <c r="O90" s="207"/>
      <c r="P90" s="208">
        <f>P91+P237+P261</f>
        <v>0</v>
      </c>
      <c r="Q90" s="207"/>
      <c r="R90" s="208">
        <f>R91+R237+R261</f>
        <v>12.671938059999999</v>
      </c>
      <c r="S90" s="207"/>
      <c r="T90" s="209">
        <f>T91+T237+T261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23</v>
      </c>
      <c r="AT90" s="211" t="s">
        <v>81</v>
      </c>
      <c r="AU90" s="211" t="s">
        <v>82</v>
      </c>
      <c r="AY90" s="210" t="s">
        <v>153</v>
      </c>
      <c r="BK90" s="212">
        <f>BK91+BK237+BK261</f>
        <v>0</v>
      </c>
    </row>
    <row r="91" spans="1:63" s="12" customFormat="1" ht="22.8" customHeight="1">
      <c r="A91" s="12"/>
      <c r="B91" s="199"/>
      <c r="C91" s="200"/>
      <c r="D91" s="201" t="s">
        <v>81</v>
      </c>
      <c r="E91" s="213" t="s">
        <v>356</v>
      </c>
      <c r="F91" s="213" t="s">
        <v>357</v>
      </c>
      <c r="G91" s="200"/>
      <c r="H91" s="200"/>
      <c r="I91" s="203"/>
      <c r="J91" s="214">
        <f>BK91</f>
        <v>0</v>
      </c>
      <c r="K91" s="200"/>
      <c r="L91" s="205"/>
      <c r="M91" s="206"/>
      <c r="N91" s="207"/>
      <c r="O91" s="207"/>
      <c r="P91" s="208">
        <f>SUM(P92:P236)</f>
        <v>0</v>
      </c>
      <c r="Q91" s="207"/>
      <c r="R91" s="208">
        <f>SUM(R92:R236)</f>
        <v>12.67105</v>
      </c>
      <c r="S91" s="207"/>
      <c r="T91" s="209">
        <f>SUM(T92:T236)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23</v>
      </c>
      <c r="AT91" s="211" t="s">
        <v>81</v>
      </c>
      <c r="AU91" s="211" t="s">
        <v>23</v>
      </c>
      <c r="AY91" s="210" t="s">
        <v>153</v>
      </c>
      <c r="BK91" s="212">
        <f>SUM(BK92:BK236)</f>
        <v>0</v>
      </c>
    </row>
    <row r="92" spans="1:65" s="2" customFormat="1" ht="16.5" customHeight="1">
      <c r="A92" s="41"/>
      <c r="B92" s="42"/>
      <c r="C92" s="215" t="s">
        <v>23</v>
      </c>
      <c r="D92" s="215" t="s">
        <v>155</v>
      </c>
      <c r="E92" s="216" t="s">
        <v>358</v>
      </c>
      <c r="F92" s="217" t="s">
        <v>359</v>
      </c>
      <c r="G92" s="218" t="s">
        <v>360</v>
      </c>
      <c r="H92" s="219">
        <v>0.148</v>
      </c>
      <c r="I92" s="220"/>
      <c r="J92" s="221">
        <f>ROUND(I92*H92,2)</f>
        <v>0</v>
      </c>
      <c r="K92" s="217" t="s">
        <v>159</v>
      </c>
      <c r="L92" s="47"/>
      <c r="M92" s="222" t="s">
        <v>36</v>
      </c>
      <c r="N92" s="223" t="s">
        <v>53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160</v>
      </c>
      <c r="AT92" s="226" t="s">
        <v>155</v>
      </c>
      <c r="AU92" s="226" t="s">
        <v>90</v>
      </c>
      <c r="AY92" s="19" t="s">
        <v>153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23</v>
      </c>
      <c r="BK92" s="227">
        <f>ROUND(I92*H92,2)</f>
        <v>0</v>
      </c>
      <c r="BL92" s="19" t="s">
        <v>160</v>
      </c>
      <c r="BM92" s="226" t="s">
        <v>471</v>
      </c>
    </row>
    <row r="93" spans="1:47" s="2" customFormat="1" ht="12">
      <c r="A93" s="41"/>
      <c r="B93" s="42"/>
      <c r="C93" s="43"/>
      <c r="D93" s="228" t="s">
        <v>162</v>
      </c>
      <c r="E93" s="43"/>
      <c r="F93" s="229" t="s">
        <v>362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162</v>
      </c>
      <c r="AU93" s="19" t="s">
        <v>90</v>
      </c>
    </row>
    <row r="94" spans="1:47" s="2" customFormat="1" ht="12">
      <c r="A94" s="41"/>
      <c r="B94" s="42"/>
      <c r="C94" s="43"/>
      <c r="D94" s="233" t="s">
        <v>164</v>
      </c>
      <c r="E94" s="43"/>
      <c r="F94" s="234" t="s">
        <v>363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164</v>
      </c>
      <c r="AU94" s="19" t="s">
        <v>90</v>
      </c>
    </row>
    <row r="95" spans="1:51" s="13" customFormat="1" ht="12">
      <c r="A95" s="13"/>
      <c r="B95" s="235"/>
      <c r="C95" s="236"/>
      <c r="D95" s="228" t="s">
        <v>166</v>
      </c>
      <c r="E95" s="237" t="s">
        <v>36</v>
      </c>
      <c r="F95" s="238" t="s">
        <v>167</v>
      </c>
      <c r="G95" s="236"/>
      <c r="H95" s="237" t="s">
        <v>36</v>
      </c>
      <c r="I95" s="239"/>
      <c r="J95" s="236"/>
      <c r="K95" s="236"/>
      <c r="L95" s="240"/>
      <c r="M95" s="241"/>
      <c r="N95" s="242"/>
      <c r="O95" s="242"/>
      <c r="P95" s="242"/>
      <c r="Q95" s="242"/>
      <c r="R95" s="242"/>
      <c r="S95" s="242"/>
      <c r="T95" s="24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4" t="s">
        <v>166</v>
      </c>
      <c r="AU95" s="244" t="s">
        <v>90</v>
      </c>
      <c r="AV95" s="13" t="s">
        <v>23</v>
      </c>
      <c r="AW95" s="13" t="s">
        <v>45</v>
      </c>
      <c r="AX95" s="13" t="s">
        <v>82</v>
      </c>
      <c r="AY95" s="244" t="s">
        <v>153</v>
      </c>
    </row>
    <row r="96" spans="1:51" s="13" customFormat="1" ht="12">
      <c r="A96" s="13"/>
      <c r="B96" s="235"/>
      <c r="C96" s="236"/>
      <c r="D96" s="228" t="s">
        <v>166</v>
      </c>
      <c r="E96" s="237" t="s">
        <v>36</v>
      </c>
      <c r="F96" s="238" t="s">
        <v>472</v>
      </c>
      <c r="G96" s="236"/>
      <c r="H96" s="237" t="s">
        <v>36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166</v>
      </c>
      <c r="AU96" s="244" t="s">
        <v>90</v>
      </c>
      <c r="AV96" s="13" t="s">
        <v>23</v>
      </c>
      <c r="AW96" s="13" t="s">
        <v>45</v>
      </c>
      <c r="AX96" s="13" t="s">
        <v>82</v>
      </c>
      <c r="AY96" s="244" t="s">
        <v>153</v>
      </c>
    </row>
    <row r="97" spans="1:51" s="14" customFormat="1" ht="12">
      <c r="A97" s="14"/>
      <c r="B97" s="245"/>
      <c r="C97" s="246"/>
      <c r="D97" s="228" t="s">
        <v>166</v>
      </c>
      <c r="E97" s="247" t="s">
        <v>36</v>
      </c>
      <c r="F97" s="248" t="s">
        <v>439</v>
      </c>
      <c r="G97" s="246"/>
      <c r="H97" s="249">
        <v>0.1478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5" t="s">
        <v>166</v>
      </c>
      <c r="AU97" s="255" t="s">
        <v>90</v>
      </c>
      <c r="AV97" s="14" t="s">
        <v>90</v>
      </c>
      <c r="AW97" s="14" t="s">
        <v>45</v>
      </c>
      <c r="AX97" s="14" t="s">
        <v>82</v>
      </c>
      <c r="AY97" s="255" t="s">
        <v>153</v>
      </c>
    </row>
    <row r="98" spans="1:51" s="15" customFormat="1" ht="12">
      <c r="A98" s="15"/>
      <c r="B98" s="266"/>
      <c r="C98" s="267"/>
      <c r="D98" s="228" t="s">
        <v>166</v>
      </c>
      <c r="E98" s="268" t="s">
        <v>36</v>
      </c>
      <c r="F98" s="269" t="s">
        <v>183</v>
      </c>
      <c r="G98" s="267"/>
      <c r="H98" s="270">
        <v>0.1478</v>
      </c>
      <c r="I98" s="271"/>
      <c r="J98" s="267"/>
      <c r="K98" s="267"/>
      <c r="L98" s="272"/>
      <c r="M98" s="273"/>
      <c r="N98" s="274"/>
      <c r="O98" s="274"/>
      <c r="P98" s="274"/>
      <c r="Q98" s="274"/>
      <c r="R98" s="274"/>
      <c r="S98" s="274"/>
      <c r="T98" s="27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76" t="s">
        <v>166</v>
      </c>
      <c r="AU98" s="276" t="s">
        <v>90</v>
      </c>
      <c r="AV98" s="15" t="s">
        <v>160</v>
      </c>
      <c r="AW98" s="15" t="s">
        <v>45</v>
      </c>
      <c r="AX98" s="15" t="s">
        <v>23</v>
      </c>
      <c r="AY98" s="276" t="s">
        <v>153</v>
      </c>
    </row>
    <row r="99" spans="1:65" s="2" customFormat="1" ht="21.75" customHeight="1">
      <c r="A99" s="41"/>
      <c r="B99" s="42"/>
      <c r="C99" s="215" t="s">
        <v>90</v>
      </c>
      <c r="D99" s="215" t="s">
        <v>155</v>
      </c>
      <c r="E99" s="216" t="s">
        <v>184</v>
      </c>
      <c r="F99" s="217" t="s">
        <v>185</v>
      </c>
      <c r="G99" s="218" t="s">
        <v>186</v>
      </c>
      <c r="H99" s="219">
        <v>3.5</v>
      </c>
      <c r="I99" s="220"/>
      <c r="J99" s="221">
        <f>ROUND(I99*H99,2)</f>
        <v>0</v>
      </c>
      <c r="K99" s="217" t="s">
        <v>159</v>
      </c>
      <c r="L99" s="47"/>
      <c r="M99" s="222" t="s">
        <v>36</v>
      </c>
      <c r="N99" s="223" t="s">
        <v>53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6" t="s">
        <v>160</v>
      </c>
      <c r="AT99" s="226" t="s">
        <v>155</v>
      </c>
      <c r="AU99" s="226" t="s">
        <v>90</v>
      </c>
      <c r="AY99" s="19" t="s">
        <v>153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23</v>
      </c>
      <c r="BK99" s="227">
        <f>ROUND(I99*H99,2)</f>
        <v>0</v>
      </c>
      <c r="BL99" s="19" t="s">
        <v>160</v>
      </c>
      <c r="BM99" s="226" t="s">
        <v>473</v>
      </c>
    </row>
    <row r="100" spans="1:47" s="2" customFormat="1" ht="12">
      <c r="A100" s="41"/>
      <c r="B100" s="42"/>
      <c r="C100" s="43"/>
      <c r="D100" s="228" t="s">
        <v>162</v>
      </c>
      <c r="E100" s="43"/>
      <c r="F100" s="229" t="s">
        <v>188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162</v>
      </c>
      <c r="AU100" s="19" t="s">
        <v>90</v>
      </c>
    </row>
    <row r="101" spans="1:47" s="2" customFormat="1" ht="12">
      <c r="A101" s="41"/>
      <c r="B101" s="42"/>
      <c r="C101" s="43"/>
      <c r="D101" s="233" t="s">
        <v>164</v>
      </c>
      <c r="E101" s="43"/>
      <c r="F101" s="234" t="s">
        <v>189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164</v>
      </c>
      <c r="AU101" s="19" t="s">
        <v>90</v>
      </c>
    </row>
    <row r="102" spans="1:51" s="13" customFormat="1" ht="12">
      <c r="A102" s="13"/>
      <c r="B102" s="235"/>
      <c r="C102" s="236"/>
      <c r="D102" s="228" t="s">
        <v>166</v>
      </c>
      <c r="E102" s="237" t="s">
        <v>36</v>
      </c>
      <c r="F102" s="238" t="s">
        <v>190</v>
      </c>
      <c r="G102" s="236"/>
      <c r="H102" s="237" t="s">
        <v>36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166</v>
      </c>
      <c r="AU102" s="244" t="s">
        <v>90</v>
      </c>
      <c r="AV102" s="13" t="s">
        <v>23</v>
      </c>
      <c r="AW102" s="13" t="s">
        <v>45</v>
      </c>
      <c r="AX102" s="13" t="s">
        <v>82</v>
      </c>
      <c r="AY102" s="244" t="s">
        <v>153</v>
      </c>
    </row>
    <row r="103" spans="1:51" s="13" customFormat="1" ht="12">
      <c r="A103" s="13"/>
      <c r="B103" s="235"/>
      <c r="C103" s="236"/>
      <c r="D103" s="228" t="s">
        <v>166</v>
      </c>
      <c r="E103" s="237" t="s">
        <v>36</v>
      </c>
      <c r="F103" s="238" t="s">
        <v>472</v>
      </c>
      <c r="G103" s="236"/>
      <c r="H103" s="237" t="s">
        <v>36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166</v>
      </c>
      <c r="AU103" s="244" t="s">
        <v>90</v>
      </c>
      <c r="AV103" s="13" t="s">
        <v>23</v>
      </c>
      <c r="AW103" s="13" t="s">
        <v>45</v>
      </c>
      <c r="AX103" s="13" t="s">
        <v>82</v>
      </c>
      <c r="AY103" s="244" t="s">
        <v>153</v>
      </c>
    </row>
    <row r="104" spans="1:51" s="14" customFormat="1" ht="12">
      <c r="A104" s="14"/>
      <c r="B104" s="245"/>
      <c r="C104" s="246"/>
      <c r="D104" s="228" t="s">
        <v>166</v>
      </c>
      <c r="E104" s="247" t="s">
        <v>36</v>
      </c>
      <c r="F104" s="248" t="s">
        <v>367</v>
      </c>
      <c r="G104" s="246"/>
      <c r="H104" s="249">
        <v>3.5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5" t="s">
        <v>166</v>
      </c>
      <c r="AU104" s="255" t="s">
        <v>90</v>
      </c>
      <c r="AV104" s="14" t="s">
        <v>90</v>
      </c>
      <c r="AW104" s="14" t="s">
        <v>45</v>
      </c>
      <c r="AX104" s="14" t="s">
        <v>82</v>
      </c>
      <c r="AY104" s="255" t="s">
        <v>153</v>
      </c>
    </row>
    <row r="105" spans="1:51" s="15" customFormat="1" ht="12">
      <c r="A105" s="15"/>
      <c r="B105" s="266"/>
      <c r="C105" s="267"/>
      <c r="D105" s="228" t="s">
        <v>166</v>
      </c>
      <c r="E105" s="268" t="s">
        <v>36</v>
      </c>
      <c r="F105" s="269" t="s">
        <v>183</v>
      </c>
      <c r="G105" s="267"/>
      <c r="H105" s="270">
        <v>3.5</v>
      </c>
      <c r="I105" s="271"/>
      <c r="J105" s="267"/>
      <c r="K105" s="267"/>
      <c r="L105" s="272"/>
      <c r="M105" s="273"/>
      <c r="N105" s="274"/>
      <c r="O105" s="274"/>
      <c r="P105" s="274"/>
      <c r="Q105" s="274"/>
      <c r="R105" s="274"/>
      <c r="S105" s="274"/>
      <c r="T105" s="27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76" t="s">
        <v>166</v>
      </c>
      <c r="AU105" s="276" t="s">
        <v>90</v>
      </c>
      <c r="AV105" s="15" t="s">
        <v>160</v>
      </c>
      <c r="AW105" s="15" t="s">
        <v>45</v>
      </c>
      <c r="AX105" s="15" t="s">
        <v>23</v>
      </c>
      <c r="AY105" s="276" t="s">
        <v>153</v>
      </c>
    </row>
    <row r="106" spans="1:65" s="2" customFormat="1" ht="16.5" customHeight="1">
      <c r="A106" s="41"/>
      <c r="B106" s="42"/>
      <c r="C106" s="215" t="s">
        <v>174</v>
      </c>
      <c r="D106" s="215" t="s">
        <v>155</v>
      </c>
      <c r="E106" s="216" t="s">
        <v>193</v>
      </c>
      <c r="F106" s="217" t="s">
        <v>194</v>
      </c>
      <c r="G106" s="218" t="s">
        <v>186</v>
      </c>
      <c r="H106" s="219">
        <v>3.5</v>
      </c>
      <c r="I106" s="220"/>
      <c r="J106" s="221">
        <f>ROUND(I106*H106,2)</f>
        <v>0</v>
      </c>
      <c r="K106" s="217" t="s">
        <v>159</v>
      </c>
      <c r="L106" s="47"/>
      <c r="M106" s="222" t="s">
        <v>36</v>
      </c>
      <c r="N106" s="223" t="s">
        <v>53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160</v>
      </c>
      <c r="AT106" s="226" t="s">
        <v>155</v>
      </c>
      <c r="AU106" s="226" t="s">
        <v>90</v>
      </c>
      <c r="AY106" s="19" t="s">
        <v>153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23</v>
      </c>
      <c r="BK106" s="227">
        <f>ROUND(I106*H106,2)</f>
        <v>0</v>
      </c>
      <c r="BL106" s="19" t="s">
        <v>160</v>
      </c>
      <c r="BM106" s="226" t="s">
        <v>474</v>
      </c>
    </row>
    <row r="107" spans="1:47" s="2" customFormat="1" ht="12">
      <c r="A107" s="41"/>
      <c r="B107" s="42"/>
      <c r="C107" s="43"/>
      <c r="D107" s="228" t="s">
        <v>162</v>
      </c>
      <c r="E107" s="43"/>
      <c r="F107" s="229" t="s">
        <v>196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162</v>
      </c>
      <c r="AU107" s="19" t="s">
        <v>90</v>
      </c>
    </row>
    <row r="108" spans="1:47" s="2" customFormat="1" ht="12">
      <c r="A108" s="41"/>
      <c r="B108" s="42"/>
      <c r="C108" s="43"/>
      <c r="D108" s="233" t="s">
        <v>164</v>
      </c>
      <c r="E108" s="43"/>
      <c r="F108" s="234" t="s">
        <v>197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164</v>
      </c>
      <c r="AU108" s="19" t="s">
        <v>90</v>
      </c>
    </row>
    <row r="109" spans="1:51" s="13" customFormat="1" ht="12">
      <c r="A109" s="13"/>
      <c r="B109" s="235"/>
      <c r="C109" s="236"/>
      <c r="D109" s="228" t="s">
        <v>166</v>
      </c>
      <c r="E109" s="237" t="s">
        <v>36</v>
      </c>
      <c r="F109" s="238" t="s">
        <v>190</v>
      </c>
      <c r="G109" s="236"/>
      <c r="H109" s="237" t="s">
        <v>36</v>
      </c>
      <c r="I109" s="239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166</v>
      </c>
      <c r="AU109" s="244" t="s">
        <v>90</v>
      </c>
      <c r="AV109" s="13" t="s">
        <v>23</v>
      </c>
      <c r="AW109" s="13" t="s">
        <v>45</v>
      </c>
      <c r="AX109" s="13" t="s">
        <v>82</v>
      </c>
      <c r="AY109" s="244" t="s">
        <v>153</v>
      </c>
    </row>
    <row r="110" spans="1:51" s="13" customFormat="1" ht="12">
      <c r="A110" s="13"/>
      <c r="B110" s="235"/>
      <c r="C110" s="236"/>
      <c r="D110" s="228" t="s">
        <v>166</v>
      </c>
      <c r="E110" s="237" t="s">
        <v>36</v>
      </c>
      <c r="F110" s="238" t="s">
        <v>472</v>
      </c>
      <c r="G110" s="236"/>
      <c r="H110" s="237" t="s">
        <v>36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166</v>
      </c>
      <c r="AU110" s="244" t="s">
        <v>90</v>
      </c>
      <c r="AV110" s="13" t="s">
        <v>23</v>
      </c>
      <c r="AW110" s="13" t="s">
        <v>45</v>
      </c>
      <c r="AX110" s="13" t="s">
        <v>82</v>
      </c>
      <c r="AY110" s="244" t="s">
        <v>153</v>
      </c>
    </row>
    <row r="111" spans="1:51" s="14" customFormat="1" ht="12">
      <c r="A111" s="14"/>
      <c r="B111" s="245"/>
      <c r="C111" s="246"/>
      <c r="D111" s="228" t="s">
        <v>166</v>
      </c>
      <c r="E111" s="247" t="s">
        <v>36</v>
      </c>
      <c r="F111" s="248" t="s">
        <v>367</v>
      </c>
      <c r="G111" s="246"/>
      <c r="H111" s="249">
        <v>3.5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166</v>
      </c>
      <c r="AU111" s="255" t="s">
        <v>90</v>
      </c>
      <c r="AV111" s="14" t="s">
        <v>90</v>
      </c>
      <c r="AW111" s="14" t="s">
        <v>45</v>
      </c>
      <c r="AX111" s="14" t="s">
        <v>82</v>
      </c>
      <c r="AY111" s="255" t="s">
        <v>153</v>
      </c>
    </row>
    <row r="112" spans="1:51" s="15" customFormat="1" ht="12">
      <c r="A112" s="15"/>
      <c r="B112" s="266"/>
      <c r="C112" s="267"/>
      <c r="D112" s="228" t="s">
        <v>166</v>
      </c>
      <c r="E112" s="268" t="s">
        <v>36</v>
      </c>
      <c r="F112" s="269" t="s">
        <v>183</v>
      </c>
      <c r="G112" s="267"/>
      <c r="H112" s="270">
        <v>3.5</v>
      </c>
      <c r="I112" s="271"/>
      <c r="J112" s="267"/>
      <c r="K112" s="267"/>
      <c r="L112" s="272"/>
      <c r="M112" s="273"/>
      <c r="N112" s="274"/>
      <c r="O112" s="274"/>
      <c r="P112" s="274"/>
      <c r="Q112" s="274"/>
      <c r="R112" s="274"/>
      <c r="S112" s="274"/>
      <c r="T112" s="27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76" t="s">
        <v>166</v>
      </c>
      <c r="AU112" s="276" t="s">
        <v>90</v>
      </c>
      <c r="AV112" s="15" t="s">
        <v>160</v>
      </c>
      <c r="AW112" s="15" t="s">
        <v>45</v>
      </c>
      <c r="AX112" s="15" t="s">
        <v>23</v>
      </c>
      <c r="AY112" s="276" t="s">
        <v>153</v>
      </c>
    </row>
    <row r="113" spans="1:65" s="2" customFormat="1" ht="16.5" customHeight="1">
      <c r="A113" s="41"/>
      <c r="B113" s="42"/>
      <c r="C113" s="256" t="s">
        <v>160</v>
      </c>
      <c r="D113" s="256" t="s">
        <v>175</v>
      </c>
      <c r="E113" s="257" t="s">
        <v>199</v>
      </c>
      <c r="F113" s="258" t="s">
        <v>200</v>
      </c>
      <c r="G113" s="259" t="s">
        <v>201</v>
      </c>
      <c r="H113" s="260">
        <v>0.9</v>
      </c>
      <c r="I113" s="261"/>
      <c r="J113" s="262">
        <f>ROUND(I113*H113,2)</f>
        <v>0</v>
      </c>
      <c r="K113" s="258" t="s">
        <v>36</v>
      </c>
      <c r="L113" s="263"/>
      <c r="M113" s="264" t="s">
        <v>36</v>
      </c>
      <c r="N113" s="265" t="s">
        <v>53</v>
      </c>
      <c r="O113" s="87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6" t="s">
        <v>179</v>
      </c>
      <c r="AT113" s="226" t="s">
        <v>175</v>
      </c>
      <c r="AU113" s="226" t="s">
        <v>90</v>
      </c>
      <c r="AY113" s="19" t="s">
        <v>153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23</v>
      </c>
      <c r="BK113" s="227">
        <f>ROUND(I113*H113,2)</f>
        <v>0</v>
      </c>
      <c r="BL113" s="19" t="s">
        <v>160</v>
      </c>
      <c r="BM113" s="226" t="s">
        <v>475</v>
      </c>
    </row>
    <row r="114" spans="1:47" s="2" customFormat="1" ht="12">
      <c r="A114" s="41"/>
      <c r="B114" s="42"/>
      <c r="C114" s="43"/>
      <c r="D114" s="228" t="s">
        <v>162</v>
      </c>
      <c r="E114" s="43"/>
      <c r="F114" s="229" t="s">
        <v>200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19" t="s">
        <v>162</v>
      </c>
      <c r="AU114" s="19" t="s">
        <v>90</v>
      </c>
    </row>
    <row r="115" spans="1:51" s="13" customFormat="1" ht="12">
      <c r="A115" s="13"/>
      <c r="B115" s="235"/>
      <c r="C115" s="236"/>
      <c r="D115" s="228" t="s">
        <v>166</v>
      </c>
      <c r="E115" s="237" t="s">
        <v>36</v>
      </c>
      <c r="F115" s="238" t="s">
        <v>190</v>
      </c>
      <c r="G115" s="236"/>
      <c r="H115" s="237" t="s">
        <v>36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166</v>
      </c>
      <c r="AU115" s="244" t="s">
        <v>90</v>
      </c>
      <c r="AV115" s="13" t="s">
        <v>23</v>
      </c>
      <c r="AW115" s="13" t="s">
        <v>45</v>
      </c>
      <c r="AX115" s="13" t="s">
        <v>82</v>
      </c>
      <c r="AY115" s="244" t="s">
        <v>153</v>
      </c>
    </row>
    <row r="116" spans="1:51" s="13" customFormat="1" ht="12">
      <c r="A116" s="13"/>
      <c r="B116" s="235"/>
      <c r="C116" s="236"/>
      <c r="D116" s="228" t="s">
        <v>166</v>
      </c>
      <c r="E116" s="237" t="s">
        <v>36</v>
      </c>
      <c r="F116" s="238" t="s">
        <v>472</v>
      </c>
      <c r="G116" s="236"/>
      <c r="H116" s="237" t="s">
        <v>36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166</v>
      </c>
      <c r="AU116" s="244" t="s">
        <v>90</v>
      </c>
      <c r="AV116" s="13" t="s">
        <v>23</v>
      </c>
      <c r="AW116" s="13" t="s">
        <v>45</v>
      </c>
      <c r="AX116" s="13" t="s">
        <v>82</v>
      </c>
      <c r="AY116" s="244" t="s">
        <v>153</v>
      </c>
    </row>
    <row r="117" spans="1:51" s="14" customFormat="1" ht="12">
      <c r="A117" s="14"/>
      <c r="B117" s="245"/>
      <c r="C117" s="246"/>
      <c r="D117" s="228" t="s">
        <v>166</v>
      </c>
      <c r="E117" s="247" t="s">
        <v>36</v>
      </c>
      <c r="F117" s="248" t="s">
        <v>370</v>
      </c>
      <c r="G117" s="246"/>
      <c r="H117" s="249">
        <v>0.9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166</v>
      </c>
      <c r="AU117" s="255" t="s">
        <v>90</v>
      </c>
      <c r="AV117" s="14" t="s">
        <v>90</v>
      </c>
      <c r="AW117" s="14" t="s">
        <v>45</v>
      </c>
      <c r="AX117" s="14" t="s">
        <v>82</v>
      </c>
      <c r="AY117" s="255" t="s">
        <v>153</v>
      </c>
    </row>
    <row r="118" spans="1:51" s="15" customFormat="1" ht="12">
      <c r="A118" s="15"/>
      <c r="B118" s="266"/>
      <c r="C118" s="267"/>
      <c r="D118" s="228" t="s">
        <v>166</v>
      </c>
      <c r="E118" s="268" t="s">
        <v>36</v>
      </c>
      <c r="F118" s="269" t="s">
        <v>183</v>
      </c>
      <c r="G118" s="267"/>
      <c r="H118" s="270">
        <v>0.9</v>
      </c>
      <c r="I118" s="271"/>
      <c r="J118" s="267"/>
      <c r="K118" s="267"/>
      <c r="L118" s="272"/>
      <c r="M118" s="273"/>
      <c r="N118" s="274"/>
      <c r="O118" s="274"/>
      <c r="P118" s="274"/>
      <c r="Q118" s="274"/>
      <c r="R118" s="274"/>
      <c r="S118" s="274"/>
      <c r="T118" s="27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76" t="s">
        <v>166</v>
      </c>
      <c r="AU118" s="276" t="s">
        <v>90</v>
      </c>
      <c r="AV118" s="15" t="s">
        <v>160</v>
      </c>
      <c r="AW118" s="15" t="s">
        <v>45</v>
      </c>
      <c r="AX118" s="15" t="s">
        <v>23</v>
      </c>
      <c r="AY118" s="276" t="s">
        <v>153</v>
      </c>
    </row>
    <row r="119" spans="1:65" s="2" customFormat="1" ht="16.5" customHeight="1">
      <c r="A119" s="41"/>
      <c r="B119" s="42"/>
      <c r="C119" s="256" t="s">
        <v>192</v>
      </c>
      <c r="D119" s="256" t="s">
        <v>175</v>
      </c>
      <c r="E119" s="257" t="s">
        <v>205</v>
      </c>
      <c r="F119" s="258" t="s">
        <v>206</v>
      </c>
      <c r="G119" s="259" t="s">
        <v>201</v>
      </c>
      <c r="H119" s="260">
        <v>0.9</v>
      </c>
      <c r="I119" s="261"/>
      <c r="J119" s="262">
        <f>ROUND(I119*H119,2)</f>
        <v>0</v>
      </c>
      <c r="K119" s="258" t="s">
        <v>36</v>
      </c>
      <c r="L119" s="263"/>
      <c r="M119" s="264" t="s">
        <v>36</v>
      </c>
      <c r="N119" s="265" t="s">
        <v>53</v>
      </c>
      <c r="O119" s="87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6" t="s">
        <v>179</v>
      </c>
      <c r="AT119" s="226" t="s">
        <v>175</v>
      </c>
      <c r="AU119" s="226" t="s">
        <v>90</v>
      </c>
      <c r="AY119" s="19" t="s">
        <v>153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23</v>
      </c>
      <c r="BK119" s="227">
        <f>ROUND(I119*H119,2)</f>
        <v>0</v>
      </c>
      <c r="BL119" s="19" t="s">
        <v>160</v>
      </c>
      <c r="BM119" s="226" t="s">
        <v>476</v>
      </c>
    </row>
    <row r="120" spans="1:47" s="2" customFormat="1" ht="12">
      <c r="A120" s="41"/>
      <c r="B120" s="42"/>
      <c r="C120" s="43"/>
      <c r="D120" s="228" t="s">
        <v>162</v>
      </c>
      <c r="E120" s="43"/>
      <c r="F120" s="229" t="s">
        <v>206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19" t="s">
        <v>162</v>
      </c>
      <c r="AU120" s="19" t="s">
        <v>90</v>
      </c>
    </row>
    <row r="121" spans="1:51" s="13" customFormat="1" ht="12">
      <c r="A121" s="13"/>
      <c r="B121" s="235"/>
      <c r="C121" s="236"/>
      <c r="D121" s="228" t="s">
        <v>166</v>
      </c>
      <c r="E121" s="237" t="s">
        <v>36</v>
      </c>
      <c r="F121" s="238" t="s">
        <v>190</v>
      </c>
      <c r="G121" s="236"/>
      <c r="H121" s="237" t="s">
        <v>36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166</v>
      </c>
      <c r="AU121" s="244" t="s">
        <v>90</v>
      </c>
      <c r="AV121" s="13" t="s">
        <v>23</v>
      </c>
      <c r="AW121" s="13" t="s">
        <v>45</v>
      </c>
      <c r="AX121" s="13" t="s">
        <v>82</v>
      </c>
      <c r="AY121" s="244" t="s">
        <v>153</v>
      </c>
    </row>
    <row r="122" spans="1:51" s="13" customFormat="1" ht="12">
      <c r="A122" s="13"/>
      <c r="B122" s="235"/>
      <c r="C122" s="236"/>
      <c r="D122" s="228" t="s">
        <v>166</v>
      </c>
      <c r="E122" s="237" t="s">
        <v>36</v>
      </c>
      <c r="F122" s="238" t="s">
        <v>472</v>
      </c>
      <c r="G122" s="236"/>
      <c r="H122" s="237" t="s">
        <v>36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166</v>
      </c>
      <c r="AU122" s="244" t="s">
        <v>90</v>
      </c>
      <c r="AV122" s="13" t="s">
        <v>23</v>
      </c>
      <c r="AW122" s="13" t="s">
        <v>45</v>
      </c>
      <c r="AX122" s="13" t="s">
        <v>82</v>
      </c>
      <c r="AY122" s="244" t="s">
        <v>153</v>
      </c>
    </row>
    <row r="123" spans="1:51" s="14" customFormat="1" ht="12">
      <c r="A123" s="14"/>
      <c r="B123" s="245"/>
      <c r="C123" s="246"/>
      <c r="D123" s="228" t="s">
        <v>166</v>
      </c>
      <c r="E123" s="247" t="s">
        <v>36</v>
      </c>
      <c r="F123" s="248" t="s">
        <v>370</v>
      </c>
      <c r="G123" s="246"/>
      <c r="H123" s="249">
        <v>0.9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166</v>
      </c>
      <c r="AU123" s="255" t="s">
        <v>90</v>
      </c>
      <c r="AV123" s="14" t="s">
        <v>90</v>
      </c>
      <c r="AW123" s="14" t="s">
        <v>45</v>
      </c>
      <c r="AX123" s="14" t="s">
        <v>82</v>
      </c>
      <c r="AY123" s="255" t="s">
        <v>153</v>
      </c>
    </row>
    <row r="124" spans="1:51" s="15" customFormat="1" ht="12">
      <c r="A124" s="15"/>
      <c r="B124" s="266"/>
      <c r="C124" s="267"/>
      <c r="D124" s="228" t="s">
        <v>166</v>
      </c>
      <c r="E124" s="268" t="s">
        <v>36</v>
      </c>
      <c r="F124" s="269" t="s">
        <v>183</v>
      </c>
      <c r="G124" s="267"/>
      <c r="H124" s="270">
        <v>0.9</v>
      </c>
      <c r="I124" s="271"/>
      <c r="J124" s="267"/>
      <c r="K124" s="267"/>
      <c r="L124" s="272"/>
      <c r="M124" s="273"/>
      <c r="N124" s="274"/>
      <c r="O124" s="274"/>
      <c r="P124" s="274"/>
      <c r="Q124" s="274"/>
      <c r="R124" s="274"/>
      <c r="S124" s="274"/>
      <c r="T124" s="27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76" t="s">
        <v>166</v>
      </c>
      <c r="AU124" s="276" t="s">
        <v>90</v>
      </c>
      <c r="AV124" s="15" t="s">
        <v>160</v>
      </c>
      <c r="AW124" s="15" t="s">
        <v>45</v>
      </c>
      <c r="AX124" s="15" t="s">
        <v>23</v>
      </c>
      <c r="AY124" s="276" t="s">
        <v>153</v>
      </c>
    </row>
    <row r="125" spans="1:65" s="2" customFormat="1" ht="16.5" customHeight="1">
      <c r="A125" s="41"/>
      <c r="B125" s="42"/>
      <c r="C125" s="256" t="s">
        <v>198</v>
      </c>
      <c r="D125" s="256" t="s">
        <v>175</v>
      </c>
      <c r="E125" s="257" t="s">
        <v>208</v>
      </c>
      <c r="F125" s="258" t="s">
        <v>209</v>
      </c>
      <c r="G125" s="259" t="s">
        <v>201</v>
      </c>
      <c r="H125" s="260">
        <v>0.85</v>
      </c>
      <c r="I125" s="261"/>
      <c r="J125" s="262">
        <f>ROUND(I125*H125,2)</f>
        <v>0</v>
      </c>
      <c r="K125" s="258" t="s">
        <v>36</v>
      </c>
      <c r="L125" s="263"/>
      <c r="M125" s="264" t="s">
        <v>36</v>
      </c>
      <c r="N125" s="265" t="s">
        <v>53</v>
      </c>
      <c r="O125" s="87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6" t="s">
        <v>179</v>
      </c>
      <c r="AT125" s="226" t="s">
        <v>175</v>
      </c>
      <c r="AU125" s="226" t="s">
        <v>90</v>
      </c>
      <c r="AY125" s="19" t="s">
        <v>153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23</v>
      </c>
      <c r="BK125" s="227">
        <f>ROUND(I125*H125,2)</f>
        <v>0</v>
      </c>
      <c r="BL125" s="19" t="s">
        <v>160</v>
      </c>
      <c r="BM125" s="226" t="s">
        <v>477</v>
      </c>
    </row>
    <row r="126" spans="1:47" s="2" customFormat="1" ht="12">
      <c r="A126" s="41"/>
      <c r="B126" s="42"/>
      <c r="C126" s="43"/>
      <c r="D126" s="228" t="s">
        <v>162</v>
      </c>
      <c r="E126" s="43"/>
      <c r="F126" s="229" t="s">
        <v>209</v>
      </c>
      <c r="G126" s="43"/>
      <c r="H126" s="43"/>
      <c r="I126" s="230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19" t="s">
        <v>162</v>
      </c>
      <c r="AU126" s="19" t="s">
        <v>90</v>
      </c>
    </row>
    <row r="127" spans="1:51" s="13" customFormat="1" ht="12">
      <c r="A127" s="13"/>
      <c r="B127" s="235"/>
      <c r="C127" s="236"/>
      <c r="D127" s="228" t="s">
        <v>166</v>
      </c>
      <c r="E127" s="237" t="s">
        <v>36</v>
      </c>
      <c r="F127" s="238" t="s">
        <v>190</v>
      </c>
      <c r="G127" s="236"/>
      <c r="H127" s="237" t="s">
        <v>36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166</v>
      </c>
      <c r="AU127" s="244" t="s">
        <v>90</v>
      </c>
      <c r="AV127" s="13" t="s">
        <v>23</v>
      </c>
      <c r="AW127" s="13" t="s">
        <v>45</v>
      </c>
      <c r="AX127" s="13" t="s">
        <v>82</v>
      </c>
      <c r="AY127" s="244" t="s">
        <v>153</v>
      </c>
    </row>
    <row r="128" spans="1:51" s="13" customFormat="1" ht="12">
      <c r="A128" s="13"/>
      <c r="B128" s="235"/>
      <c r="C128" s="236"/>
      <c r="D128" s="228" t="s">
        <v>166</v>
      </c>
      <c r="E128" s="237" t="s">
        <v>36</v>
      </c>
      <c r="F128" s="238" t="s">
        <v>472</v>
      </c>
      <c r="G128" s="236"/>
      <c r="H128" s="237" t="s">
        <v>36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166</v>
      </c>
      <c r="AU128" s="244" t="s">
        <v>90</v>
      </c>
      <c r="AV128" s="13" t="s">
        <v>23</v>
      </c>
      <c r="AW128" s="13" t="s">
        <v>45</v>
      </c>
      <c r="AX128" s="13" t="s">
        <v>82</v>
      </c>
      <c r="AY128" s="244" t="s">
        <v>153</v>
      </c>
    </row>
    <row r="129" spans="1:51" s="14" customFormat="1" ht="12">
      <c r="A129" s="14"/>
      <c r="B129" s="245"/>
      <c r="C129" s="246"/>
      <c r="D129" s="228" t="s">
        <v>166</v>
      </c>
      <c r="E129" s="247" t="s">
        <v>36</v>
      </c>
      <c r="F129" s="248" t="s">
        <v>373</v>
      </c>
      <c r="G129" s="246"/>
      <c r="H129" s="249">
        <v>0.85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166</v>
      </c>
      <c r="AU129" s="255" t="s">
        <v>90</v>
      </c>
      <c r="AV129" s="14" t="s">
        <v>90</v>
      </c>
      <c r="AW129" s="14" t="s">
        <v>45</v>
      </c>
      <c r="AX129" s="14" t="s">
        <v>82</v>
      </c>
      <c r="AY129" s="255" t="s">
        <v>153</v>
      </c>
    </row>
    <row r="130" spans="1:51" s="15" customFormat="1" ht="12">
      <c r="A130" s="15"/>
      <c r="B130" s="266"/>
      <c r="C130" s="267"/>
      <c r="D130" s="228" t="s">
        <v>166</v>
      </c>
      <c r="E130" s="268" t="s">
        <v>36</v>
      </c>
      <c r="F130" s="269" t="s">
        <v>183</v>
      </c>
      <c r="G130" s="267"/>
      <c r="H130" s="270">
        <v>0.85</v>
      </c>
      <c r="I130" s="271"/>
      <c r="J130" s="267"/>
      <c r="K130" s="267"/>
      <c r="L130" s="272"/>
      <c r="M130" s="273"/>
      <c r="N130" s="274"/>
      <c r="O130" s="274"/>
      <c r="P130" s="274"/>
      <c r="Q130" s="274"/>
      <c r="R130" s="274"/>
      <c r="S130" s="274"/>
      <c r="T130" s="27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6" t="s">
        <v>166</v>
      </c>
      <c r="AU130" s="276" t="s">
        <v>90</v>
      </c>
      <c r="AV130" s="15" t="s">
        <v>160</v>
      </c>
      <c r="AW130" s="15" t="s">
        <v>45</v>
      </c>
      <c r="AX130" s="15" t="s">
        <v>23</v>
      </c>
      <c r="AY130" s="276" t="s">
        <v>153</v>
      </c>
    </row>
    <row r="131" spans="1:65" s="2" customFormat="1" ht="16.5" customHeight="1">
      <c r="A131" s="41"/>
      <c r="B131" s="42"/>
      <c r="C131" s="256" t="s">
        <v>204</v>
      </c>
      <c r="D131" s="256" t="s">
        <v>175</v>
      </c>
      <c r="E131" s="257" t="s">
        <v>213</v>
      </c>
      <c r="F131" s="258" t="s">
        <v>214</v>
      </c>
      <c r="G131" s="259" t="s">
        <v>201</v>
      </c>
      <c r="H131" s="260">
        <v>0.85</v>
      </c>
      <c r="I131" s="261"/>
      <c r="J131" s="262">
        <f>ROUND(I131*H131,2)</f>
        <v>0</v>
      </c>
      <c r="K131" s="258" t="s">
        <v>36</v>
      </c>
      <c r="L131" s="263"/>
      <c r="M131" s="264" t="s">
        <v>36</v>
      </c>
      <c r="N131" s="265" t="s">
        <v>53</v>
      </c>
      <c r="O131" s="87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6" t="s">
        <v>179</v>
      </c>
      <c r="AT131" s="226" t="s">
        <v>175</v>
      </c>
      <c r="AU131" s="226" t="s">
        <v>90</v>
      </c>
      <c r="AY131" s="19" t="s">
        <v>153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23</v>
      </c>
      <c r="BK131" s="227">
        <f>ROUND(I131*H131,2)</f>
        <v>0</v>
      </c>
      <c r="BL131" s="19" t="s">
        <v>160</v>
      </c>
      <c r="BM131" s="226" t="s">
        <v>478</v>
      </c>
    </row>
    <row r="132" spans="1:47" s="2" customFormat="1" ht="12">
      <c r="A132" s="41"/>
      <c r="B132" s="42"/>
      <c r="C132" s="43"/>
      <c r="D132" s="228" t="s">
        <v>162</v>
      </c>
      <c r="E132" s="43"/>
      <c r="F132" s="229" t="s">
        <v>214</v>
      </c>
      <c r="G132" s="43"/>
      <c r="H132" s="43"/>
      <c r="I132" s="230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9" t="s">
        <v>162</v>
      </c>
      <c r="AU132" s="19" t="s">
        <v>90</v>
      </c>
    </row>
    <row r="133" spans="1:51" s="13" customFormat="1" ht="12">
      <c r="A133" s="13"/>
      <c r="B133" s="235"/>
      <c r="C133" s="236"/>
      <c r="D133" s="228" t="s">
        <v>166</v>
      </c>
      <c r="E133" s="237" t="s">
        <v>36</v>
      </c>
      <c r="F133" s="238" t="s">
        <v>190</v>
      </c>
      <c r="G133" s="236"/>
      <c r="H133" s="237" t="s">
        <v>36</v>
      </c>
      <c r="I133" s="239"/>
      <c r="J133" s="236"/>
      <c r="K133" s="236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166</v>
      </c>
      <c r="AU133" s="244" t="s">
        <v>90</v>
      </c>
      <c r="AV133" s="13" t="s">
        <v>23</v>
      </c>
      <c r="AW133" s="13" t="s">
        <v>45</v>
      </c>
      <c r="AX133" s="13" t="s">
        <v>82</v>
      </c>
      <c r="AY133" s="244" t="s">
        <v>153</v>
      </c>
    </row>
    <row r="134" spans="1:51" s="13" customFormat="1" ht="12">
      <c r="A134" s="13"/>
      <c r="B134" s="235"/>
      <c r="C134" s="236"/>
      <c r="D134" s="228" t="s">
        <v>166</v>
      </c>
      <c r="E134" s="237" t="s">
        <v>36</v>
      </c>
      <c r="F134" s="238" t="s">
        <v>472</v>
      </c>
      <c r="G134" s="236"/>
      <c r="H134" s="237" t="s">
        <v>36</v>
      </c>
      <c r="I134" s="239"/>
      <c r="J134" s="236"/>
      <c r="K134" s="236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166</v>
      </c>
      <c r="AU134" s="244" t="s">
        <v>90</v>
      </c>
      <c r="AV134" s="13" t="s">
        <v>23</v>
      </c>
      <c r="AW134" s="13" t="s">
        <v>45</v>
      </c>
      <c r="AX134" s="13" t="s">
        <v>82</v>
      </c>
      <c r="AY134" s="244" t="s">
        <v>153</v>
      </c>
    </row>
    <row r="135" spans="1:51" s="14" customFormat="1" ht="12">
      <c r="A135" s="14"/>
      <c r="B135" s="245"/>
      <c r="C135" s="246"/>
      <c r="D135" s="228" t="s">
        <v>166</v>
      </c>
      <c r="E135" s="247" t="s">
        <v>36</v>
      </c>
      <c r="F135" s="248" t="s">
        <v>373</v>
      </c>
      <c r="G135" s="246"/>
      <c r="H135" s="249">
        <v>0.85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166</v>
      </c>
      <c r="AU135" s="255" t="s">
        <v>90</v>
      </c>
      <c r="AV135" s="14" t="s">
        <v>90</v>
      </c>
      <c r="AW135" s="14" t="s">
        <v>45</v>
      </c>
      <c r="AX135" s="14" t="s">
        <v>82</v>
      </c>
      <c r="AY135" s="255" t="s">
        <v>153</v>
      </c>
    </row>
    <row r="136" spans="1:51" s="15" customFormat="1" ht="12">
      <c r="A136" s="15"/>
      <c r="B136" s="266"/>
      <c r="C136" s="267"/>
      <c r="D136" s="228" t="s">
        <v>166</v>
      </c>
      <c r="E136" s="268" t="s">
        <v>36</v>
      </c>
      <c r="F136" s="269" t="s">
        <v>183</v>
      </c>
      <c r="G136" s="267"/>
      <c r="H136" s="270">
        <v>0.85</v>
      </c>
      <c r="I136" s="271"/>
      <c r="J136" s="267"/>
      <c r="K136" s="267"/>
      <c r="L136" s="272"/>
      <c r="M136" s="273"/>
      <c r="N136" s="274"/>
      <c r="O136" s="274"/>
      <c r="P136" s="274"/>
      <c r="Q136" s="274"/>
      <c r="R136" s="274"/>
      <c r="S136" s="274"/>
      <c r="T136" s="27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6" t="s">
        <v>166</v>
      </c>
      <c r="AU136" s="276" t="s">
        <v>90</v>
      </c>
      <c r="AV136" s="15" t="s">
        <v>160</v>
      </c>
      <c r="AW136" s="15" t="s">
        <v>45</v>
      </c>
      <c r="AX136" s="15" t="s">
        <v>23</v>
      </c>
      <c r="AY136" s="276" t="s">
        <v>153</v>
      </c>
    </row>
    <row r="137" spans="1:65" s="2" customFormat="1" ht="16.5" customHeight="1">
      <c r="A137" s="41"/>
      <c r="B137" s="42"/>
      <c r="C137" s="215" t="s">
        <v>179</v>
      </c>
      <c r="D137" s="215" t="s">
        <v>155</v>
      </c>
      <c r="E137" s="216" t="s">
        <v>216</v>
      </c>
      <c r="F137" s="217" t="s">
        <v>217</v>
      </c>
      <c r="G137" s="218" t="s">
        <v>186</v>
      </c>
      <c r="H137" s="219">
        <v>3.5</v>
      </c>
      <c r="I137" s="220"/>
      <c r="J137" s="221">
        <f>ROUND(I137*H137,2)</f>
        <v>0</v>
      </c>
      <c r="K137" s="217" t="s">
        <v>159</v>
      </c>
      <c r="L137" s="47"/>
      <c r="M137" s="222" t="s">
        <v>36</v>
      </c>
      <c r="N137" s="223" t="s">
        <v>53</v>
      </c>
      <c r="O137" s="87"/>
      <c r="P137" s="224">
        <f>O137*H137</f>
        <v>0</v>
      </c>
      <c r="Q137" s="224">
        <v>6E-05</v>
      </c>
      <c r="R137" s="224">
        <f>Q137*H137</f>
        <v>0.00021</v>
      </c>
      <c r="S137" s="224">
        <v>0</v>
      </c>
      <c r="T137" s="22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6" t="s">
        <v>160</v>
      </c>
      <c r="AT137" s="226" t="s">
        <v>155</v>
      </c>
      <c r="AU137" s="226" t="s">
        <v>90</v>
      </c>
      <c r="AY137" s="19" t="s">
        <v>153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23</v>
      </c>
      <c r="BK137" s="227">
        <f>ROUND(I137*H137,2)</f>
        <v>0</v>
      </c>
      <c r="BL137" s="19" t="s">
        <v>160</v>
      </c>
      <c r="BM137" s="226" t="s">
        <v>479</v>
      </c>
    </row>
    <row r="138" spans="1:47" s="2" customFormat="1" ht="12">
      <c r="A138" s="41"/>
      <c r="B138" s="42"/>
      <c r="C138" s="43"/>
      <c r="D138" s="228" t="s">
        <v>162</v>
      </c>
      <c r="E138" s="43"/>
      <c r="F138" s="229" t="s">
        <v>219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162</v>
      </c>
      <c r="AU138" s="19" t="s">
        <v>90</v>
      </c>
    </row>
    <row r="139" spans="1:47" s="2" customFormat="1" ht="12">
      <c r="A139" s="41"/>
      <c r="B139" s="42"/>
      <c r="C139" s="43"/>
      <c r="D139" s="233" t="s">
        <v>164</v>
      </c>
      <c r="E139" s="43"/>
      <c r="F139" s="234" t="s">
        <v>220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164</v>
      </c>
      <c r="AU139" s="19" t="s">
        <v>90</v>
      </c>
    </row>
    <row r="140" spans="1:51" s="13" customFormat="1" ht="12">
      <c r="A140" s="13"/>
      <c r="B140" s="235"/>
      <c r="C140" s="236"/>
      <c r="D140" s="228" t="s">
        <v>166</v>
      </c>
      <c r="E140" s="237" t="s">
        <v>36</v>
      </c>
      <c r="F140" s="238" t="s">
        <v>190</v>
      </c>
      <c r="G140" s="236"/>
      <c r="H140" s="237" t="s">
        <v>36</v>
      </c>
      <c r="I140" s="239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166</v>
      </c>
      <c r="AU140" s="244" t="s">
        <v>90</v>
      </c>
      <c r="AV140" s="13" t="s">
        <v>23</v>
      </c>
      <c r="AW140" s="13" t="s">
        <v>45</v>
      </c>
      <c r="AX140" s="13" t="s">
        <v>82</v>
      </c>
      <c r="AY140" s="244" t="s">
        <v>153</v>
      </c>
    </row>
    <row r="141" spans="1:51" s="13" customFormat="1" ht="12">
      <c r="A141" s="13"/>
      <c r="B141" s="235"/>
      <c r="C141" s="236"/>
      <c r="D141" s="228" t="s">
        <v>166</v>
      </c>
      <c r="E141" s="237" t="s">
        <v>36</v>
      </c>
      <c r="F141" s="238" t="s">
        <v>472</v>
      </c>
      <c r="G141" s="236"/>
      <c r="H141" s="237" t="s">
        <v>36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166</v>
      </c>
      <c r="AU141" s="244" t="s">
        <v>90</v>
      </c>
      <c r="AV141" s="13" t="s">
        <v>23</v>
      </c>
      <c r="AW141" s="13" t="s">
        <v>45</v>
      </c>
      <c r="AX141" s="13" t="s">
        <v>82</v>
      </c>
      <c r="AY141" s="244" t="s">
        <v>153</v>
      </c>
    </row>
    <row r="142" spans="1:51" s="14" customFormat="1" ht="12">
      <c r="A142" s="14"/>
      <c r="B142" s="245"/>
      <c r="C142" s="246"/>
      <c r="D142" s="228" t="s">
        <v>166</v>
      </c>
      <c r="E142" s="247" t="s">
        <v>36</v>
      </c>
      <c r="F142" s="248" t="s">
        <v>367</v>
      </c>
      <c r="G142" s="246"/>
      <c r="H142" s="249">
        <v>3.5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166</v>
      </c>
      <c r="AU142" s="255" t="s">
        <v>90</v>
      </c>
      <c r="AV142" s="14" t="s">
        <v>90</v>
      </c>
      <c r="AW142" s="14" t="s">
        <v>45</v>
      </c>
      <c r="AX142" s="14" t="s">
        <v>82</v>
      </c>
      <c r="AY142" s="255" t="s">
        <v>153</v>
      </c>
    </row>
    <row r="143" spans="1:51" s="15" customFormat="1" ht="12">
      <c r="A143" s="15"/>
      <c r="B143" s="266"/>
      <c r="C143" s="267"/>
      <c r="D143" s="228" t="s">
        <v>166</v>
      </c>
      <c r="E143" s="268" t="s">
        <v>36</v>
      </c>
      <c r="F143" s="269" t="s">
        <v>183</v>
      </c>
      <c r="G143" s="267"/>
      <c r="H143" s="270">
        <v>3.5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6" t="s">
        <v>166</v>
      </c>
      <c r="AU143" s="276" t="s">
        <v>90</v>
      </c>
      <c r="AV143" s="15" t="s">
        <v>160</v>
      </c>
      <c r="AW143" s="15" t="s">
        <v>45</v>
      </c>
      <c r="AX143" s="15" t="s">
        <v>23</v>
      </c>
      <c r="AY143" s="276" t="s">
        <v>153</v>
      </c>
    </row>
    <row r="144" spans="1:65" s="2" customFormat="1" ht="16.5" customHeight="1">
      <c r="A144" s="41"/>
      <c r="B144" s="42"/>
      <c r="C144" s="256" t="s">
        <v>212</v>
      </c>
      <c r="D144" s="256" t="s">
        <v>175</v>
      </c>
      <c r="E144" s="257" t="s">
        <v>376</v>
      </c>
      <c r="F144" s="258" t="s">
        <v>377</v>
      </c>
      <c r="G144" s="259" t="s">
        <v>186</v>
      </c>
      <c r="H144" s="260">
        <v>10.5</v>
      </c>
      <c r="I144" s="261"/>
      <c r="J144" s="262">
        <f>ROUND(I144*H144,2)</f>
        <v>0</v>
      </c>
      <c r="K144" s="258" t="s">
        <v>36</v>
      </c>
      <c r="L144" s="263"/>
      <c r="M144" s="264" t="s">
        <v>36</v>
      </c>
      <c r="N144" s="265" t="s">
        <v>53</v>
      </c>
      <c r="O144" s="87"/>
      <c r="P144" s="224">
        <f>O144*H144</f>
        <v>0</v>
      </c>
      <c r="Q144" s="224">
        <v>0.003</v>
      </c>
      <c r="R144" s="224">
        <f>Q144*H144</f>
        <v>0.0315</v>
      </c>
      <c r="S144" s="224">
        <v>0</v>
      </c>
      <c r="T144" s="22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6" t="s">
        <v>179</v>
      </c>
      <c r="AT144" s="226" t="s">
        <v>175</v>
      </c>
      <c r="AU144" s="226" t="s">
        <v>90</v>
      </c>
      <c r="AY144" s="19" t="s">
        <v>153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23</v>
      </c>
      <c r="BK144" s="227">
        <f>ROUND(I144*H144,2)</f>
        <v>0</v>
      </c>
      <c r="BL144" s="19" t="s">
        <v>160</v>
      </c>
      <c r="BM144" s="226" t="s">
        <v>480</v>
      </c>
    </row>
    <row r="145" spans="1:47" s="2" customFormat="1" ht="12">
      <c r="A145" s="41"/>
      <c r="B145" s="42"/>
      <c r="C145" s="43"/>
      <c r="D145" s="228" t="s">
        <v>162</v>
      </c>
      <c r="E145" s="43"/>
      <c r="F145" s="229" t="s">
        <v>377</v>
      </c>
      <c r="G145" s="43"/>
      <c r="H145" s="43"/>
      <c r="I145" s="230"/>
      <c r="J145" s="43"/>
      <c r="K145" s="43"/>
      <c r="L145" s="47"/>
      <c r="M145" s="231"/>
      <c r="N145" s="23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9" t="s">
        <v>162</v>
      </c>
      <c r="AU145" s="19" t="s">
        <v>90</v>
      </c>
    </row>
    <row r="146" spans="1:51" s="13" customFormat="1" ht="12">
      <c r="A146" s="13"/>
      <c r="B146" s="235"/>
      <c r="C146" s="236"/>
      <c r="D146" s="228" t="s">
        <v>166</v>
      </c>
      <c r="E146" s="237" t="s">
        <v>36</v>
      </c>
      <c r="F146" s="238" t="s">
        <v>190</v>
      </c>
      <c r="G146" s="236"/>
      <c r="H146" s="237" t="s">
        <v>36</v>
      </c>
      <c r="I146" s="239"/>
      <c r="J146" s="236"/>
      <c r="K146" s="236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166</v>
      </c>
      <c r="AU146" s="244" t="s">
        <v>90</v>
      </c>
      <c r="AV146" s="13" t="s">
        <v>23</v>
      </c>
      <c r="AW146" s="13" t="s">
        <v>45</v>
      </c>
      <c r="AX146" s="13" t="s">
        <v>82</v>
      </c>
      <c r="AY146" s="244" t="s">
        <v>153</v>
      </c>
    </row>
    <row r="147" spans="1:51" s="13" customFormat="1" ht="12">
      <c r="A147" s="13"/>
      <c r="B147" s="235"/>
      <c r="C147" s="236"/>
      <c r="D147" s="228" t="s">
        <v>166</v>
      </c>
      <c r="E147" s="237" t="s">
        <v>36</v>
      </c>
      <c r="F147" s="238" t="s">
        <v>472</v>
      </c>
      <c r="G147" s="236"/>
      <c r="H147" s="237" t="s">
        <v>36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166</v>
      </c>
      <c r="AU147" s="244" t="s">
        <v>90</v>
      </c>
      <c r="AV147" s="13" t="s">
        <v>23</v>
      </c>
      <c r="AW147" s="13" t="s">
        <v>45</v>
      </c>
      <c r="AX147" s="13" t="s">
        <v>82</v>
      </c>
      <c r="AY147" s="244" t="s">
        <v>153</v>
      </c>
    </row>
    <row r="148" spans="1:51" s="14" customFormat="1" ht="12">
      <c r="A148" s="14"/>
      <c r="B148" s="245"/>
      <c r="C148" s="246"/>
      <c r="D148" s="228" t="s">
        <v>166</v>
      </c>
      <c r="E148" s="247" t="s">
        <v>36</v>
      </c>
      <c r="F148" s="248" t="s">
        <v>379</v>
      </c>
      <c r="G148" s="246"/>
      <c r="H148" s="249">
        <v>10.5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166</v>
      </c>
      <c r="AU148" s="255" t="s">
        <v>90</v>
      </c>
      <c r="AV148" s="14" t="s">
        <v>90</v>
      </c>
      <c r="AW148" s="14" t="s">
        <v>45</v>
      </c>
      <c r="AX148" s="14" t="s">
        <v>82</v>
      </c>
      <c r="AY148" s="255" t="s">
        <v>153</v>
      </c>
    </row>
    <row r="149" spans="1:51" s="15" customFormat="1" ht="12">
      <c r="A149" s="15"/>
      <c r="B149" s="266"/>
      <c r="C149" s="267"/>
      <c r="D149" s="228" t="s">
        <v>166</v>
      </c>
      <c r="E149" s="268" t="s">
        <v>36</v>
      </c>
      <c r="F149" s="269" t="s">
        <v>183</v>
      </c>
      <c r="G149" s="267"/>
      <c r="H149" s="270">
        <v>10.5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6" t="s">
        <v>166</v>
      </c>
      <c r="AU149" s="276" t="s">
        <v>90</v>
      </c>
      <c r="AV149" s="15" t="s">
        <v>160</v>
      </c>
      <c r="AW149" s="15" t="s">
        <v>45</v>
      </c>
      <c r="AX149" s="15" t="s">
        <v>23</v>
      </c>
      <c r="AY149" s="276" t="s">
        <v>153</v>
      </c>
    </row>
    <row r="150" spans="1:65" s="2" customFormat="1" ht="16.5" customHeight="1">
      <c r="A150" s="41"/>
      <c r="B150" s="42"/>
      <c r="C150" s="215" t="s">
        <v>28</v>
      </c>
      <c r="D150" s="215" t="s">
        <v>155</v>
      </c>
      <c r="E150" s="216" t="s">
        <v>380</v>
      </c>
      <c r="F150" s="217" t="s">
        <v>381</v>
      </c>
      <c r="G150" s="218" t="s">
        <v>186</v>
      </c>
      <c r="H150" s="219">
        <v>17.5</v>
      </c>
      <c r="I150" s="220"/>
      <c r="J150" s="221">
        <f>ROUND(I150*H150,2)</f>
        <v>0</v>
      </c>
      <c r="K150" s="217" t="s">
        <v>159</v>
      </c>
      <c r="L150" s="47"/>
      <c r="M150" s="222" t="s">
        <v>36</v>
      </c>
      <c r="N150" s="223" t="s">
        <v>53</v>
      </c>
      <c r="O150" s="87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6" t="s">
        <v>160</v>
      </c>
      <c r="AT150" s="226" t="s">
        <v>155</v>
      </c>
      <c r="AU150" s="226" t="s">
        <v>90</v>
      </c>
      <c r="AY150" s="19" t="s">
        <v>153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23</v>
      </c>
      <c r="BK150" s="227">
        <f>ROUND(I150*H150,2)</f>
        <v>0</v>
      </c>
      <c r="BL150" s="19" t="s">
        <v>160</v>
      </c>
      <c r="BM150" s="226" t="s">
        <v>481</v>
      </c>
    </row>
    <row r="151" spans="1:47" s="2" customFormat="1" ht="12">
      <c r="A151" s="41"/>
      <c r="B151" s="42"/>
      <c r="C151" s="43"/>
      <c r="D151" s="228" t="s">
        <v>162</v>
      </c>
      <c r="E151" s="43"/>
      <c r="F151" s="229" t="s">
        <v>383</v>
      </c>
      <c r="G151" s="43"/>
      <c r="H151" s="43"/>
      <c r="I151" s="230"/>
      <c r="J151" s="43"/>
      <c r="K151" s="43"/>
      <c r="L151" s="47"/>
      <c r="M151" s="231"/>
      <c r="N151" s="23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19" t="s">
        <v>162</v>
      </c>
      <c r="AU151" s="19" t="s">
        <v>90</v>
      </c>
    </row>
    <row r="152" spans="1:47" s="2" customFormat="1" ht="12">
      <c r="A152" s="41"/>
      <c r="B152" s="42"/>
      <c r="C152" s="43"/>
      <c r="D152" s="233" t="s">
        <v>164</v>
      </c>
      <c r="E152" s="43"/>
      <c r="F152" s="234" t="s">
        <v>384</v>
      </c>
      <c r="G152" s="43"/>
      <c r="H152" s="43"/>
      <c r="I152" s="230"/>
      <c r="J152" s="43"/>
      <c r="K152" s="43"/>
      <c r="L152" s="47"/>
      <c r="M152" s="231"/>
      <c r="N152" s="232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9" t="s">
        <v>164</v>
      </c>
      <c r="AU152" s="19" t="s">
        <v>90</v>
      </c>
    </row>
    <row r="153" spans="1:51" s="13" customFormat="1" ht="12">
      <c r="A153" s="13"/>
      <c r="B153" s="235"/>
      <c r="C153" s="236"/>
      <c r="D153" s="228" t="s">
        <v>166</v>
      </c>
      <c r="E153" s="237" t="s">
        <v>36</v>
      </c>
      <c r="F153" s="238" t="s">
        <v>190</v>
      </c>
      <c r="G153" s="236"/>
      <c r="H153" s="237" t="s">
        <v>36</v>
      </c>
      <c r="I153" s="239"/>
      <c r="J153" s="236"/>
      <c r="K153" s="236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166</v>
      </c>
      <c r="AU153" s="244" t="s">
        <v>90</v>
      </c>
      <c r="AV153" s="13" t="s">
        <v>23</v>
      </c>
      <c r="AW153" s="13" t="s">
        <v>45</v>
      </c>
      <c r="AX153" s="13" t="s">
        <v>82</v>
      </c>
      <c r="AY153" s="244" t="s">
        <v>153</v>
      </c>
    </row>
    <row r="154" spans="1:51" s="14" customFormat="1" ht="12">
      <c r="A154" s="14"/>
      <c r="B154" s="245"/>
      <c r="C154" s="246"/>
      <c r="D154" s="228" t="s">
        <v>166</v>
      </c>
      <c r="E154" s="247" t="s">
        <v>36</v>
      </c>
      <c r="F154" s="248" t="s">
        <v>385</v>
      </c>
      <c r="G154" s="246"/>
      <c r="H154" s="249">
        <v>17.5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166</v>
      </c>
      <c r="AU154" s="255" t="s">
        <v>90</v>
      </c>
      <c r="AV154" s="14" t="s">
        <v>90</v>
      </c>
      <c r="AW154" s="14" t="s">
        <v>45</v>
      </c>
      <c r="AX154" s="14" t="s">
        <v>82</v>
      </c>
      <c r="AY154" s="255" t="s">
        <v>153</v>
      </c>
    </row>
    <row r="155" spans="1:51" s="15" customFormat="1" ht="12">
      <c r="A155" s="15"/>
      <c r="B155" s="266"/>
      <c r="C155" s="267"/>
      <c r="D155" s="228" t="s">
        <v>166</v>
      </c>
      <c r="E155" s="268" t="s">
        <v>36</v>
      </c>
      <c r="F155" s="269" t="s">
        <v>183</v>
      </c>
      <c r="G155" s="267"/>
      <c r="H155" s="270">
        <v>17.5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6" t="s">
        <v>166</v>
      </c>
      <c r="AU155" s="276" t="s">
        <v>90</v>
      </c>
      <c r="AV155" s="15" t="s">
        <v>160</v>
      </c>
      <c r="AW155" s="15" t="s">
        <v>45</v>
      </c>
      <c r="AX155" s="15" t="s">
        <v>23</v>
      </c>
      <c r="AY155" s="276" t="s">
        <v>153</v>
      </c>
    </row>
    <row r="156" spans="1:65" s="2" customFormat="1" ht="16.5" customHeight="1">
      <c r="A156" s="41"/>
      <c r="B156" s="42"/>
      <c r="C156" s="215" t="s">
        <v>222</v>
      </c>
      <c r="D156" s="215" t="s">
        <v>155</v>
      </c>
      <c r="E156" s="216" t="s">
        <v>386</v>
      </c>
      <c r="F156" s="217" t="s">
        <v>387</v>
      </c>
      <c r="G156" s="218" t="s">
        <v>186</v>
      </c>
      <c r="H156" s="219">
        <v>10.5</v>
      </c>
      <c r="I156" s="220"/>
      <c r="J156" s="221">
        <f>ROUND(I156*H156,2)</f>
        <v>0</v>
      </c>
      <c r="K156" s="217" t="s">
        <v>159</v>
      </c>
      <c r="L156" s="47"/>
      <c r="M156" s="222" t="s">
        <v>36</v>
      </c>
      <c r="N156" s="223" t="s">
        <v>53</v>
      </c>
      <c r="O156" s="87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6" t="s">
        <v>160</v>
      </c>
      <c r="AT156" s="226" t="s">
        <v>155</v>
      </c>
      <c r="AU156" s="226" t="s">
        <v>90</v>
      </c>
      <c r="AY156" s="19" t="s">
        <v>153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23</v>
      </c>
      <c r="BK156" s="227">
        <f>ROUND(I156*H156,2)</f>
        <v>0</v>
      </c>
      <c r="BL156" s="19" t="s">
        <v>160</v>
      </c>
      <c r="BM156" s="226" t="s">
        <v>482</v>
      </c>
    </row>
    <row r="157" spans="1:47" s="2" customFormat="1" ht="12">
      <c r="A157" s="41"/>
      <c r="B157" s="42"/>
      <c r="C157" s="43"/>
      <c r="D157" s="228" t="s">
        <v>162</v>
      </c>
      <c r="E157" s="43"/>
      <c r="F157" s="229" t="s">
        <v>389</v>
      </c>
      <c r="G157" s="43"/>
      <c r="H157" s="43"/>
      <c r="I157" s="230"/>
      <c r="J157" s="43"/>
      <c r="K157" s="43"/>
      <c r="L157" s="47"/>
      <c r="M157" s="231"/>
      <c r="N157" s="232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19" t="s">
        <v>162</v>
      </c>
      <c r="AU157" s="19" t="s">
        <v>90</v>
      </c>
    </row>
    <row r="158" spans="1:47" s="2" customFormat="1" ht="12">
      <c r="A158" s="41"/>
      <c r="B158" s="42"/>
      <c r="C158" s="43"/>
      <c r="D158" s="233" t="s">
        <v>164</v>
      </c>
      <c r="E158" s="43"/>
      <c r="F158" s="234" t="s">
        <v>390</v>
      </c>
      <c r="G158" s="43"/>
      <c r="H158" s="43"/>
      <c r="I158" s="230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9" t="s">
        <v>164</v>
      </c>
      <c r="AU158" s="19" t="s">
        <v>90</v>
      </c>
    </row>
    <row r="159" spans="1:51" s="13" customFormat="1" ht="12">
      <c r="A159" s="13"/>
      <c r="B159" s="235"/>
      <c r="C159" s="236"/>
      <c r="D159" s="228" t="s">
        <v>166</v>
      </c>
      <c r="E159" s="237" t="s">
        <v>36</v>
      </c>
      <c r="F159" s="238" t="s">
        <v>391</v>
      </c>
      <c r="G159" s="236"/>
      <c r="H159" s="237" t="s">
        <v>36</v>
      </c>
      <c r="I159" s="239"/>
      <c r="J159" s="236"/>
      <c r="K159" s="236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166</v>
      </c>
      <c r="AU159" s="244" t="s">
        <v>90</v>
      </c>
      <c r="AV159" s="13" t="s">
        <v>23</v>
      </c>
      <c r="AW159" s="13" t="s">
        <v>45</v>
      </c>
      <c r="AX159" s="13" t="s">
        <v>82</v>
      </c>
      <c r="AY159" s="244" t="s">
        <v>153</v>
      </c>
    </row>
    <row r="160" spans="1:51" s="14" customFormat="1" ht="12">
      <c r="A160" s="14"/>
      <c r="B160" s="245"/>
      <c r="C160" s="246"/>
      <c r="D160" s="228" t="s">
        <v>166</v>
      </c>
      <c r="E160" s="247" t="s">
        <v>36</v>
      </c>
      <c r="F160" s="248" t="s">
        <v>397</v>
      </c>
      <c r="G160" s="246"/>
      <c r="H160" s="249">
        <v>10.5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166</v>
      </c>
      <c r="AU160" s="255" t="s">
        <v>90</v>
      </c>
      <c r="AV160" s="14" t="s">
        <v>90</v>
      </c>
      <c r="AW160" s="14" t="s">
        <v>45</v>
      </c>
      <c r="AX160" s="14" t="s">
        <v>82</v>
      </c>
      <c r="AY160" s="255" t="s">
        <v>153</v>
      </c>
    </row>
    <row r="161" spans="1:51" s="15" customFormat="1" ht="12">
      <c r="A161" s="15"/>
      <c r="B161" s="266"/>
      <c r="C161" s="267"/>
      <c r="D161" s="228" t="s">
        <v>166</v>
      </c>
      <c r="E161" s="268" t="s">
        <v>36</v>
      </c>
      <c r="F161" s="269" t="s">
        <v>183</v>
      </c>
      <c r="G161" s="267"/>
      <c r="H161" s="270">
        <v>10.5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6" t="s">
        <v>166</v>
      </c>
      <c r="AU161" s="276" t="s">
        <v>90</v>
      </c>
      <c r="AV161" s="15" t="s">
        <v>160</v>
      </c>
      <c r="AW161" s="15" t="s">
        <v>45</v>
      </c>
      <c r="AX161" s="15" t="s">
        <v>23</v>
      </c>
      <c r="AY161" s="276" t="s">
        <v>153</v>
      </c>
    </row>
    <row r="162" spans="1:65" s="2" customFormat="1" ht="16.5" customHeight="1">
      <c r="A162" s="41"/>
      <c r="B162" s="42"/>
      <c r="C162" s="215" t="s">
        <v>227</v>
      </c>
      <c r="D162" s="215" t="s">
        <v>155</v>
      </c>
      <c r="E162" s="216" t="s">
        <v>483</v>
      </c>
      <c r="F162" s="217" t="s">
        <v>484</v>
      </c>
      <c r="G162" s="218" t="s">
        <v>186</v>
      </c>
      <c r="H162" s="219">
        <v>70</v>
      </c>
      <c r="I162" s="220"/>
      <c r="J162" s="221">
        <f>ROUND(I162*H162,2)</f>
        <v>0</v>
      </c>
      <c r="K162" s="217" t="s">
        <v>159</v>
      </c>
      <c r="L162" s="47"/>
      <c r="M162" s="222" t="s">
        <v>36</v>
      </c>
      <c r="N162" s="223" t="s">
        <v>53</v>
      </c>
      <c r="O162" s="87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6" t="s">
        <v>160</v>
      </c>
      <c r="AT162" s="226" t="s">
        <v>155</v>
      </c>
      <c r="AU162" s="226" t="s">
        <v>90</v>
      </c>
      <c r="AY162" s="19" t="s">
        <v>153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23</v>
      </c>
      <c r="BK162" s="227">
        <f>ROUND(I162*H162,2)</f>
        <v>0</v>
      </c>
      <c r="BL162" s="19" t="s">
        <v>160</v>
      </c>
      <c r="BM162" s="226" t="s">
        <v>485</v>
      </c>
    </row>
    <row r="163" spans="1:47" s="2" customFormat="1" ht="12">
      <c r="A163" s="41"/>
      <c r="B163" s="42"/>
      <c r="C163" s="43"/>
      <c r="D163" s="228" t="s">
        <v>162</v>
      </c>
      <c r="E163" s="43"/>
      <c r="F163" s="229" t="s">
        <v>486</v>
      </c>
      <c r="G163" s="43"/>
      <c r="H163" s="43"/>
      <c r="I163" s="230"/>
      <c r="J163" s="43"/>
      <c r="K163" s="43"/>
      <c r="L163" s="47"/>
      <c r="M163" s="231"/>
      <c r="N163" s="23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19" t="s">
        <v>162</v>
      </c>
      <c r="AU163" s="19" t="s">
        <v>90</v>
      </c>
    </row>
    <row r="164" spans="1:47" s="2" customFormat="1" ht="12">
      <c r="A164" s="41"/>
      <c r="B164" s="42"/>
      <c r="C164" s="43"/>
      <c r="D164" s="233" t="s">
        <v>164</v>
      </c>
      <c r="E164" s="43"/>
      <c r="F164" s="234" t="s">
        <v>487</v>
      </c>
      <c r="G164" s="43"/>
      <c r="H164" s="43"/>
      <c r="I164" s="230"/>
      <c r="J164" s="43"/>
      <c r="K164" s="43"/>
      <c r="L164" s="47"/>
      <c r="M164" s="231"/>
      <c r="N164" s="232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19" t="s">
        <v>164</v>
      </c>
      <c r="AU164" s="19" t="s">
        <v>90</v>
      </c>
    </row>
    <row r="165" spans="1:51" s="13" customFormat="1" ht="12">
      <c r="A165" s="13"/>
      <c r="B165" s="235"/>
      <c r="C165" s="236"/>
      <c r="D165" s="228" t="s">
        <v>166</v>
      </c>
      <c r="E165" s="237" t="s">
        <v>36</v>
      </c>
      <c r="F165" s="238" t="s">
        <v>190</v>
      </c>
      <c r="G165" s="236"/>
      <c r="H165" s="237" t="s">
        <v>36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166</v>
      </c>
      <c r="AU165" s="244" t="s">
        <v>90</v>
      </c>
      <c r="AV165" s="13" t="s">
        <v>23</v>
      </c>
      <c r="AW165" s="13" t="s">
        <v>45</v>
      </c>
      <c r="AX165" s="13" t="s">
        <v>82</v>
      </c>
      <c r="AY165" s="244" t="s">
        <v>153</v>
      </c>
    </row>
    <row r="166" spans="1:51" s="13" customFormat="1" ht="12">
      <c r="A166" s="13"/>
      <c r="B166" s="235"/>
      <c r="C166" s="236"/>
      <c r="D166" s="228" t="s">
        <v>166</v>
      </c>
      <c r="E166" s="237" t="s">
        <v>36</v>
      </c>
      <c r="F166" s="238" t="s">
        <v>488</v>
      </c>
      <c r="G166" s="236"/>
      <c r="H166" s="237" t="s">
        <v>36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166</v>
      </c>
      <c r="AU166" s="244" t="s">
        <v>90</v>
      </c>
      <c r="AV166" s="13" t="s">
        <v>23</v>
      </c>
      <c r="AW166" s="13" t="s">
        <v>45</v>
      </c>
      <c r="AX166" s="13" t="s">
        <v>82</v>
      </c>
      <c r="AY166" s="244" t="s">
        <v>153</v>
      </c>
    </row>
    <row r="167" spans="1:51" s="14" customFormat="1" ht="12">
      <c r="A167" s="14"/>
      <c r="B167" s="245"/>
      <c r="C167" s="246"/>
      <c r="D167" s="228" t="s">
        <v>166</v>
      </c>
      <c r="E167" s="247" t="s">
        <v>36</v>
      </c>
      <c r="F167" s="248" t="s">
        <v>191</v>
      </c>
      <c r="G167" s="246"/>
      <c r="H167" s="249">
        <v>70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166</v>
      </c>
      <c r="AU167" s="255" t="s">
        <v>90</v>
      </c>
      <c r="AV167" s="14" t="s">
        <v>90</v>
      </c>
      <c r="AW167" s="14" t="s">
        <v>45</v>
      </c>
      <c r="AX167" s="14" t="s">
        <v>82</v>
      </c>
      <c r="AY167" s="255" t="s">
        <v>153</v>
      </c>
    </row>
    <row r="168" spans="1:51" s="15" customFormat="1" ht="12">
      <c r="A168" s="15"/>
      <c r="B168" s="266"/>
      <c r="C168" s="267"/>
      <c r="D168" s="228" t="s">
        <v>166</v>
      </c>
      <c r="E168" s="268" t="s">
        <v>36</v>
      </c>
      <c r="F168" s="269" t="s">
        <v>183</v>
      </c>
      <c r="G168" s="267"/>
      <c r="H168" s="270">
        <v>70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6" t="s">
        <v>166</v>
      </c>
      <c r="AU168" s="276" t="s">
        <v>90</v>
      </c>
      <c r="AV168" s="15" t="s">
        <v>160</v>
      </c>
      <c r="AW168" s="15" t="s">
        <v>45</v>
      </c>
      <c r="AX168" s="15" t="s">
        <v>23</v>
      </c>
      <c r="AY168" s="276" t="s">
        <v>153</v>
      </c>
    </row>
    <row r="169" spans="1:65" s="2" customFormat="1" ht="16.5" customHeight="1">
      <c r="A169" s="41"/>
      <c r="B169" s="42"/>
      <c r="C169" s="215" t="s">
        <v>233</v>
      </c>
      <c r="D169" s="215" t="s">
        <v>155</v>
      </c>
      <c r="E169" s="216" t="s">
        <v>489</v>
      </c>
      <c r="F169" s="217" t="s">
        <v>490</v>
      </c>
      <c r="G169" s="218" t="s">
        <v>186</v>
      </c>
      <c r="H169" s="219">
        <v>70</v>
      </c>
      <c r="I169" s="220"/>
      <c r="J169" s="221">
        <f>ROUND(I169*H169,2)</f>
        <v>0</v>
      </c>
      <c r="K169" s="217" t="s">
        <v>36</v>
      </c>
      <c r="L169" s="47"/>
      <c r="M169" s="222" t="s">
        <v>36</v>
      </c>
      <c r="N169" s="223" t="s">
        <v>53</v>
      </c>
      <c r="O169" s="87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6" t="s">
        <v>160</v>
      </c>
      <c r="AT169" s="226" t="s">
        <v>155</v>
      </c>
      <c r="AU169" s="226" t="s">
        <v>90</v>
      </c>
      <c r="AY169" s="19" t="s">
        <v>153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23</v>
      </c>
      <c r="BK169" s="227">
        <f>ROUND(I169*H169,2)</f>
        <v>0</v>
      </c>
      <c r="BL169" s="19" t="s">
        <v>160</v>
      </c>
      <c r="BM169" s="226" t="s">
        <v>491</v>
      </c>
    </row>
    <row r="170" spans="1:47" s="2" customFormat="1" ht="12">
      <c r="A170" s="41"/>
      <c r="B170" s="42"/>
      <c r="C170" s="43"/>
      <c r="D170" s="228" t="s">
        <v>162</v>
      </c>
      <c r="E170" s="43"/>
      <c r="F170" s="229" t="s">
        <v>492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19" t="s">
        <v>162</v>
      </c>
      <c r="AU170" s="19" t="s">
        <v>90</v>
      </c>
    </row>
    <row r="171" spans="1:51" s="13" customFormat="1" ht="12">
      <c r="A171" s="13"/>
      <c r="B171" s="235"/>
      <c r="C171" s="236"/>
      <c r="D171" s="228" t="s">
        <v>166</v>
      </c>
      <c r="E171" s="237" t="s">
        <v>36</v>
      </c>
      <c r="F171" s="238" t="s">
        <v>190</v>
      </c>
      <c r="G171" s="236"/>
      <c r="H171" s="237" t="s">
        <v>36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166</v>
      </c>
      <c r="AU171" s="244" t="s">
        <v>90</v>
      </c>
      <c r="AV171" s="13" t="s">
        <v>23</v>
      </c>
      <c r="AW171" s="13" t="s">
        <v>45</v>
      </c>
      <c r="AX171" s="13" t="s">
        <v>82</v>
      </c>
      <c r="AY171" s="244" t="s">
        <v>153</v>
      </c>
    </row>
    <row r="172" spans="1:51" s="13" customFormat="1" ht="12">
      <c r="A172" s="13"/>
      <c r="B172" s="235"/>
      <c r="C172" s="236"/>
      <c r="D172" s="228" t="s">
        <v>166</v>
      </c>
      <c r="E172" s="237" t="s">
        <v>36</v>
      </c>
      <c r="F172" s="238" t="s">
        <v>488</v>
      </c>
      <c r="G172" s="236"/>
      <c r="H172" s="237" t="s">
        <v>36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166</v>
      </c>
      <c r="AU172" s="244" t="s">
        <v>90</v>
      </c>
      <c r="AV172" s="13" t="s">
        <v>23</v>
      </c>
      <c r="AW172" s="13" t="s">
        <v>45</v>
      </c>
      <c r="AX172" s="13" t="s">
        <v>82</v>
      </c>
      <c r="AY172" s="244" t="s">
        <v>153</v>
      </c>
    </row>
    <row r="173" spans="1:51" s="14" customFormat="1" ht="12">
      <c r="A173" s="14"/>
      <c r="B173" s="245"/>
      <c r="C173" s="246"/>
      <c r="D173" s="228" t="s">
        <v>166</v>
      </c>
      <c r="E173" s="247" t="s">
        <v>36</v>
      </c>
      <c r="F173" s="248" t="s">
        <v>191</v>
      </c>
      <c r="G173" s="246"/>
      <c r="H173" s="249">
        <v>70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166</v>
      </c>
      <c r="AU173" s="255" t="s">
        <v>90</v>
      </c>
      <c r="AV173" s="14" t="s">
        <v>90</v>
      </c>
      <c r="AW173" s="14" t="s">
        <v>45</v>
      </c>
      <c r="AX173" s="14" t="s">
        <v>23</v>
      </c>
      <c r="AY173" s="255" t="s">
        <v>153</v>
      </c>
    </row>
    <row r="174" spans="1:65" s="2" customFormat="1" ht="16.5" customHeight="1">
      <c r="A174" s="41"/>
      <c r="B174" s="42"/>
      <c r="C174" s="215" t="s">
        <v>238</v>
      </c>
      <c r="D174" s="215" t="s">
        <v>155</v>
      </c>
      <c r="E174" s="216" t="s">
        <v>392</v>
      </c>
      <c r="F174" s="217" t="s">
        <v>393</v>
      </c>
      <c r="G174" s="218" t="s">
        <v>186</v>
      </c>
      <c r="H174" s="219">
        <v>70</v>
      </c>
      <c r="I174" s="220"/>
      <c r="J174" s="221">
        <f>ROUND(I174*H174,2)</f>
        <v>0</v>
      </c>
      <c r="K174" s="217" t="s">
        <v>36</v>
      </c>
      <c r="L174" s="47"/>
      <c r="M174" s="222" t="s">
        <v>36</v>
      </c>
      <c r="N174" s="223" t="s">
        <v>53</v>
      </c>
      <c r="O174" s="87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6" t="s">
        <v>160</v>
      </c>
      <c r="AT174" s="226" t="s">
        <v>155</v>
      </c>
      <c r="AU174" s="226" t="s">
        <v>90</v>
      </c>
      <c r="AY174" s="19" t="s">
        <v>153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23</v>
      </c>
      <c r="BK174" s="227">
        <f>ROUND(I174*H174,2)</f>
        <v>0</v>
      </c>
      <c r="BL174" s="19" t="s">
        <v>160</v>
      </c>
      <c r="BM174" s="226" t="s">
        <v>493</v>
      </c>
    </row>
    <row r="175" spans="1:47" s="2" customFormat="1" ht="12">
      <c r="A175" s="41"/>
      <c r="B175" s="42"/>
      <c r="C175" s="43"/>
      <c r="D175" s="228" t="s">
        <v>162</v>
      </c>
      <c r="E175" s="43"/>
      <c r="F175" s="229" t="s">
        <v>393</v>
      </c>
      <c r="G175" s="43"/>
      <c r="H175" s="43"/>
      <c r="I175" s="230"/>
      <c r="J175" s="43"/>
      <c r="K175" s="43"/>
      <c r="L175" s="47"/>
      <c r="M175" s="231"/>
      <c r="N175" s="232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19" t="s">
        <v>162</v>
      </c>
      <c r="AU175" s="19" t="s">
        <v>90</v>
      </c>
    </row>
    <row r="176" spans="1:51" s="13" customFormat="1" ht="12">
      <c r="A176" s="13"/>
      <c r="B176" s="235"/>
      <c r="C176" s="236"/>
      <c r="D176" s="228" t="s">
        <v>166</v>
      </c>
      <c r="E176" s="237" t="s">
        <v>36</v>
      </c>
      <c r="F176" s="238" t="s">
        <v>190</v>
      </c>
      <c r="G176" s="236"/>
      <c r="H176" s="237" t="s">
        <v>36</v>
      </c>
      <c r="I176" s="239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166</v>
      </c>
      <c r="AU176" s="244" t="s">
        <v>90</v>
      </c>
      <c r="AV176" s="13" t="s">
        <v>23</v>
      </c>
      <c r="AW176" s="13" t="s">
        <v>45</v>
      </c>
      <c r="AX176" s="13" t="s">
        <v>82</v>
      </c>
      <c r="AY176" s="244" t="s">
        <v>153</v>
      </c>
    </row>
    <row r="177" spans="1:51" s="13" customFormat="1" ht="12">
      <c r="A177" s="13"/>
      <c r="B177" s="235"/>
      <c r="C177" s="236"/>
      <c r="D177" s="228" t="s">
        <v>166</v>
      </c>
      <c r="E177" s="237" t="s">
        <v>36</v>
      </c>
      <c r="F177" s="238" t="s">
        <v>472</v>
      </c>
      <c r="G177" s="236"/>
      <c r="H177" s="237" t="s">
        <v>36</v>
      </c>
      <c r="I177" s="239"/>
      <c r="J177" s="236"/>
      <c r="K177" s="236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166</v>
      </c>
      <c r="AU177" s="244" t="s">
        <v>90</v>
      </c>
      <c r="AV177" s="13" t="s">
        <v>23</v>
      </c>
      <c r="AW177" s="13" t="s">
        <v>45</v>
      </c>
      <c r="AX177" s="13" t="s">
        <v>82</v>
      </c>
      <c r="AY177" s="244" t="s">
        <v>153</v>
      </c>
    </row>
    <row r="178" spans="1:51" s="14" customFormat="1" ht="12">
      <c r="A178" s="14"/>
      <c r="B178" s="245"/>
      <c r="C178" s="246"/>
      <c r="D178" s="228" t="s">
        <v>166</v>
      </c>
      <c r="E178" s="247" t="s">
        <v>36</v>
      </c>
      <c r="F178" s="248" t="s">
        <v>191</v>
      </c>
      <c r="G178" s="246"/>
      <c r="H178" s="249">
        <v>70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166</v>
      </c>
      <c r="AU178" s="255" t="s">
        <v>90</v>
      </c>
      <c r="AV178" s="14" t="s">
        <v>90</v>
      </c>
      <c r="AW178" s="14" t="s">
        <v>45</v>
      </c>
      <c r="AX178" s="14" t="s">
        <v>82</v>
      </c>
      <c r="AY178" s="255" t="s">
        <v>153</v>
      </c>
    </row>
    <row r="179" spans="1:51" s="15" customFormat="1" ht="12">
      <c r="A179" s="15"/>
      <c r="B179" s="266"/>
      <c r="C179" s="267"/>
      <c r="D179" s="228" t="s">
        <v>166</v>
      </c>
      <c r="E179" s="268" t="s">
        <v>36</v>
      </c>
      <c r="F179" s="269" t="s">
        <v>183</v>
      </c>
      <c r="G179" s="267"/>
      <c r="H179" s="270">
        <v>70</v>
      </c>
      <c r="I179" s="271"/>
      <c r="J179" s="267"/>
      <c r="K179" s="267"/>
      <c r="L179" s="272"/>
      <c r="M179" s="273"/>
      <c r="N179" s="274"/>
      <c r="O179" s="274"/>
      <c r="P179" s="274"/>
      <c r="Q179" s="274"/>
      <c r="R179" s="274"/>
      <c r="S179" s="274"/>
      <c r="T179" s="27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6" t="s">
        <v>166</v>
      </c>
      <c r="AU179" s="276" t="s">
        <v>90</v>
      </c>
      <c r="AV179" s="15" t="s">
        <v>160</v>
      </c>
      <c r="AW179" s="15" t="s">
        <v>45</v>
      </c>
      <c r="AX179" s="15" t="s">
        <v>23</v>
      </c>
      <c r="AY179" s="276" t="s">
        <v>153</v>
      </c>
    </row>
    <row r="180" spans="1:65" s="2" customFormat="1" ht="16.5" customHeight="1">
      <c r="A180" s="41"/>
      <c r="B180" s="42"/>
      <c r="C180" s="215" t="s">
        <v>8</v>
      </c>
      <c r="D180" s="215" t="s">
        <v>155</v>
      </c>
      <c r="E180" s="216" t="s">
        <v>252</v>
      </c>
      <c r="F180" s="217" t="s">
        <v>253</v>
      </c>
      <c r="G180" s="218" t="s">
        <v>186</v>
      </c>
      <c r="H180" s="219">
        <v>10.5</v>
      </c>
      <c r="I180" s="220"/>
      <c r="J180" s="221">
        <f>ROUND(I180*H180,2)</f>
        <v>0</v>
      </c>
      <c r="K180" s="217" t="s">
        <v>36</v>
      </c>
      <c r="L180" s="47"/>
      <c r="M180" s="222" t="s">
        <v>36</v>
      </c>
      <c r="N180" s="223" t="s">
        <v>53</v>
      </c>
      <c r="O180" s="87"/>
      <c r="P180" s="224">
        <f>O180*H180</f>
        <v>0</v>
      </c>
      <c r="Q180" s="224">
        <v>0.00208</v>
      </c>
      <c r="R180" s="224">
        <f>Q180*H180</f>
        <v>0.02184</v>
      </c>
      <c r="S180" s="224">
        <v>0</v>
      </c>
      <c r="T180" s="22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6" t="s">
        <v>160</v>
      </c>
      <c r="AT180" s="226" t="s">
        <v>155</v>
      </c>
      <c r="AU180" s="226" t="s">
        <v>90</v>
      </c>
      <c r="AY180" s="19" t="s">
        <v>153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23</v>
      </c>
      <c r="BK180" s="227">
        <f>ROUND(I180*H180,2)</f>
        <v>0</v>
      </c>
      <c r="BL180" s="19" t="s">
        <v>160</v>
      </c>
      <c r="BM180" s="226" t="s">
        <v>494</v>
      </c>
    </row>
    <row r="181" spans="1:47" s="2" customFormat="1" ht="12">
      <c r="A181" s="41"/>
      <c r="B181" s="42"/>
      <c r="C181" s="43"/>
      <c r="D181" s="228" t="s">
        <v>162</v>
      </c>
      <c r="E181" s="43"/>
      <c r="F181" s="229" t="s">
        <v>253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19" t="s">
        <v>162</v>
      </c>
      <c r="AU181" s="19" t="s">
        <v>90</v>
      </c>
    </row>
    <row r="182" spans="1:51" s="13" customFormat="1" ht="12">
      <c r="A182" s="13"/>
      <c r="B182" s="235"/>
      <c r="C182" s="236"/>
      <c r="D182" s="228" t="s">
        <v>166</v>
      </c>
      <c r="E182" s="237" t="s">
        <v>36</v>
      </c>
      <c r="F182" s="238" t="s">
        <v>190</v>
      </c>
      <c r="G182" s="236"/>
      <c r="H182" s="237" t="s">
        <v>36</v>
      </c>
      <c r="I182" s="239"/>
      <c r="J182" s="236"/>
      <c r="K182" s="236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166</v>
      </c>
      <c r="AU182" s="244" t="s">
        <v>90</v>
      </c>
      <c r="AV182" s="13" t="s">
        <v>23</v>
      </c>
      <c r="AW182" s="13" t="s">
        <v>45</v>
      </c>
      <c r="AX182" s="13" t="s">
        <v>82</v>
      </c>
      <c r="AY182" s="244" t="s">
        <v>153</v>
      </c>
    </row>
    <row r="183" spans="1:51" s="13" customFormat="1" ht="12">
      <c r="A183" s="13"/>
      <c r="B183" s="235"/>
      <c r="C183" s="236"/>
      <c r="D183" s="228" t="s">
        <v>166</v>
      </c>
      <c r="E183" s="237" t="s">
        <v>36</v>
      </c>
      <c r="F183" s="238" t="s">
        <v>396</v>
      </c>
      <c r="G183" s="236"/>
      <c r="H183" s="237" t="s">
        <v>36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166</v>
      </c>
      <c r="AU183" s="244" t="s">
        <v>90</v>
      </c>
      <c r="AV183" s="13" t="s">
        <v>23</v>
      </c>
      <c r="AW183" s="13" t="s">
        <v>45</v>
      </c>
      <c r="AX183" s="13" t="s">
        <v>82</v>
      </c>
      <c r="AY183" s="244" t="s">
        <v>153</v>
      </c>
    </row>
    <row r="184" spans="1:51" s="14" customFormat="1" ht="12">
      <c r="A184" s="14"/>
      <c r="B184" s="245"/>
      <c r="C184" s="246"/>
      <c r="D184" s="228" t="s">
        <v>166</v>
      </c>
      <c r="E184" s="247" t="s">
        <v>36</v>
      </c>
      <c r="F184" s="248" t="s">
        <v>397</v>
      </c>
      <c r="G184" s="246"/>
      <c r="H184" s="249">
        <v>10.5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166</v>
      </c>
      <c r="AU184" s="255" t="s">
        <v>90</v>
      </c>
      <c r="AV184" s="14" t="s">
        <v>90</v>
      </c>
      <c r="AW184" s="14" t="s">
        <v>45</v>
      </c>
      <c r="AX184" s="14" t="s">
        <v>82</v>
      </c>
      <c r="AY184" s="255" t="s">
        <v>153</v>
      </c>
    </row>
    <row r="185" spans="1:51" s="15" customFormat="1" ht="12">
      <c r="A185" s="15"/>
      <c r="B185" s="266"/>
      <c r="C185" s="267"/>
      <c r="D185" s="228" t="s">
        <v>166</v>
      </c>
      <c r="E185" s="268" t="s">
        <v>36</v>
      </c>
      <c r="F185" s="269" t="s">
        <v>183</v>
      </c>
      <c r="G185" s="267"/>
      <c r="H185" s="270">
        <v>10.5</v>
      </c>
      <c r="I185" s="271"/>
      <c r="J185" s="267"/>
      <c r="K185" s="267"/>
      <c r="L185" s="272"/>
      <c r="M185" s="273"/>
      <c r="N185" s="274"/>
      <c r="O185" s="274"/>
      <c r="P185" s="274"/>
      <c r="Q185" s="274"/>
      <c r="R185" s="274"/>
      <c r="S185" s="274"/>
      <c r="T185" s="27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6" t="s">
        <v>166</v>
      </c>
      <c r="AU185" s="276" t="s">
        <v>90</v>
      </c>
      <c r="AV185" s="15" t="s">
        <v>160</v>
      </c>
      <c r="AW185" s="15" t="s">
        <v>45</v>
      </c>
      <c r="AX185" s="15" t="s">
        <v>23</v>
      </c>
      <c r="AY185" s="276" t="s">
        <v>153</v>
      </c>
    </row>
    <row r="186" spans="1:65" s="2" customFormat="1" ht="16.5" customHeight="1">
      <c r="A186" s="41"/>
      <c r="B186" s="42"/>
      <c r="C186" s="215" t="s">
        <v>251</v>
      </c>
      <c r="D186" s="215" t="s">
        <v>155</v>
      </c>
      <c r="E186" s="216" t="s">
        <v>255</v>
      </c>
      <c r="F186" s="217" t="s">
        <v>256</v>
      </c>
      <c r="G186" s="218" t="s">
        <v>201</v>
      </c>
      <c r="H186" s="219">
        <v>17.5</v>
      </c>
      <c r="I186" s="220"/>
      <c r="J186" s="221">
        <f>ROUND(I186*H186,2)</f>
        <v>0</v>
      </c>
      <c r="K186" s="217" t="s">
        <v>36</v>
      </c>
      <c r="L186" s="47"/>
      <c r="M186" s="222" t="s">
        <v>36</v>
      </c>
      <c r="N186" s="223" t="s">
        <v>53</v>
      </c>
      <c r="O186" s="87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6" t="s">
        <v>160</v>
      </c>
      <c r="AT186" s="226" t="s">
        <v>155</v>
      </c>
      <c r="AU186" s="226" t="s">
        <v>90</v>
      </c>
      <c r="AY186" s="19" t="s">
        <v>153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23</v>
      </c>
      <c r="BK186" s="227">
        <f>ROUND(I186*H186,2)</f>
        <v>0</v>
      </c>
      <c r="BL186" s="19" t="s">
        <v>160</v>
      </c>
      <c r="BM186" s="226" t="s">
        <v>495</v>
      </c>
    </row>
    <row r="187" spans="1:47" s="2" customFormat="1" ht="12">
      <c r="A187" s="41"/>
      <c r="B187" s="42"/>
      <c r="C187" s="43"/>
      <c r="D187" s="228" t="s">
        <v>162</v>
      </c>
      <c r="E187" s="43"/>
      <c r="F187" s="229" t="s">
        <v>256</v>
      </c>
      <c r="G187" s="43"/>
      <c r="H187" s="43"/>
      <c r="I187" s="230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9" t="s">
        <v>162</v>
      </c>
      <c r="AU187" s="19" t="s">
        <v>90</v>
      </c>
    </row>
    <row r="188" spans="1:51" s="13" customFormat="1" ht="12">
      <c r="A188" s="13"/>
      <c r="B188" s="235"/>
      <c r="C188" s="236"/>
      <c r="D188" s="228" t="s">
        <v>166</v>
      </c>
      <c r="E188" s="237" t="s">
        <v>36</v>
      </c>
      <c r="F188" s="238" t="s">
        <v>190</v>
      </c>
      <c r="G188" s="236"/>
      <c r="H188" s="237" t="s">
        <v>36</v>
      </c>
      <c r="I188" s="239"/>
      <c r="J188" s="236"/>
      <c r="K188" s="236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166</v>
      </c>
      <c r="AU188" s="244" t="s">
        <v>90</v>
      </c>
      <c r="AV188" s="13" t="s">
        <v>23</v>
      </c>
      <c r="AW188" s="13" t="s">
        <v>45</v>
      </c>
      <c r="AX188" s="13" t="s">
        <v>82</v>
      </c>
      <c r="AY188" s="244" t="s">
        <v>153</v>
      </c>
    </row>
    <row r="189" spans="1:51" s="13" customFormat="1" ht="12">
      <c r="A189" s="13"/>
      <c r="B189" s="235"/>
      <c r="C189" s="236"/>
      <c r="D189" s="228" t="s">
        <v>166</v>
      </c>
      <c r="E189" s="237" t="s">
        <v>36</v>
      </c>
      <c r="F189" s="238" t="s">
        <v>472</v>
      </c>
      <c r="G189" s="236"/>
      <c r="H189" s="237" t="s">
        <v>36</v>
      </c>
      <c r="I189" s="239"/>
      <c r="J189" s="236"/>
      <c r="K189" s="236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166</v>
      </c>
      <c r="AU189" s="244" t="s">
        <v>90</v>
      </c>
      <c r="AV189" s="13" t="s">
        <v>23</v>
      </c>
      <c r="AW189" s="13" t="s">
        <v>45</v>
      </c>
      <c r="AX189" s="13" t="s">
        <v>82</v>
      </c>
      <c r="AY189" s="244" t="s">
        <v>153</v>
      </c>
    </row>
    <row r="190" spans="1:51" s="14" customFormat="1" ht="12">
      <c r="A190" s="14"/>
      <c r="B190" s="245"/>
      <c r="C190" s="246"/>
      <c r="D190" s="228" t="s">
        <v>166</v>
      </c>
      <c r="E190" s="247" t="s">
        <v>36</v>
      </c>
      <c r="F190" s="248" t="s">
        <v>367</v>
      </c>
      <c r="G190" s="246"/>
      <c r="H190" s="249">
        <v>3.5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166</v>
      </c>
      <c r="AU190" s="255" t="s">
        <v>90</v>
      </c>
      <c r="AV190" s="14" t="s">
        <v>90</v>
      </c>
      <c r="AW190" s="14" t="s">
        <v>45</v>
      </c>
      <c r="AX190" s="14" t="s">
        <v>82</v>
      </c>
      <c r="AY190" s="255" t="s">
        <v>153</v>
      </c>
    </row>
    <row r="191" spans="1:51" s="16" customFormat="1" ht="12">
      <c r="A191" s="16"/>
      <c r="B191" s="282"/>
      <c r="C191" s="283"/>
      <c r="D191" s="228" t="s">
        <v>166</v>
      </c>
      <c r="E191" s="284" t="s">
        <v>36</v>
      </c>
      <c r="F191" s="285" t="s">
        <v>400</v>
      </c>
      <c r="G191" s="283"/>
      <c r="H191" s="286">
        <v>3.5</v>
      </c>
      <c r="I191" s="287"/>
      <c r="J191" s="283"/>
      <c r="K191" s="283"/>
      <c r="L191" s="288"/>
      <c r="M191" s="289"/>
      <c r="N191" s="290"/>
      <c r="O191" s="290"/>
      <c r="P191" s="290"/>
      <c r="Q191" s="290"/>
      <c r="R191" s="290"/>
      <c r="S191" s="290"/>
      <c r="T191" s="291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92" t="s">
        <v>166</v>
      </c>
      <c r="AU191" s="292" t="s">
        <v>90</v>
      </c>
      <c r="AV191" s="16" t="s">
        <v>174</v>
      </c>
      <c r="AW191" s="16" t="s">
        <v>45</v>
      </c>
      <c r="AX191" s="16" t="s">
        <v>82</v>
      </c>
      <c r="AY191" s="292" t="s">
        <v>153</v>
      </c>
    </row>
    <row r="192" spans="1:51" s="15" customFormat="1" ht="12">
      <c r="A192" s="15"/>
      <c r="B192" s="266"/>
      <c r="C192" s="267"/>
      <c r="D192" s="228" t="s">
        <v>166</v>
      </c>
      <c r="E192" s="268" t="s">
        <v>36</v>
      </c>
      <c r="F192" s="269" t="s">
        <v>183</v>
      </c>
      <c r="G192" s="267"/>
      <c r="H192" s="270">
        <v>3.5</v>
      </c>
      <c r="I192" s="271"/>
      <c r="J192" s="267"/>
      <c r="K192" s="267"/>
      <c r="L192" s="272"/>
      <c r="M192" s="273"/>
      <c r="N192" s="274"/>
      <c r="O192" s="274"/>
      <c r="P192" s="274"/>
      <c r="Q192" s="274"/>
      <c r="R192" s="274"/>
      <c r="S192" s="274"/>
      <c r="T192" s="27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6" t="s">
        <v>166</v>
      </c>
      <c r="AU192" s="276" t="s">
        <v>90</v>
      </c>
      <c r="AV192" s="15" t="s">
        <v>160</v>
      </c>
      <c r="AW192" s="15" t="s">
        <v>45</v>
      </c>
      <c r="AX192" s="15" t="s">
        <v>82</v>
      </c>
      <c r="AY192" s="276" t="s">
        <v>153</v>
      </c>
    </row>
    <row r="193" spans="1:51" s="13" customFormat="1" ht="12">
      <c r="A193" s="13"/>
      <c r="B193" s="235"/>
      <c r="C193" s="236"/>
      <c r="D193" s="228" t="s">
        <v>166</v>
      </c>
      <c r="E193" s="237" t="s">
        <v>36</v>
      </c>
      <c r="F193" s="238" t="s">
        <v>401</v>
      </c>
      <c r="G193" s="236"/>
      <c r="H193" s="237" t="s">
        <v>36</v>
      </c>
      <c r="I193" s="239"/>
      <c r="J193" s="236"/>
      <c r="K193" s="236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166</v>
      </c>
      <c r="AU193" s="244" t="s">
        <v>90</v>
      </c>
      <c r="AV193" s="13" t="s">
        <v>23</v>
      </c>
      <c r="AW193" s="13" t="s">
        <v>45</v>
      </c>
      <c r="AX193" s="13" t="s">
        <v>82</v>
      </c>
      <c r="AY193" s="244" t="s">
        <v>153</v>
      </c>
    </row>
    <row r="194" spans="1:51" s="14" customFormat="1" ht="12">
      <c r="A194" s="14"/>
      <c r="B194" s="245"/>
      <c r="C194" s="246"/>
      <c r="D194" s="228" t="s">
        <v>166</v>
      </c>
      <c r="E194" s="247" t="s">
        <v>36</v>
      </c>
      <c r="F194" s="248" t="s">
        <v>402</v>
      </c>
      <c r="G194" s="246"/>
      <c r="H194" s="249">
        <v>17.5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166</v>
      </c>
      <c r="AU194" s="255" t="s">
        <v>90</v>
      </c>
      <c r="AV194" s="14" t="s">
        <v>90</v>
      </c>
      <c r="AW194" s="14" t="s">
        <v>45</v>
      </c>
      <c r="AX194" s="14" t="s">
        <v>23</v>
      </c>
      <c r="AY194" s="255" t="s">
        <v>153</v>
      </c>
    </row>
    <row r="195" spans="1:65" s="2" customFormat="1" ht="16.5" customHeight="1">
      <c r="A195" s="41"/>
      <c r="B195" s="42"/>
      <c r="C195" s="256" t="s">
        <v>211</v>
      </c>
      <c r="D195" s="256" t="s">
        <v>175</v>
      </c>
      <c r="E195" s="257" t="s">
        <v>403</v>
      </c>
      <c r="F195" s="258" t="s">
        <v>261</v>
      </c>
      <c r="G195" s="259" t="s">
        <v>201</v>
      </c>
      <c r="H195" s="260">
        <v>17.5</v>
      </c>
      <c r="I195" s="261"/>
      <c r="J195" s="262">
        <f>ROUND(I195*H195,2)</f>
        <v>0</v>
      </c>
      <c r="K195" s="258" t="s">
        <v>36</v>
      </c>
      <c r="L195" s="263"/>
      <c r="M195" s="264" t="s">
        <v>36</v>
      </c>
      <c r="N195" s="265" t="s">
        <v>53</v>
      </c>
      <c r="O195" s="87"/>
      <c r="P195" s="224">
        <f>O195*H195</f>
        <v>0</v>
      </c>
      <c r="Q195" s="224">
        <v>0.001</v>
      </c>
      <c r="R195" s="224">
        <f>Q195*H195</f>
        <v>0.0175</v>
      </c>
      <c r="S195" s="224">
        <v>0</v>
      </c>
      <c r="T195" s="225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6" t="s">
        <v>179</v>
      </c>
      <c r="AT195" s="226" t="s">
        <v>175</v>
      </c>
      <c r="AU195" s="226" t="s">
        <v>90</v>
      </c>
      <c r="AY195" s="19" t="s">
        <v>153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23</v>
      </c>
      <c r="BK195" s="227">
        <f>ROUND(I195*H195,2)</f>
        <v>0</v>
      </c>
      <c r="BL195" s="19" t="s">
        <v>160</v>
      </c>
      <c r="BM195" s="226" t="s">
        <v>496</v>
      </c>
    </row>
    <row r="196" spans="1:47" s="2" customFormat="1" ht="12">
      <c r="A196" s="41"/>
      <c r="B196" s="42"/>
      <c r="C196" s="43"/>
      <c r="D196" s="228" t="s">
        <v>162</v>
      </c>
      <c r="E196" s="43"/>
      <c r="F196" s="229" t="s">
        <v>261</v>
      </c>
      <c r="G196" s="43"/>
      <c r="H196" s="43"/>
      <c r="I196" s="230"/>
      <c r="J196" s="43"/>
      <c r="K196" s="43"/>
      <c r="L196" s="47"/>
      <c r="M196" s="231"/>
      <c r="N196" s="232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9" t="s">
        <v>162</v>
      </c>
      <c r="AU196" s="19" t="s">
        <v>90</v>
      </c>
    </row>
    <row r="197" spans="1:51" s="13" customFormat="1" ht="12">
      <c r="A197" s="13"/>
      <c r="B197" s="235"/>
      <c r="C197" s="236"/>
      <c r="D197" s="228" t="s">
        <v>166</v>
      </c>
      <c r="E197" s="237" t="s">
        <v>36</v>
      </c>
      <c r="F197" s="238" t="s">
        <v>263</v>
      </c>
      <c r="G197" s="236"/>
      <c r="H197" s="237" t="s">
        <v>36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166</v>
      </c>
      <c r="AU197" s="244" t="s">
        <v>90</v>
      </c>
      <c r="AV197" s="13" t="s">
        <v>23</v>
      </c>
      <c r="AW197" s="13" t="s">
        <v>45</v>
      </c>
      <c r="AX197" s="13" t="s">
        <v>82</v>
      </c>
      <c r="AY197" s="244" t="s">
        <v>153</v>
      </c>
    </row>
    <row r="198" spans="1:51" s="14" customFormat="1" ht="12">
      <c r="A198" s="14"/>
      <c r="B198" s="245"/>
      <c r="C198" s="246"/>
      <c r="D198" s="228" t="s">
        <v>166</v>
      </c>
      <c r="E198" s="247" t="s">
        <v>36</v>
      </c>
      <c r="F198" s="248" t="s">
        <v>385</v>
      </c>
      <c r="G198" s="246"/>
      <c r="H198" s="249">
        <v>17.5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166</v>
      </c>
      <c r="AU198" s="255" t="s">
        <v>90</v>
      </c>
      <c r="AV198" s="14" t="s">
        <v>90</v>
      </c>
      <c r="AW198" s="14" t="s">
        <v>45</v>
      </c>
      <c r="AX198" s="14" t="s">
        <v>23</v>
      </c>
      <c r="AY198" s="255" t="s">
        <v>153</v>
      </c>
    </row>
    <row r="199" spans="1:65" s="2" customFormat="1" ht="16.5" customHeight="1">
      <c r="A199" s="41"/>
      <c r="B199" s="42"/>
      <c r="C199" s="215" t="s">
        <v>203</v>
      </c>
      <c r="D199" s="215" t="s">
        <v>155</v>
      </c>
      <c r="E199" s="216" t="s">
        <v>266</v>
      </c>
      <c r="F199" s="217" t="s">
        <v>267</v>
      </c>
      <c r="G199" s="218" t="s">
        <v>186</v>
      </c>
      <c r="H199" s="219">
        <v>3.5</v>
      </c>
      <c r="I199" s="220"/>
      <c r="J199" s="221">
        <f>ROUND(I199*H199,2)</f>
        <v>0</v>
      </c>
      <c r="K199" s="217" t="s">
        <v>36</v>
      </c>
      <c r="L199" s="47"/>
      <c r="M199" s="222" t="s">
        <v>36</v>
      </c>
      <c r="N199" s="223" t="s">
        <v>53</v>
      </c>
      <c r="O199" s="87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6" t="s">
        <v>160</v>
      </c>
      <c r="AT199" s="226" t="s">
        <v>155</v>
      </c>
      <c r="AU199" s="226" t="s">
        <v>90</v>
      </c>
      <c r="AY199" s="19" t="s">
        <v>153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23</v>
      </c>
      <c r="BK199" s="227">
        <f>ROUND(I199*H199,2)</f>
        <v>0</v>
      </c>
      <c r="BL199" s="19" t="s">
        <v>160</v>
      </c>
      <c r="BM199" s="226" t="s">
        <v>497</v>
      </c>
    </row>
    <row r="200" spans="1:47" s="2" customFormat="1" ht="12">
      <c r="A200" s="41"/>
      <c r="B200" s="42"/>
      <c r="C200" s="43"/>
      <c r="D200" s="228" t="s">
        <v>162</v>
      </c>
      <c r="E200" s="43"/>
      <c r="F200" s="229" t="s">
        <v>267</v>
      </c>
      <c r="G200" s="43"/>
      <c r="H200" s="43"/>
      <c r="I200" s="230"/>
      <c r="J200" s="43"/>
      <c r="K200" s="43"/>
      <c r="L200" s="47"/>
      <c r="M200" s="231"/>
      <c r="N200" s="232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19" t="s">
        <v>162</v>
      </c>
      <c r="AU200" s="19" t="s">
        <v>90</v>
      </c>
    </row>
    <row r="201" spans="1:51" s="13" customFormat="1" ht="12">
      <c r="A201" s="13"/>
      <c r="B201" s="235"/>
      <c r="C201" s="236"/>
      <c r="D201" s="228" t="s">
        <v>166</v>
      </c>
      <c r="E201" s="237" t="s">
        <v>36</v>
      </c>
      <c r="F201" s="238" t="s">
        <v>190</v>
      </c>
      <c r="G201" s="236"/>
      <c r="H201" s="237" t="s">
        <v>36</v>
      </c>
      <c r="I201" s="239"/>
      <c r="J201" s="236"/>
      <c r="K201" s="236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166</v>
      </c>
      <c r="AU201" s="244" t="s">
        <v>90</v>
      </c>
      <c r="AV201" s="13" t="s">
        <v>23</v>
      </c>
      <c r="AW201" s="13" t="s">
        <v>45</v>
      </c>
      <c r="AX201" s="13" t="s">
        <v>82</v>
      </c>
      <c r="AY201" s="244" t="s">
        <v>153</v>
      </c>
    </row>
    <row r="202" spans="1:51" s="13" customFormat="1" ht="12">
      <c r="A202" s="13"/>
      <c r="B202" s="235"/>
      <c r="C202" s="236"/>
      <c r="D202" s="228" t="s">
        <v>166</v>
      </c>
      <c r="E202" s="237" t="s">
        <v>36</v>
      </c>
      <c r="F202" s="238" t="s">
        <v>472</v>
      </c>
      <c r="G202" s="236"/>
      <c r="H202" s="237" t="s">
        <v>36</v>
      </c>
      <c r="I202" s="239"/>
      <c r="J202" s="236"/>
      <c r="K202" s="236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166</v>
      </c>
      <c r="AU202" s="244" t="s">
        <v>90</v>
      </c>
      <c r="AV202" s="13" t="s">
        <v>23</v>
      </c>
      <c r="AW202" s="13" t="s">
        <v>45</v>
      </c>
      <c r="AX202" s="13" t="s">
        <v>82</v>
      </c>
      <c r="AY202" s="244" t="s">
        <v>153</v>
      </c>
    </row>
    <row r="203" spans="1:51" s="14" customFormat="1" ht="12">
      <c r="A203" s="14"/>
      <c r="B203" s="245"/>
      <c r="C203" s="246"/>
      <c r="D203" s="228" t="s">
        <v>166</v>
      </c>
      <c r="E203" s="247" t="s">
        <v>36</v>
      </c>
      <c r="F203" s="248" t="s">
        <v>367</v>
      </c>
      <c r="G203" s="246"/>
      <c r="H203" s="249">
        <v>3.5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166</v>
      </c>
      <c r="AU203" s="255" t="s">
        <v>90</v>
      </c>
      <c r="AV203" s="14" t="s">
        <v>90</v>
      </c>
      <c r="AW203" s="14" t="s">
        <v>45</v>
      </c>
      <c r="AX203" s="14" t="s">
        <v>82</v>
      </c>
      <c r="AY203" s="255" t="s">
        <v>153</v>
      </c>
    </row>
    <row r="204" spans="1:51" s="15" customFormat="1" ht="12">
      <c r="A204" s="15"/>
      <c r="B204" s="266"/>
      <c r="C204" s="267"/>
      <c r="D204" s="228" t="s">
        <v>166</v>
      </c>
      <c r="E204" s="268" t="s">
        <v>36</v>
      </c>
      <c r="F204" s="269" t="s">
        <v>183</v>
      </c>
      <c r="G204" s="267"/>
      <c r="H204" s="270">
        <v>3.5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6" t="s">
        <v>166</v>
      </c>
      <c r="AU204" s="276" t="s">
        <v>90</v>
      </c>
      <c r="AV204" s="15" t="s">
        <v>160</v>
      </c>
      <c r="AW204" s="15" t="s">
        <v>45</v>
      </c>
      <c r="AX204" s="15" t="s">
        <v>23</v>
      </c>
      <c r="AY204" s="276" t="s">
        <v>153</v>
      </c>
    </row>
    <row r="205" spans="1:65" s="2" customFormat="1" ht="16.5" customHeight="1">
      <c r="A205" s="41"/>
      <c r="B205" s="42"/>
      <c r="C205" s="256" t="s">
        <v>265</v>
      </c>
      <c r="D205" s="256" t="s">
        <v>175</v>
      </c>
      <c r="E205" s="257" t="s">
        <v>270</v>
      </c>
      <c r="F205" s="258" t="s">
        <v>271</v>
      </c>
      <c r="G205" s="259" t="s">
        <v>272</v>
      </c>
      <c r="H205" s="260">
        <v>7</v>
      </c>
      <c r="I205" s="261"/>
      <c r="J205" s="262">
        <f>ROUND(I205*H205,2)</f>
        <v>0</v>
      </c>
      <c r="K205" s="258" t="s">
        <v>36</v>
      </c>
      <c r="L205" s="263"/>
      <c r="M205" s="264" t="s">
        <v>36</v>
      </c>
      <c r="N205" s="265" t="s">
        <v>53</v>
      </c>
      <c r="O205" s="87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26" t="s">
        <v>179</v>
      </c>
      <c r="AT205" s="226" t="s">
        <v>175</v>
      </c>
      <c r="AU205" s="226" t="s">
        <v>90</v>
      </c>
      <c r="AY205" s="19" t="s">
        <v>153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23</v>
      </c>
      <c r="BK205" s="227">
        <f>ROUND(I205*H205,2)</f>
        <v>0</v>
      </c>
      <c r="BL205" s="19" t="s">
        <v>160</v>
      </c>
      <c r="BM205" s="226" t="s">
        <v>498</v>
      </c>
    </row>
    <row r="206" spans="1:47" s="2" customFormat="1" ht="12">
      <c r="A206" s="41"/>
      <c r="B206" s="42"/>
      <c r="C206" s="43"/>
      <c r="D206" s="228" t="s">
        <v>162</v>
      </c>
      <c r="E206" s="43"/>
      <c r="F206" s="229" t="s">
        <v>271</v>
      </c>
      <c r="G206" s="43"/>
      <c r="H206" s="43"/>
      <c r="I206" s="230"/>
      <c r="J206" s="43"/>
      <c r="K206" s="43"/>
      <c r="L206" s="47"/>
      <c r="M206" s="231"/>
      <c r="N206" s="232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19" t="s">
        <v>162</v>
      </c>
      <c r="AU206" s="19" t="s">
        <v>90</v>
      </c>
    </row>
    <row r="207" spans="1:51" s="13" customFormat="1" ht="12">
      <c r="A207" s="13"/>
      <c r="B207" s="235"/>
      <c r="C207" s="236"/>
      <c r="D207" s="228" t="s">
        <v>166</v>
      </c>
      <c r="E207" s="237" t="s">
        <v>36</v>
      </c>
      <c r="F207" s="238" t="s">
        <v>221</v>
      </c>
      <c r="G207" s="236"/>
      <c r="H207" s="237" t="s">
        <v>36</v>
      </c>
      <c r="I207" s="239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166</v>
      </c>
      <c r="AU207" s="244" t="s">
        <v>90</v>
      </c>
      <c r="AV207" s="13" t="s">
        <v>23</v>
      </c>
      <c r="AW207" s="13" t="s">
        <v>45</v>
      </c>
      <c r="AX207" s="13" t="s">
        <v>82</v>
      </c>
      <c r="AY207" s="244" t="s">
        <v>153</v>
      </c>
    </row>
    <row r="208" spans="1:51" s="13" customFormat="1" ht="12">
      <c r="A208" s="13"/>
      <c r="B208" s="235"/>
      <c r="C208" s="236"/>
      <c r="D208" s="228" t="s">
        <v>166</v>
      </c>
      <c r="E208" s="237" t="s">
        <v>36</v>
      </c>
      <c r="F208" s="238" t="s">
        <v>472</v>
      </c>
      <c r="G208" s="236"/>
      <c r="H208" s="237" t="s">
        <v>36</v>
      </c>
      <c r="I208" s="239"/>
      <c r="J208" s="236"/>
      <c r="K208" s="236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166</v>
      </c>
      <c r="AU208" s="244" t="s">
        <v>90</v>
      </c>
      <c r="AV208" s="13" t="s">
        <v>23</v>
      </c>
      <c r="AW208" s="13" t="s">
        <v>45</v>
      </c>
      <c r="AX208" s="13" t="s">
        <v>82</v>
      </c>
      <c r="AY208" s="244" t="s">
        <v>153</v>
      </c>
    </row>
    <row r="209" spans="1:51" s="14" customFormat="1" ht="12">
      <c r="A209" s="14"/>
      <c r="B209" s="245"/>
      <c r="C209" s="246"/>
      <c r="D209" s="228" t="s">
        <v>166</v>
      </c>
      <c r="E209" s="247" t="s">
        <v>36</v>
      </c>
      <c r="F209" s="248" t="s">
        <v>407</v>
      </c>
      <c r="G209" s="246"/>
      <c r="H209" s="249">
        <v>7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166</v>
      </c>
      <c r="AU209" s="255" t="s">
        <v>90</v>
      </c>
      <c r="AV209" s="14" t="s">
        <v>90</v>
      </c>
      <c r="AW209" s="14" t="s">
        <v>45</v>
      </c>
      <c r="AX209" s="14" t="s">
        <v>82</v>
      </c>
      <c r="AY209" s="255" t="s">
        <v>153</v>
      </c>
    </row>
    <row r="210" spans="1:51" s="15" customFormat="1" ht="12">
      <c r="A210" s="15"/>
      <c r="B210" s="266"/>
      <c r="C210" s="267"/>
      <c r="D210" s="228" t="s">
        <v>166</v>
      </c>
      <c r="E210" s="268" t="s">
        <v>36</v>
      </c>
      <c r="F210" s="269" t="s">
        <v>183</v>
      </c>
      <c r="G210" s="267"/>
      <c r="H210" s="270">
        <v>7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6" t="s">
        <v>166</v>
      </c>
      <c r="AU210" s="276" t="s">
        <v>90</v>
      </c>
      <c r="AV210" s="15" t="s">
        <v>160</v>
      </c>
      <c r="AW210" s="15" t="s">
        <v>45</v>
      </c>
      <c r="AX210" s="15" t="s">
        <v>23</v>
      </c>
      <c r="AY210" s="276" t="s">
        <v>153</v>
      </c>
    </row>
    <row r="211" spans="1:65" s="2" customFormat="1" ht="16.5" customHeight="1">
      <c r="A211" s="41"/>
      <c r="B211" s="42"/>
      <c r="C211" s="215" t="s">
        <v>269</v>
      </c>
      <c r="D211" s="215" t="s">
        <v>155</v>
      </c>
      <c r="E211" s="216" t="s">
        <v>408</v>
      </c>
      <c r="F211" s="217" t="s">
        <v>409</v>
      </c>
      <c r="G211" s="218" t="s">
        <v>360</v>
      </c>
      <c r="H211" s="219">
        <v>0.148</v>
      </c>
      <c r="I211" s="220"/>
      <c r="J211" s="221">
        <f>ROUND(I211*H211,2)</f>
        <v>0</v>
      </c>
      <c r="K211" s="217" t="s">
        <v>159</v>
      </c>
      <c r="L211" s="47"/>
      <c r="M211" s="222" t="s">
        <v>36</v>
      </c>
      <c r="N211" s="223" t="s">
        <v>53</v>
      </c>
      <c r="O211" s="87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6" t="s">
        <v>160</v>
      </c>
      <c r="AT211" s="226" t="s">
        <v>155</v>
      </c>
      <c r="AU211" s="226" t="s">
        <v>90</v>
      </c>
      <c r="AY211" s="19" t="s">
        <v>153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23</v>
      </c>
      <c r="BK211" s="227">
        <f>ROUND(I211*H211,2)</f>
        <v>0</v>
      </c>
      <c r="BL211" s="19" t="s">
        <v>160</v>
      </c>
      <c r="BM211" s="226" t="s">
        <v>499</v>
      </c>
    </row>
    <row r="212" spans="1:47" s="2" customFormat="1" ht="12">
      <c r="A212" s="41"/>
      <c r="B212" s="42"/>
      <c r="C212" s="43"/>
      <c r="D212" s="228" t="s">
        <v>162</v>
      </c>
      <c r="E212" s="43"/>
      <c r="F212" s="229" t="s">
        <v>411</v>
      </c>
      <c r="G212" s="43"/>
      <c r="H212" s="43"/>
      <c r="I212" s="230"/>
      <c r="J212" s="43"/>
      <c r="K212" s="43"/>
      <c r="L212" s="47"/>
      <c r="M212" s="231"/>
      <c r="N212" s="232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19" t="s">
        <v>162</v>
      </c>
      <c r="AU212" s="19" t="s">
        <v>90</v>
      </c>
    </row>
    <row r="213" spans="1:47" s="2" customFormat="1" ht="12">
      <c r="A213" s="41"/>
      <c r="B213" s="42"/>
      <c r="C213" s="43"/>
      <c r="D213" s="233" t="s">
        <v>164</v>
      </c>
      <c r="E213" s="43"/>
      <c r="F213" s="234" t="s">
        <v>412</v>
      </c>
      <c r="G213" s="43"/>
      <c r="H213" s="43"/>
      <c r="I213" s="230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9" t="s">
        <v>164</v>
      </c>
      <c r="AU213" s="19" t="s">
        <v>90</v>
      </c>
    </row>
    <row r="214" spans="1:51" s="13" customFormat="1" ht="12">
      <c r="A214" s="13"/>
      <c r="B214" s="235"/>
      <c r="C214" s="236"/>
      <c r="D214" s="228" t="s">
        <v>166</v>
      </c>
      <c r="E214" s="237" t="s">
        <v>36</v>
      </c>
      <c r="F214" s="238" t="s">
        <v>413</v>
      </c>
      <c r="G214" s="236"/>
      <c r="H214" s="237" t="s">
        <v>36</v>
      </c>
      <c r="I214" s="239"/>
      <c r="J214" s="236"/>
      <c r="K214" s="236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166</v>
      </c>
      <c r="AU214" s="244" t="s">
        <v>90</v>
      </c>
      <c r="AV214" s="13" t="s">
        <v>23</v>
      </c>
      <c r="AW214" s="13" t="s">
        <v>45</v>
      </c>
      <c r="AX214" s="13" t="s">
        <v>82</v>
      </c>
      <c r="AY214" s="244" t="s">
        <v>153</v>
      </c>
    </row>
    <row r="215" spans="1:51" s="14" customFormat="1" ht="12">
      <c r="A215" s="14"/>
      <c r="B215" s="245"/>
      <c r="C215" s="246"/>
      <c r="D215" s="228" t="s">
        <v>166</v>
      </c>
      <c r="E215" s="247" t="s">
        <v>36</v>
      </c>
      <c r="F215" s="248" t="s">
        <v>457</v>
      </c>
      <c r="G215" s="246"/>
      <c r="H215" s="249">
        <v>0.148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166</v>
      </c>
      <c r="AU215" s="255" t="s">
        <v>90</v>
      </c>
      <c r="AV215" s="14" t="s">
        <v>90</v>
      </c>
      <c r="AW215" s="14" t="s">
        <v>45</v>
      </c>
      <c r="AX215" s="14" t="s">
        <v>23</v>
      </c>
      <c r="AY215" s="255" t="s">
        <v>153</v>
      </c>
    </row>
    <row r="216" spans="1:65" s="2" customFormat="1" ht="16.5" customHeight="1">
      <c r="A216" s="41"/>
      <c r="B216" s="42"/>
      <c r="C216" s="215" t="s">
        <v>7</v>
      </c>
      <c r="D216" s="215" t="s">
        <v>155</v>
      </c>
      <c r="E216" s="216" t="s">
        <v>275</v>
      </c>
      <c r="F216" s="217" t="s">
        <v>276</v>
      </c>
      <c r="G216" s="218" t="s">
        <v>247</v>
      </c>
      <c r="H216" s="219">
        <v>12.6</v>
      </c>
      <c r="I216" s="220"/>
      <c r="J216" s="221">
        <f>ROUND(I216*H216,2)</f>
        <v>0</v>
      </c>
      <c r="K216" s="217" t="s">
        <v>159</v>
      </c>
      <c r="L216" s="47"/>
      <c r="M216" s="222" t="s">
        <v>36</v>
      </c>
      <c r="N216" s="223" t="s">
        <v>53</v>
      </c>
      <c r="O216" s="87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6" t="s">
        <v>160</v>
      </c>
      <c r="AT216" s="226" t="s">
        <v>155</v>
      </c>
      <c r="AU216" s="226" t="s">
        <v>90</v>
      </c>
      <c r="AY216" s="19" t="s">
        <v>153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9" t="s">
        <v>23</v>
      </c>
      <c r="BK216" s="227">
        <f>ROUND(I216*H216,2)</f>
        <v>0</v>
      </c>
      <c r="BL216" s="19" t="s">
        <v>160</v>
      </c>
      <c r="BM216" s="226" t="s">
        <v>500</v>
      </c>
    </row>
    <row r="217" spans="1:47" s="2" customFormat="1" ht="12">
      <c r="A217" s="41"/>
      <c r="B217" s="42"/>
      <c r="C217" s="43"/>
      <c r="D217" s="228" t="s">
        <v>162</v>
      </c>
      <c r="E217" s="43"/>
      <c r="F217" s="229" t="s">
        <v>278</v>
      </c>
      <c r="G217" s="43"/>
      <c r="H217" s="43"/>
      <c r="I217" s="230"/>
      <c r="J217" s="43"/>
      <c r="K217" s="43"/>
      <c r="L217" s="47"/>
      <c r="M217" s="231"/>
      <c r="N217" s="232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19" t="s">
        <v>162</v>
      </c>
      <c r="AU217" s="19" t="s">
        <v>90</v>
      </c>
    </row>
    <row r="218" spans="1:47" s="2" customFormat="1" ht="12">
      <c r="A218" s="41"/>
      <c r="B218" s="42"/>
      <c r="C218" s="43"/>
      <c r="D218" s="233" t="s">
        <v>164</v>
      </c>
      <c r="E218" s="43"/>
      <c r="F218" s="234" t="s">
        <v>279</v>
      </c>
      <c r="G218" s="43"/>
      <c r="H218" s="43"/>
      <c r="I218" s="230"/>
      <c r="J218" s="43"/>
      <c r="K218" s="43"/>
      <c r="L218" s="47"/>
      <c r="M218" s="231"/>
      <c r="N218" s="232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9" t="s">
        <v>164</v>
      </c>
      <c r="AU218" s="19" t="s">
        <v>90</v>
      </c>
    </row>
    <row r="219" spans="1:51" s="13" customFormat="1" ht="12">
      <c r="A219" s="13"/>
      <c r="B219" s="235"/>
      <c r="C219" s="236"/>
      <c r="D219" s="228" t="s">
        <v>166</v>
      </c>
      <c r="E219" s="237" t="s">
        <v>36</v>
      </c>
      <c r="F219" s="238" t="s">
        <v>190</v>
      </c>
      <c r="G219" s="236"/>
      <c r="H219" s="237" t="s">
        <v>36</v>
      </c>
      <c r="I219" s="239"/>
      <c r="J219" s="236"/>
      <c r="K219" s="236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166</v>
      </c>
      <c r="AU219" s="244" t="s">
        <v>90</v>
      </c>
      <c r="AV219" s="13" t="s">
        <v>23</v>
      </c>
      <c r="AW219" s="13" t="s">
        <v>45</v>
      </c>
      <c r="AX219" s="13" t="s">
        <v>82</v>
      </c>
      <c r="AY219" s="244" t="s">
        <v>153</v>
      </c>
    </row>
    <row r="220" spans="1:51" s="13" customFormat="1" ht="12">
      <c r="A220" s="13"/>
      <c r="B220" s="235"/>
      <c r="C220" s="236"/>
      <c r="D220" s="228" t="s">
        <v>166</v>
      </c>
      <c r="E220" s="237" t="s">
        <v>36</v>
      </c>
      <c r="F220" s="238" t="s">
        <v>472</v>
      </c>
      <c r="G220" s="236"/>
      <c r="H220" s="237" t="s">
        <v>36</v>
      </c>
      <c r="I220" s="239"/>
      <c r="J220" s="236"/>
      <c r="K220" s="236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166</v>
      </c>
      <c r="AU220" s="244" t="s">
        <v>90</v>
      </c>
      <c r="AV220" s="13" t="s">
        <v>23</v>
      </c>
      <c r="AW220" s="13" t="s">
        <v>45</v>
      </c>
      <c r="AX220" s="13" t="s">
        <v>82</v>
      </c>
      <c r="AY220" s="244" t="s">
        <v>153</v>
      </c>
    </row>
    <row r="221" spans="1:51" s="14" customFormat="1" ht="12">
      <c r="A221" s="14"/>
      <c r="B221" s="245"/>
      <c r="C221" s="246"/>
      <c r="D221" s="228" t="s">
        <v>166</v>
      </c>
      <c r="E221" s="247" t="s">
        <v>36</v>
      </c>
      <c r="F221" s="248" t="s">
        <v>459</v>
      </c>
      <c r="G221" s="246"/>
      <c r="H221" s="249">
        <v>12.6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166</v>
      </c>
      <c r="AU221" s="255" t="s">
        <v>90</v>
      </c>
      <c r="AV221" s="14" t="s">
        <v>90</v>
      </c>
      <c r="AW221" s="14" t="s">
        <v>45</v>
      </c>
      <c r="AX221" s="14" t="s">
        <v>82</v>
      </c>
      <c r="AY221" s="255" t="s">
        <v>153</v>
      </c>
    </row>
    <row r="222" spans="1:51" s="16" customFormat="1" ht="12">
      <c r="A222" s="16"/>
      <c r="B222" s="282"/>
      <c r="C222" s="283"/>
      <c r="D222" s="228" t="s">
        <v>166</v>
      </c>
      <c r="E222" s="284" t="s">
        <v>36</v>
      </c>
      <c r="F222" s="285" t="s">
        <v>400</v>
      </c>
      <c r="G222" s="283"/>
      <c r="H222" s="286">
        <v>12.6</v>
      </c>
      <c r="I222" s="287"/>
      <c r="J222" s="283"/>
      <c r="K222" s="283"/>
      <c r="L222" s="288"/>
      <c r="M222" s="289"/>
      <c r="N222" s="290"/>
      <c r="O222" s="290"/>
      <c r="P222" s="290"/>
      <c r="Q222" s="290"/>
      <c r="R222" s="290"/>
      <c r="S222" s="290"/>
      <c r="T222" s="291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92" t="s">
        <v>166</v>
      </c>
      <c r="AU222" s="292" t="s">
        <v>90</v>
      </c>
      <c r="AV222" s="16" t="s">
        <v>174</v>
      </c>
      <c r="AW222" s="16" t="s">
        <v>45</v>
      </c>
      <c r="AX222" s="16" t="s">
        <v>82</v>
      </c>
      <c r="AY222" s="292" t="s">
        <v>153</v>
      </c>
    </row>
    <row r="223" spans="1:51" s="15" customFormat="1" ht="12">
      <c r="A223" s="15"/>
      <c r="B223" s="266"/>
      <c r="C223" s="267"/>
      <c r="D223" s="228" t="s">
        <v>166</v>
      </c>
      <c r="E223" s="268" t="s">
        <v>36</v>
      </c>
      <c r="F223" s="269" t="s">
        <v>183</v>
      </c>
      <c r="G223" s="267"/>
      <c r="H223" s="270">
        <v>12.6</v>
      </c>
      <c r="I223" s="271"/>
      <c r="J223" s="267"/>
      <c r="K223" s="267"/>
      <c r="L223" s="272"/>
      <c r="M223" s="273"/>
      <c r="N223" s="274"/>
      <c r="O223" s="274"/>
      <c r="P223" s="274"/>
      <c r="Q223" s="274"/>
      <c r="R223" s="274"/>
      <c r="S223" s="274"/>
      <c r="T223" s="27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6" t="s">
        <v>166</v>
      </c>
      <c r="AU223" s="276" t="s">
        <v>90</v>
      </c>
      <c r="AV223" s="15" t="s">
        <v>160</v>
      </c>
      <c r="AW223" s="15" t="s">
        <v>45</v>
      </c>
      <c r="AX223" s="15" t="s">
        <v>23</v>
      </c>
      <c r="AY223" s="276" t="s">
        <v>153</v>
      </c>
    </row>
    <row r="224" spans="1:65" s="2" customFormat="1" ht="16.5" customHeight="1">
      <c r="A224" s="41"/>
      <c r="B224" s="42"/>
      <c r="C224" s="256" t="s">
        <v>281</v>
      </c>
      <c r="D224" s="256" t="s">
        <v>175</v>
      </c>
      <c r="E224" s="257" t="s">
        <v>282</v>
      </c>
      <c r="F224" s="258" t="s">
        <v>283</v>
      </c>
      <c r="G224" s="259" t="s">
        <v>247</v>
      </c>
      <c r="H224" s="260">
        <v>12.6</v>
      </c>
      <c r="I224" s="261"/>
      <c r="J224" s="262">
        <f>ROUND(I224*H224,2)</f>
        <v>0</v>
      </c>
      <c r="K224" s="258" t="s">
        <v>159</v>
      </c>
      <c r="L224" s="263"/>
      <c r="M224" s="264" t="s">
        <v>36</v>
      </c>
      <c r="N224" s="265" t="s">
        <v>53</v>
      </c>
      <c r="O224" s="87"/>
      <c r="P224" s="224">
        <f>O224*H224</f>
        <v>0</v>
      </c>
      <c r="Q224" s="224">
        <v>1</v>
      </c>
      <c r="R224" s="224">
        <f>Q224*H224</f>
        <v>12.6</v>
      </c>
      <c r="S224" s="224">
        <v>0</v>
      </c>
      <c r="T224" s="225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6" t="s">
        <v>179</v>
      </c>
      <c r="AT224" s="226" t="s">
        <v>175</v>
      </c>
      <c r="AU224" s="226" t="s">
        <v>90</v>
      </c>
      <c r="AY224" s="19" t="s">
        <v>153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23</v>
      </c>
      <c r="BK224" s="227">
        <f>ROUND(I224*H224,2)</f>
        <v>0</v>
      </c>
      <c r="BL224" s="19" t="s">
        <v>160</v>
      </c>
      <c r="BM224" s="226" t="s">
        <v>501</v>
      </c>
    </row>
    <row r="225" spans="1:47" s="2" customFormat="1" ht="12">
      <c r="A225" s="41"/>
      <c r="B225" s="42"/>
      <c r="C225" s="43"/>
      <c r="D225" s="228" t="s">
        <v>162</v>
      </c>
      <c r="E225" s="43"/>
      <c r="F225" s="229" t="s">
        <v>283</v>
      </c>
      <c r="G225" s="43"/>
      <c r="H225" s="43"/>
      <c r="I225" s="230"/>
      <c r="J225" s="43"/>
      <c r="K225" s="43"/>
      <c r="L225" s="47"/>
      <c r="M225" s="231"/>
      <c r="N225" s="232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9" t="s">
        <v>162</v>
      </c>
      <c r="AU225" s="19" t="s">
        <v>90</v>
      </c>
    </row>
    <row r="226" spans="1:51" s="14" customFormat="1" ht="12">
      <c r="A226" s="14"/>
      <c r="B226" s="245"/>
      <c r="C226" s="246"/>
      <c r="D226" s="228" t="s">
        <v>166</v>
      </c>
      <c r="E226" s="247" t="s">
        <v>36</v>
      </c>
      <c r="F226" s="248" t="s">
        <v>461</v>
      </c>
      <c r="G226" s="246"/>
      <c r="H226" s="249">
        <v>12.6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166</v>
      </c>
      <c r="AU226" s="255" t="s">
        <v>90</v>
      </c>
      <c r="AV226" s="14" t="s">
        <v>90</v>
      </c>
      <c r="AW226" s="14" t="s">
        <v>45</v>
      </c>
      <c r="AX226" s="14" t="s">
        <v>23</v>
      </c>
      <c r="AY226" s="255" t="s">
        <v>153</v>
      </c>
    </row>
    <row r="227" spans="1:65" s="2" customFormat="1" ht="16.5" customHeight="1">
      <c r="A227" s="41"/>
      <c r="B227" s="42"/>
      <c r="C227" s="215" t="s">
        <v>286</v>
      </c>
      <c r="D227" s="215" t="s">
        <v>155</v>
      </c>
      <c r="E227" s="216" t="s">
        <v>287</v>
      </c>
      <c r="F227" s="217" t="s">
        <v>288</v>
      </c>
      <c r="G227" s="218" t="s">
        <v>247</v>
      </c>
      <c r="H227" s="219">
        <v>12.6</v>
      </c>
      <c r="I227" s="220"/>
      <c r="J227" s="221">
        <f>ROUND(I227*H227,2)</f>
        <v>0</v>
      </c>
      <c r="K227" s="217" t="s">
        <v>159</v>
      </c>
      <c r="L227" s="47"/>
      <c r="M227" s="222" t="s">
        <v>36</v>
      </c>
      <c r="N227" s="223" t="s">
        <v>53</v>
      </c>
      <c r="O227" s="87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26" t="s">
        <v>160</v>
      </c>
      <c r="AT227" s="226" t="s">
        <v>155</v>
      </c>
      <c r="AU227" s="226" t="s">
        <v>90</v>
      </c>
      <c r="AY227" s="19" t="s">
        <v>153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9" t="s">
        <v>23</v>
      </c>
      <c r="BK227" s="227">
        <f>ROUND(I227*H227,2)</f>
        <v>0</v>
      </c>
      <c r="BL227" s="19" t="s">
        <v>160</v>
      </c>
      <c r="BM227" s="226" t="s">
        <v>502</v>
      </c>
    </row>
    <row r="228" spans="1:47" s="2" customFormat="1" ht="12">
      <c r="A228" s="41"/>
      <c r="B228" s="42"/>
      <c r="C228" s="43"/>
      <c r="D228" s="228" t="s">
        <v>162</v>
      </c>
      <c r="E228" s="43"/>
      <c r="F228" s="229" t="s">
        <v>290</v>
      </c>
      <c r="G228" s="43"/>
      <c r="H228" s="43"/>
      <c r="I228" s="230"/>
      <c r="J228" s="43"/>
      <c r="K228" s="43"/>
      <c r="L228" s="47"/>
      <c r="M228" s="231"/>
      <c r="N228" s="232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9" t="s">
        <v>162</v>
      </c>
      <c r="AU228" s="19" t="s">
        <v>90</v>
      </c>
    </row>
    <row r="229" spans="1:47" s="2" customFormat="1" ht="12">
      <c r="A229" s="41"/>
      <c r="B229" s="42"/>
      <c r="C229" s="43"/>
      <c r="D229" s="233" t="s">
        <v>164</v>
      </c>
      <c r="E229" s="43"/>
      <c r="F229" s="234" t="s">
        <v>291</v>
      </c>
      <c r="G229" s="43"/>
      <c r="H229" s="43"/>
      <c r="I229" s="230"/>
      <c r="J229" s="43"/>
      <c r="K229" s="43"/>
      <c r="L229" s="47"/>
      <c r="M229" s="231"/>
      <c r="N229" s="23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164</v>
      </c>
      <c r="AU229" s="19" t="s">
        <v>90</v>
      </c>
    </row>
    <row r="230" spans="1:51" s="13" customFormat="1" ht="12">
      <c r="A230" s="13"/>
      <c r="B230" s="235"/>
      <c r="C230" s="236"/>
      <c r="D230" s="228" t="s">
        <v>166</v>
      </c>
      <c r="E230" s="237" t="s">
        <v>36</v>
      </c>
      <c r="F230" s="238" t="s">
        <v>292</v>
      </c>
      <c r="G230" s="236"/>
      <c r="H230" s="237" t="s">
        <v>36</v>
      </c>
      <c r="I230" s="239"/>
      <c r="J230" s="236"/>
      <c r="K230" s="236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166</v>
      </c>
      <c r="AU230" s="244" t="s">
        <v>90</v>
      </c>
      <c r="AV230" s="13" t="s">
        <v>23</v>
      </c>
      <c r="AW230" s="13" t="s">
        <v>45</v>
      </c>
      <c r="AX230" s="13" t="s">
        <v>82</v>
      </c>
      <c r="AY230" s="244" t="s">
        <v>153</v>
      </c>
    </row>
    <row r="231" spans="1:51" s="14" customFormat="1" ht="12">
      <c r="A231" s="14"/>
      <c r="B231" s="245"/>
      <c r="C231" s="246"/>
      <c r="D231" s="228" t="s">
        <v>166</v>
      </c>
      <c r="E231" s="247" t="s">
        <v>36</v>
      </c>
      <c r="F231" s="248" t="s">
        <v>461</v>
      </c>
      <c r="G231" s="246"/>
      <c r="H231" s="249">
        <v>12.6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166</v>
      </c>
      <c r="AU231" s="255" t="s">
        <v>90</v>
      </c>
      <c r="AV231" s="14" t="s">
        <v>90</v>
      </c>
      <c r="AW231" s="14" t="s">
        <v>45</v>
      </c>
      <c r="AX231" s="14" t="s">
        <v>23</v>
      </c>
      <c r="AY231" s="255" t="s">
        <v>153</v>
      </c>
    </row>
    <row r="232" spans="1:65" s="2" customFormat="1" ht="16.5" customHeight="1">
      <c r="A232" s="41"/>
      <c r="B232" s="42"/>
      <c r="C232" s="215" t="s">
        <v>293</v>
      </c>
      <c r="D232" s="215" t="s">
        <v>155</v>
      </c>
      <c r="E232" s="216" t="s">
        <v>294</v>
      </c>
      <c r="F232" s="217" t="s">
        <v>295</v>
      </c>
      <c r="G232" s="218" t="s">
        <v>247</v>
      </c>
      <c r="H232" s="219">
        <v>63</v>
      </c>
      <c r="I232" s="220"/>
      <c r="J232" s="221">
        <f>ROUND(I232*H232,2)</f>
        <v>0</v>
      </c>
      <c r="K232" s="217" t="s">
        <v>159</v>
      </c>
      <c r="L232" s="47"/>
      <c r="M232" s="222" t="s">
        <v>36</v>
      </c>
      <c r="N232" s="223" t="s">
        <v>53</v>
      </c>
      <c r="O232" s="87"/>
      <c r="P232" s="224">
        <f>O232*H232</f>
        <v>0</v>
      </c>
      <c r="Q232" s="224">
        <v>0</v>
      </c>
      <c r="R232" s="224">
        <f>Q232*H232</f>
        <v>0</v>
      </c>
      <c r="S232" s="224">
        <v>0</v>
      </c>
      <c r="T232" s="225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6" t="s">
        <v>160</v>
      </c>
      <c r="AT232" s="226" t="s">
        <v>155</v>
      </c>
      <c r="AU232" s="226" t="s">
        <v>90</v>
      </c>
      <c r="AY232" s="19" t="s">
        <v>153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19" t="s">
        <v>23</v>
      </c>
      <c r="BK232" s="227">
        <f>ROUND(I232*H232,2)</f>
        <v>0</v>
      </c>
      <c r="BL232" s="19" t="s">
        <v>160</v>
      </c>
      <c r="BM232" s="226" t="s">
        <v>503</v>
      </c>
    </row>
    <row r="233" spans="1:47" s="2" customFormat="1" ht="12">
      <c r="A233" s="41"/>
      <c r="B233" s="42"/>
      <c r="C233" s="43"/>
      <c r="D233" s="228" t="s">
        <v>162</v>
      </c>
      <c r="E233" s="43"/>
      <c r="F233" s="229" t="s">
        <v>297</v>
      </c>
      <c r="G233" s="43"/>
      <c r="H233" s="43"/>
      <c r="I233" s="230"/>
      <c r="J233" s="43"/>
      <c r="K233" s="43"/>
      <c r="L233" s="47"/>
      <c r="M233" s="231"/>
      <c r="N233" s="232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19" t="s">
        <v>162</v>
      </c>
      <c r="AU233" s="19" t="s">
        <v>90</v>
      </c>
    </row>
    <row r="234" spans="1:47" s="2" customFormat="1" ht="12">
      <c r="A234" s="41"/>
      <c r="B234" s="42"/>
      <c r="C234" s="43"/>
      <c r="D234" s="233" t="s">
        <v>164</v>
      </c>
      <c r="E234" s="43"/>
      <c r="F234" s="234" t="s">
        <v>298</v>
      </c>
      <c r="G234" s="43"/>
      <c r="H234" s="43"/>
      <c r="I234" s="230"/>
      <c r="J234" s="43"/>
      <c r="K234" s="43"/>
      <c r="L234" s="47"/>
      <c r="M234" s="231"/>
      <c r="N234" s="232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19" t="s">
        <v>164</v>
      </c>
      <c r="AU234" s="19" t="s">
        <v>90</v>
      </c>
    </row>
    <row r="235" spans="1:51" s="13" customFormat="1" ht="12">
      <c r="A235" s="13"/>
      <c r="B235" s="235"/>
      <c r="C235" s="236"/>
      <c r="D235" s="228" t="s">
        <v>166</v>
      </c>
      <c r="E235" s="237" t="s">
        <v>36</v>
      </c>
      <c r="F235" s="238" t="s">
        <v>299</v>
      </c>
      <c r="G235" s="236"/>
      <c r="H235" s="237" t="s">
        <v>36</v>
      </c>
      <c r="I235" s="239"/>
      <c r="J235" s="236"/>
      <c r="K235" s="236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166</v>
      </c>
      <c r="AU235" s="244" t="s">
        <v>90</v>
      </c>
      <c r="AV235" s="13" t="s">
        <v>23</v>
      </c>
      <c r="AW235" s="13" t="s">
        <v>45</v>
      </c>
      <c r="AX235" s="13" t="s">
        <v>82</v>
      </c>
      <c r="AY235" s="244" t="s">
        <v>153</v>
      </c>
    </row>
    <row r="236" spans="1:51" s="14" customFormat="1" ht="12">
      <c r="A236" s="14"/>
      <c r="B236" s="245"/>
      <c r="C236" s="246"/>
      <c r="D236" s="228" t="s">
        <v>166</v>
      </c>
      <c r="E236" s="247" t="s">
        <v>36</v>
      </c>
      <c r="F236" s="248" t="s">
        <v>464</v>
      </c>
      <c r="G236" s="246"/>
      <c r="H236" s="249">
        <v>63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166</v>
      </c>
      <c r="AU236" s="255" t="s">
        <v>90</v>
      </c>
      <c r="AV236" s="14" t="s">
        <v>90</v>
      </c>
      <c r="AW236" s="14" t="s">
        <v>45</v>
      </c>
      <c r="AX236" s="14" t="s">
        <v>23</v>
      </c>
      <c r="AY236" s="255" t="s">
        <v>153</v>
      </c>
    </row>
    <row r="237" spans="1:63" s="12" customFormat="1" ht="22.8" customHeight="1">
      <c r="A237" s="12"/>
      <c r="B237" s="199"/>
      <c r="C237" s="200"/>
      <c r="D237" s="201" t="s">
        <v>81</v>
      </c>
      <c r="E237" s="213" t="s">
        <v>422</v>
      </c>
      <c r="F237" s="213" t="s">
        <v>423</v>
      </c>
      <c r="G237" s="200"/>
      <c r="H237" s="200"/>
      <c r="I237" s="203"/>
      <c r="J237" s="214">
        <f>BK237</f>
        <v>0</v>
      </c>
      <c r="K237" s="200"/>
      <c r="L237" s="205"/>
      <c r="M237" s="206"/>
      <c r="N237" s="207"/>
      <c r="O237" s="207"/>
      <c r="P237" s="208">
        <f>SUM(P238:P260)</f>
        <v>0</v>
      </c>
      <c r="Q237" s="207"/>
      <c r="R237" s="208">
        <f>SUM(R238:R260)</f>
        <v>0.0008880599999999999</v>
      </c>
      <c r="S237" s="207"/>
      <c r="T237" s="209">
        <f>SUM(T238:T260)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0" t="s">
        <v>23</v>
      </c>
      <c r="AT237" s="211" t="s">
        <v>81</v>
      </c>
      <c r="AU237" s="211" t="s">
        <v>23</v>
      </c>
      <c r="AY237" s="210" t="s">
        <v>153</v>
      </c>
      <c r="BK237" s="212">
        <f>SUM(BK238:BK260)</f>
        <v>0</v>
      </c>
    </row>
    <row r="238" spans="1:65" s="2" customFormat="1" ht="16.5" customHeight="1">
      <c r="A238" s="41"/>
      <c r="B238" s="42"/>
      <c r="C238" s="215" t="s">
        <v>303</v>
      </c>
      <c r="D238" s="215" t="s">
        <v>155</v>
      </c>
      <c r="E238" s="216" t="s">
        <v>324</v>
      </c>
      <c r="F238" s="217" t="s">
        <v>325</v>
      </c>
      <c r="G238" s="218" t="s">
        <v>272</v>
      </c>
      <c r="H238" s="219">
        <v>15.75</v>
      </c>
      <c r="I238" s="220"/>
      <c r="J238" s="221">
        <f>ROUND(I238*H238,2)</f>
        <v>0</v>
      </c>
      <c r="K238" s="217" t="s">
        <v>159</v>
      </c>
      <c r="L238" s="47"/>
      <c r="M238" s="222" t="s">
        <v>36</v>
      </c>
      <c r="N238" s="223" t="s">
        <v>53</v>
      </c>
      <c r="O238" s="87"/>
      <c r="P238" s="224">
        <f>O238*H238</f>
        <v>0</v>
      </c>
      <c r="Q238" s="224">
        <v>0</v>
      </c>
      <c r="R238" s="224">
        <f>Q238*H238</f>
        <v>0</v>
      </c>
      <c r="S238" s="224">
        <v>0</v>
      </c>
      <c r="T238" s="225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6" t="s">
        <v>160</v>
      </c>
      <c r="AT238" s="226" t="s">
        <v>155</v>
      </c>
      <c r="AU238" s="226" t="s">
        <v>90</v>
      </c>
      <c r="AY238" s="19" t="s">
        <v>153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9" t="s">
        <v>23</v>
      </c>
      <c r="BK238" s="227">
        <f>ROUND(I238*H238,2)</f>
        <v>0</v>
      </c>
      <c r="BL238" s="19" t="s">
        <v>160</v>
      </c>
      <c r="BM238" s="226" t="s">
        <v>504</v>
      </c>
    </row>
    <row r="239" spans="1:47" s="2" customFormat="1" ht="12">
      <c r="A239" s="41"/>
      <c r="B239" s="42"/>
      <c r="C239" s="43"/>
      <c r="D239" s="228" t="s">
        <v>162</v>
      </c>
      <c r="E239" s="43"/>
      <c r="F239" s="229" t="s">
        <v>327</v>
      </c>
      <c r="G239" s="43"/>
      <c r="H239" s="43"/>
      <c r="I239" s="230"/>
      <c r="J239" s="43"/>
      <c r="K239" s="43"/>
      <c r="L239" s="47"/>
      <c r="M239" s="231"/>
      <c r="N239" s="232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19" t="s">
        <v>162</v>
      </c>
      <c r="AU239" s="19" t="s">
        <v>90</v>
      </c>
    </row>
    <row r="240" spans="1:47" s="2" customFormat="1" ht="12">
      <c r="A240" s="41"/>
      <c r="B240" s="42"/>
      <c r="C240" s="43"/>
      <c r="D240" s="233" t="s">
        <v>164</v>
      </c>
      <c r="E240" s="43"/>
      <c r="F240" s="234" t="s">
        <v>328</v>
      </c>
      <c r="G240" s="43"/>
      <c r="H240" s="43"/>
      <c r="I240" s="230"/>
      <c r="J240" s="43"/>
      <c r="K240" s="43"/>
      <c r="L240" s="47"/>
      <c r="M240" s="231"/>
      <c r="N240" s="232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9" t="s">
        <v>164</v>
      </c>
      <c r="AU240" s="19" t="s">
        <v>90</v>
      </c>
    </row>
    <row r="241" spans="1:51" s="13" customFormat="1" ht="12">
      <c r="A241" s="13"/>
      <c r="B241" s="235"/>
      <c r="C241" s="236"/>
      <c r="D241" s="228" t="s">
        <v>166</v>
      </c>
      <c r="E241" s="237" t="s">
        <v>36</v>
      </c>
      <c r="F241" s="238" t="s">
        <v>425</v>
      </c>
      <c r="G241" s="236"/>
      <c r="H241" s="237" t="s">
        <v>36</v>
      </c>
      <c r="I241" s="239"/>
      <c r="J241" s="236"/>
      <c r="K241" s="236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166</v>
      </c>
      <c r="AU241" s="244" t="s">
        <v>90</v>
      </c>
      <c r="AV241" s="13" t="s">
        <v>23</v>
      </c>
      <c r="AW241" s="13" t="s">
        <v>45</v>
      </c>
      <c r="AX241" s="13" t="s">
        <v>82</v>
      </c>
      <c r="AY241" s="244" t="s">
        <v>153</v>
      </c>
    </row>
    <row r="242" spans="1:51" s="13" customFormat="1" ht="12">
      <c r="A242" s="13"/>
      <c r="B242" s="235"/>
      <c r="C242" s="236"/>
      <c r="D242" s="228" t="s">
        <v>166</v>
      </c>
      <c r="E242" s="237" t="s">
        <v>36</v>
      </c>
      <c r="F242" s="238" t="s">
        <v>472</v>
      </c>
      <c r="G242" s="236"/>
      <c r="H242" s="237" t="s">
        <v>36</v>
      </c>
      <c r="I242" s="239"/>
      <c r="J242" s="236"/>
      <c r="K242" s="236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166</v>
      </c>
      <c r="AU242" s="244" t="s">
        <v>90</v>
      </c>
      <c r="AV242" s="13" t="s">
        <v>23</v>
      </c>
      <c r="AW242" s="13" t="s">
        <v>45</v>
      </c>
      <c r="AX242" s="13" t="s">
        <v>82</v>
      </c>
      <c r="AY242" s="244" t="s">
        <v>153</v>
      </c>
    </row>
    <row r="243" spans="1:51" s="14" customFormat="1" ht="12">
      <c r="A243" s="14"/>
      <c r="B243" s="245"/>
      <c r="C243" s="246"/>
      <c r="D243" s="228" t="s">
        <v>166</v>
      </c>
      <c r="E243" s="247" t="s">
        <v>36</v>
      </c>
      <c r="F243" s="248" t="s">
        <v>426</v>
      </c>
      <c r="G243" s="246"/>
      <c r="H243" s="249">
        <v>15.75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166</v>
      </c>
      <c r="AU243" s="255" t="s">
        <v>90</v>
      </c>
      <c r="AV243" s="14" t="s">
        <v>90</v>
      </c>
      <c r="AW243" s="14" t="s">
        <v>45</v>
      </c>
      <c r="AX243" s="14" t="s">
        <v>82</v>
      </c>
      <c r="AY243" s="255" t="s">
        <v>153</v>
      </c>
    </row>
    <row r="244" spans="1:51" s="15" customFormat="1" ht="12">
      <c r="A244" s="15"/>
      <c r="B244" s="266"/>
      <c r="C244" s="267"/>
      <c r="D244" s="228" t="s">
        <v>166</v>
      </c>
      <c r="E244" s="268" t="s">
        <v>36</v>
      </c>
      <c r="F244" s="269" t="s">
        <v>183</v>
      </c>
      <c r="G244" s="267"/>
      <c r="H244" s="270">
        <v>15.75</v>
      </c>
      <c r="I244" s="271"/>
      <c r="J244" s="267"/>
      <c r="K244" s="267"/>
      <c r="L244" s="272"/>
      <c r="M244" s="273"/>
      <c r="N244" s="274"/>
      <c r="O244" s="274"/>
      <c r="P244" s="274"/>
      <c r="Q244" s="274"/>
      <c r="R244" s="274"/>
      <c r="S244" s="274"/>
      <c r="T244" s="27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76" t="s">
        <v>166</v>
      </c>
      <c r="AU244" s="276" t="s">
        <v>90</v>
      </c>
      <c r="AV244" s="15" t="s">
        <v>160</v>
      </c>
      <c r="AW244" s="15" t="s">
        <v>45</v>
      </c>
      <c r="AX244" s="15" t="s">
        <v>23</v>
      </c>
      <c r="AY244" s="276" t="s">
        <v>153</v>
      </c>
    </row>
    <row r="245" spans="1:65" s="2" customFormat="1" ht="16.5" customHeight="1">
      <c r="A245" s="41"/>
      <c r="B245" s="42"/>
      <c r="C245" s="256" t="s">
        <v>312</v>
      </c>
      <c r="D245" s="256" t="s">
        <v>175</v>
      </c>
      <c r="E245" s="257" t="s">
        <v>427</v>
      </c>
      <c r="F245" s="258" t="s">
        <v>428</v>
      </c>
      <c r="G245" s="259" t="s">
        <v>272</v>
      </c>
      <c r="H245" s="260">
        <v>15.75</v>
      </c>
      <c r="I245" s="261"/>
      <c r="J245" s="262">
        <f>ROUND(I245*H245,2)</f>
        <v>0</v>
      </c>
      <c r="K245" s="258" t="s">
        <v>36</v>
      </c>
      <c r="L245" s="263"/>
      <c r="M245" s="264" t="s">
        <v>36</v>
      </c>
      <c r="N245" s="265" t="s">
        <v>53</v>
      </c>
      <c r="O245" s="87"/>
      <c r="P245" s="224">
        <f>O245*H245</f>
        <v>0</v>
      </c>
      <c r="Q245" s="224">
        <v>0</v>
      </c>
      <c r="R245" s="224">
        <f>Q245*H245</f>
        <v>0</v>
      </c>
      <c r="S245" s="224">
        <v>0</v>
      </c>
      <c r="T245" s="225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6" t="s">
        <v>334</v>
      </c>
      <c r="AT245" s="226" t="s">
        <v>175</v>
      </c>
      <c r="AU245" s="226" t="s">
        <v>90</v>
      </c>
      <c r="AY245" s="19" t="s">
        <v>153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19" t="s">
        <v>23</v>
      </c>
      <c r="BK245" s="227">
        <f>ROUND(I245*H245,2)</f>
        <v>0</v>
      </c>
      <c r="BL245" s="19" t="s">
        <v>251</v>
      </c>
      <c r="BM245" s="226" t="s">
        <v>505</v>
      </c>
    </row>
    <row r="246" spans="1:47" s="2" customFormat="1" ht="12">
      <c r="A246" s="41"/>
      <c r="B246" s="42"/>
      <c r="C246" s="43"/>
      <c r="D246" s="228" t="s">
        <v>162</v>
      </c>
      <c r="E246" s="43"/>
      <c r="F246" s="229" t="s">
        <v>428</v>
      </c>
      <c r="G246" s="43"/>
      <c r="H246" s="43"/>
      <c r="I246" s="230"/>
      <c r="J246" s="43"/>
      <c r="K246" s="43"/>
      <c r="L246" s="47"/>
      <c r="M246" s="231"/>
      <c r="N246" s="232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19" t="s">
        <v>162</v>
      </c>
      <c r="AU246" s="19" t="s">
        <v>90</v>
      </c>
    </row>
    <row r="247" spans="1:51" s="13" customFormat="1" ht="12">
      <c r="A247" s="13"/>
      <c r="B247" s="235"/>
      <c r="C247" s="236"/>
      <c r="D247" s="228" t="s">
        <v>166</v>
      </c>
      <c r="E247" s="237" t="s">
        <v>36</v>
      </c>
      <c r="F247" s="238" t="s">
        <v>336</v>
      </c>
      <c r="G247" s="236"/>
      <c r="H247" s="237" t="s">
        <v>36</v>
      </c>
      <c r="I247" s="239"/>
      <c r="J247" s="236"/>
      <c r="K247" s="236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166</v>
      </c>
      <c r="AU247" s="244" t="s">
        <v>90</v>
      </c>
      <c r="AV247" s="13" t="s">
        <v>23</v>
      </c>
      <c r="AW247" s="13" t="s">
        <v>45</v>
      </c>
      <c r="AX247" s="13" t="s">
        <v>82</v>
      </c>
      <c r="AY247" s="244" t="s">
        <v>153</v>
      </c>
    </row>
    <row r="248" spans="1:51" s="13" customFormat="1" ht="12">
      <c r="A248" s="13"/>
      <c r="B248" s="235"/>
      <c r="C248" s="236"/>
      <c r="D248" s="228" t="s">
        <v>166</v>
      </c>
      <c r="E248" s="237" t="s">
        <v>36</v>
      </c>
      <c r="F248" s="238" t="s">
        <v>329</v>
      </c>
      <c r="G248" s="236"/>
      <c r="H248" s="237" t="s">
        <v>36</v>
      </c>
      <c r="I248" s="239"/>
      <c r="J248" s="236"/>
      <c r="K248" s="236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166</v>
      </c>
      <c r="AU248" s="244" t="s">
        <v>90</v>
      </c>
      <c r="AV248" s="13" t="s">
        <v>23</v>
      </c>
      <c r="AW248" s="13" t="s">
        <v>45</v>
      </c>
      <c r="AX248" s="13" t="s">
        <v>82</v>
      </c>
      <c r="AY248" s="244" t="s">
        <v>153</v>
      </c>
    </row>
    <row r="249" spans="1:51" s="14" customFormat="1" ht="12">
      <c r="A249" s="14"/>
      <c r="B249" s="245"/>
      <c r="C249" s="246"/>
      <c r="D249" s="228" t="s">
        <v>166</v>
      </c>
      <c r="E249" s="247" t="s">
        <v>36</v>
      </c>
      <c r="F249" s="248" t="s">
        <v>430</v>
      </c>
      <c r="G249" s="246"/>
      <c r="H249" s="249">
        <v>15.75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166</v>
      </c>
      <c r="AU249" s="255" t="s">
        <v>90</v>
      </c>
      <c r="AV249" s="14" t="s">
        <v>90</v>
      </c>
      <c r="AW249" s="14" t="s">
        <v>45</v>
      </c>
      <c r="AX249" s="14" t="s">
        <v>82</v>
      </c>
      <c r="AY249" s="255" t="s">
        <v>153</v>
      </c>
    </row>
    <row r="250" spans="1:51" s="15" customFormat="1" ht="12">
      <c r="A250" s="15"/>
      <c r="B250" s="266"/>
      <c r="C250" s="267"/>
      <c r="D250" s="228" t="s">
        <v>166</v>
      </c>
      <c r="E250" s="268" t="s">
        <v>36</v>
      </c>
      <c r="F250" s="269" t="s">
        <v>183</v>
      </c>
      <c r="G250" s="267"/>
      <c r="H250" s="270">
        <v>15.75</v>
      </c>
      <c r="I250" s="271"/>
      <c r="J250" s="267"/>
      <c r="K250" s="267"/>
      <c r="L250" s="272"/>
      <c r="M250" s="273"/>
      <c r="N250" s="274"/>
      <c r="O250" s="274"/>
      <c r="P250" s="274"/>
      <c r="Q250" s="274"/>
      <c r="R250" s="274"/>
      <c r="S250" s="274"/>
      <c r="T250" s="27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6" t="s">
        <v>166</v>
      </c>
      <c r="AU250" s="276" t="s">
        <v>90</v>
      </c>
      <c r="AV250" s="15" t="s">
        <v>160</v>
      </c>
      <c r="AW250" s="15" t="s">
        <v>45</v>
      </c>
      <c r="AX250" s="15" t="s">
        <v>23</v>
      </c>
      <c r="AY250" s="276" t="s">
        <v>153</v>
      </c>
    </row>
    <row r="251" spans="1:65" s="2" customFormat="1" ht="16.5" customHeight="1">
      <c r="A251" s="41"/>
      <c r="B251" s="42"/>
      <c r="C251" s="215" t="s">
        <v>323</v>
      </c>
      <c r="D251" s="215" t="s">
        <v>155</v>
      </c>
      <c r="E251" s="216" t="s">
        <v>339</v>
      </c>
      <c r="F251" s="217" t="s">
        <v>340</v>
      </c>
      <c r="G251" s="218" t="s">
        <v>247</v>
      </c>
      <c r="H251" s="219">
        <v>0.038</v>
      </c>
      <c r="I251" s="220"/>
      <c r="J251" s="221">
        <f>ROUND(I251*H251,2)</f>
        <v>0</v>
      </c>
      <c r="K251" s="217" t="s">
        <v>159</v>
      </c>
      <c r="L251" s="47"/>
      <c r="M251" s="222" t="s">
        <v>36</v>
      </c>
      <c r="N251" s="223" t="s">
        <v>53</v>
      </c>
      <c r="O251" s="87"/>
      <c r="P251" s="224">
        <f>O251*H251</f>
        <v>0</v>
      </c>
      <c r="Q251" s="224">
        <v>0.02337</v>
      </c>
      <c r="R251" s="224">
        <f>Q251*H251</f>
        <v>0.0008880599999999999</v>
      </c>
      <c r="S251" s="224">
        <v>0</v>
      </c>
      <c r="T251" s="225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6" t="s">
        <v>160</v>
      </c>
      <c r="AT251" s="226" t="s">
        <v>155</v>
      </c>
      <c r="AU251" s="226" t="s">
        <v>90</v>
      </c>
      <c r="AY251" s="19" t="s">
        <v>153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19" t="s">
        <v>23</v>
      </c>
      <c r="BK251" s="227">
        <f>ROUND(I251*H251,2)</f>
        <v>0</v>
      </c>
      <c r="BL251" s="19" t="s">
        <v>160</v>
      </c>
      <c r="BM251" s="226" t="s">
        <v>506</v>
      </c>
    </row>
    <row r="252" spans="1:47" s="2" customFormat="1" ht="12">
      <c r="A252" s="41"/>
      <c r="B252" s="42"/>
      <c r="C252" s="43"/>
      <c r="D252" s="228" t="s">
        <v>162</v>
      </c>
      <c r="E252" s="43"/>
      <c r="F252" s="229" t="s">
        <v>342</v>
      </c>
      <c r="G252" s="43"/>
      <c r="H252" s="43"/>
      <c r="I252" s="230"/>
      <c r="J252" s="43"/>
      <c r="K252" s="43"/>
      <c r="L252" s="47"/>
      <c r="M252" s="231"/>
      <c r="N252" s="232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19" t="s">
        <v>162</v>
      </c>
      <c r="AU252" s="19" t="s">
        <v>90</v>
      </c>
    </row>
    <row r="253" spans="1:47" s="2" customFormat="1" ht="12">
      <c r="A253" s="41"/>
      <c r="B253" s="42"/>
      <c r="C253" s="43"/>
      <c r="D253" s="233" t="s">
        <v>164</v>
      </c>
      <c r="E253" s="43"/>
      <c r="F253" s="234" t="s">
        <v>343</v>
      </c>
      <c r="G253" s="43"/>
      <c r="H253" s="43"/>
      <c r="I253" s="230"/>
      <c r="J253" s="43"/>
      <c r="K253" s="43"/>
      <c r="L253" s="47"/>
      <c r="M253" s="231"/>
      <c r="N253" s="232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19" t="s">
        <v>164</v>
      </c>
      <c r="AU253" s="19" t="s">
        <v>90</v>
      </c>
    </row>
    <row r="254" spans="1:51" s="13" customFormat="1" ht="12">
      <c r="A254" s="13"/>
      <c r="B254" s="235"/>
      <c r="C254" s="236"/>
      <c r="D254" s="228" t="s">
        <v>166</v>
      </c>
      <c r="E254" s="237" t="s">
        <v>36</v>
      </c>
      <c r="F254" s="238" t="s">
        <v>432</v>
      </c>
      <c r="G254" s="236"/>
      <c r="H254" s="237" t="s">
        <v>36</v>
      </c>
      <c r="I254" s="239"/>
      <c r="J254" s="236"/>
      <c r="K254" s="236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166</v>
      </c>
      <c r="AU254" s="244" t="s">
        <v>90</v>
      </c>
      <c r="AV254" s="13" t="s">
        <v>23</v>
      </c>
      <c r="AW254" s="13" t="s">
        <v>45</v>
      </c>
      <c r="AX254" s="13" t="s">
        <v>82</v>
      </c>
      <c r="AY254" s="244" t="s">
        <v>153</v>
      </c>
    </row>
    <row r="255" spans="1:51" s="13" customFormat="1" ht="12">
      <c r="A255" s="13"/>
      <c r="B255" s="235"/>
      <c r="C255" s="236"/>
      <c r="D255" s="228" t="s">
        <v>166</v>
      </c>
      <c r="E255" s="237" t="s">
        <v>36</v>
      </c>
      <c r="F255" s="238" t="s">
        <v>329</v>
      </c>
      <c r="G255" s="236"/>
      <c r="H255" s="237" t="s">
        <v>36</v>
      </c>
      <c r="I255" s="239"/>
      <c r="J255" s="236"/>
      <c r="K255" s="236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166</v>
      </c>
      <c r="AU255" s="244" t="s">
        <v>90</v>
      </c>
      <c r="AV255" s="13" t="s">
        <v>23</v>
      </c>
      <c r="AW255" s="13" t="s">
        <v>45</v>
      </c>
      <c r="AX255" s="13" t="s">
        <v>82</v>
      </c>
      <c r="AY255" s="244" t="s">
        <v>153</v>
      </c>
    </row>
    <row r="256" spans="1:51" s="14" customFormat="1" ht="12">
      <c r="A256" s="14"/>
      <c r="B256" s="245"/>
      <c r="C256" s="246"/>
      <c r="D256" s="228" t="s">
        <v>166</v>
      </c>
      <c r="E256" s="247" t="s">
        <v>36</v>
      </c>
      <c r="F256" s="248" t="s">
        <v>433</v>
      </c>
      <c r="G256" s="246"/>
      <c r="H256" s="249">
        <v>0.0378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166</v>
      </c>
      <c r="AU256" s="255" t="s">
        <v>90</v>
      </c>
      <c r="AV256" s="14" t="s">
        <v>90</v>
      </c>
      <c r="AW256" s="14" t="s">
        <v>45</v>
      </c>
      <c r="AX256" s="14" t="s">
        <v>82</v>
      </c>
      <c r="AY256" s="255" t="s">
        <v>153</v>
      </c>
    </row>
    <row r="257" spans="1:51" s="15" customFormat="1" ht="12">
      <c r="A257" s="15"/>
      <c r="B257" s="266"/>
      <c r="C257" s="267"/>
      <c r="D257" s="228" t="s">
        <v>166</v>
      </c>
      <c r="E257" s="268" t="s">
        <v>36</v>
      </c>
      <c r="F257" s="269" t="s">
        <v>183</v>
      </c>
      <c r="G257" s="267"/>
      <c r="H257" s="270">
        <v>0.0378</v>
      </c>
      <c r="I257" s="271"/>
      <c r="J257" s="267"/>
      <c r="K257" s="267"/>
      <c r="L257" s="272"/>
      <c r="M257" s="273"/>
      <c r="N257" s="274"/>
      <c r="O257" s="274"/>
      <c r="P257" s="274"/>
      <c r="Q257" s="274"/>
      <c r="R257" s="274"/>
      <c r="S257" s="274"/>
      <c r="T257" s="27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6" t="s">
        <v>166</v>
      </c>
      <c r="AU257" s="276" t="s">
        <v>90</v>
      </c>
      <c r="AV257" s="15" t="s">
        <v>160</v>
      </c>
      <c r="AW257" s="15" t="s">
        <v>45</v>
      </c>
      <c r="AX257" s="15" t="s">
        <v>23</v>
      </c>
      <c r="AY257" s="276" t="s">
        <v>153</v>
      </c>
    </row>
    <row r="258" spans="1:65" s="2" customFormat="1" ht="16.5" customHeight="1">
      <c r="A258" s="41"/>
      <c r="B258" s="42"/>
      <c r="C258" s="215" t="s">
        <v>331</v>
      </c>
      <c r="D258" s="215" t="s">
        <v>155</v>
      </c>
      <c r="E258" s="216" t="s">
        <v>346</v>
      </c>
      <c r="F258" s="217" t="s">
        <v>347</v>
      </c>
      <c r="G258" s="218" t="s">
        <v>348</v>
      </c>
      <c r="H258" s="277"/>
      <c r="I258" s="220"/>
      <c r="J258" s="221">
        <f>ROUND(I258*H258,2)</f>
        <v>0</v>
      </c>
      <c r="K258" s="217" t="s">
        <v>159</v>
      </c>
      <c r="L258" s="47"/>
      <c r="M258" s="222" t="s">
        <v>36</v>
      </c>
      <c r="N258" s="223" t="s">
        <v>53</v>
      </c>
      <c r="O258" s="87"/>
      <c r="P258" s="224">
        <f>O258*H258</f>
        <v>0</v>
      </c>
      <c r="Q258" s="224">
        <v>0</v>
      </c>
      <c r="R258" s="224">
        <f>Q258*H258</f>
        <v>0</v>
      </c>
      <c r="S258" s="224">
        <v>0</v>
      </c>
      <c r="T258" s="225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26" t="s">
        <v>160</v>
      </c>
      <c r="AT258" s="226" t="s">
        <v>155</v>
      </c>
      <c r="AU258" s="226" t="s">
        <v>90</v>
      </c>
      <c r="AY258" s="19" t="s">
        <v>153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9" t="s">
        <v>23</v>
      </c>
      <c r="BK258" s="227">
        <f>ROUND(I258*H258,2)</f>
        <v>0</v>
      </c>
      <c r="BL258" s="19" t="s">
        <v>160</v>
      </c>
      <c r="BM258" s="226" t="s">
        <v>507</v>
      </c>
    </row>
    <row r="259" spans="1:47" s="2" customFormat="1" ht="12">
      <c r="A259" s="41"/>
      <c r="B259" s="42"/>
      <c r="C259" s="43"/>
      <c r="D259" s="228" t="s">
        <v>162</v>
      </c>
      <c r="E259" s="43"/>
      <c r="F259" s="229" t="s">
        <v>350</v>
      </c>
      <c r="G259" s="43"/>
      <c r="H259" s="43"/>
      <c r="I259" s="230"/>
      <c r="J259" s="43"/>
      <c r="K259" s="43"/>
      <c r="L259" s="47"/>
      <c r="M259" s="231"/>
      <c r="N259" s="232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9" t="s">
        <v>162</v>
      </c>
      <c r="AU259" s="19" t="s">
        <v>90</v>
      </c>
    </row>
    <row r="260" spans="1:47" s="2" customFormat="1" ht="12">
      <c r="A260" s="41"/>
      <c r="B260" s="42"/>
      <c r="C260" s="43"/>
      <c r="D260" s="233" t="s">
        <v>164</v>
      </c>
      <c r="E260" s="43"/>
      <c r="F260" s="234" t="s">
        <v>351</v>
      </c>
      <c r="G260" s="43"/>
      <c r="H260" s="43"/>
      <c r="I260" s="230"/>
      <c r="J260" s="43"/>
      <c r="K260" s="43"/>
      <c r="L260" s="47"/>
      <c r="M260" s="231"/>
      <c r="N260" s="232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19" t="s">
        <v>164</v>
      </c>
      <c r="AU260" s="19" t="s">
        <v>90</v>
      </c>
    </row>
    <row r="261" spans="1:63" s="12" customFormat="1" ht="22.8" customHeight="1">
      <c r="A261" s="12"/>
      <c r="B261" s="199"/>
      <c r="C261" s="200"/>
      <c r="D261" s="201" t="s">
        <v>81</v>
      </c>
      <c r="E261" s="213" t="s">
        <v>310</v>
      </c>
      <c r="F261" s="213" t="s">
        <v>311</v>
      </c>
      <c r="G261" s="200"/>
      <c r="H261" s="200"/>
      <c r="I261" s="203"/>
      <c r="J261" s="214">
        <f>BK261</f>
        <v>0</v>
      </c>
      <c r="K261" s="200"/>
      <c r="L261" s="205"/>
      <c r="M261" s="206"/>
      <c r="N261" s="207"/>
      <c r="O261" s="207"/>
      <c r="P261" s="208">
        <f>SUM(P262:P264)</f>
        <v>0</v>
      </c>
      <c r="Q261" s="207"/>
      <c r="R261" s="208">
        <f>SUM(R262:R264)</f>
        <v>0</v>
      </c>
      <c r="S261" s="207"/>
      <c r="T261" s="209">
        <f>SUM(T262:T264)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0" t="s">
        <v>23</v>
      </c>
      <c r="AT261" s="211" t="s">
        <v>81</v>
      </c>
      <c r="AU261" s="211" t="s">
        <v>23</v>
      </c>
      <c r="AY261" s="210" t="s">
        <v>153</v>
      </c>
      <c r="BK261" s="212">
        <f>SUM(BK262:BK264)</f>
        <v>0</v>
      </c>
    </row>
    <row r="262" spans="1:65" s="2" customFormat="1" ht="16.5" customHeight="1">
      <c r="A262" s="41"/>
      <c r="B262" s="42"/>
      <c r="C262" s="215" t="s">
        <v>338</v>
      </c>
      <c r="D262" s="215" t="s">
        <v>155</v>
      </c>
      <c r="E262" s="216" t="s">
        <v>313</v>
      </c>
      <c r="F262" s="217" t="s">
        <v>314</v>
      </c>
      <c r="G262" s="218" t="s">
        <v>315</v>
      </c>
      <c r="H262" s="219">
        <v>12.672</v>
      </c>
      <c r="I262" s="220"/>
      <c r="J262" s="221">
        <f>ROUND(I262*H262,2)</f>
        <v>0</v>
      </c>
      <c r="K262" s="217" t="s">
        <v>159</v>
      </c>
      <c r="L262" s="47"/>
      <c r="M262" s="222" t="s">
        <v>36</v>
      </c>
      <c r="N262" s="223" t="s">
        <v>53</v>
      </c>
      <c r="O262" s="87"/>
      <c r="P262" s="224">
        <f>O262*H262</f>
        <v>0</v>
      </c>
      <c r="Q262" s="224">
        <v>0</v>
      </c>
      <c r="R262" s="224">
        <f>Q262*H262</f>
        <v>0</v>
      </c>
      <c r="S262" s="224">
        <v>0</v>
      </c>
      <c r="T262" s="225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6" t="s">
        <v>160</v>
      </c>
      <c r="AT262" s="226" t="s">
        <v>155</v>
      </c>
      <c r="AU262" s="226" t="s">
        <v>90</v>
      </c>
      <c r="AY262" s="19" t="s">
        <v>153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9" t="s">
        <v>23</v>
      </c>
      <c r="BK262" s="227">
        <f>ROUND(I262*H262,2)</f>
        <v>0</v>
      </c>
      <c r="BL262" s="19" t="s">
        <v>160</v>
      </c>
      <c r="BM262" s="226" t="s">
        <v>508</v>
      </c>
    </row>
    <row r="263" spans="1:47" s="2" customFormat="1" ht="12">
      <c r="A263" s="41"/>
      <c r="B263" s="42"/>
      <c r="C263" s="43"/>
      <c r="D263" s="228" t="s">
        <v>162</v>
      </c>
      <c r="E263" s="43"/>
      <c r="F263" s="229" t="s">
        <v>317</v>
      </c>
      <c r="G263" s="43"/>
      <c r="H263" s="43"/>
      <c r="I263" s="230"/>
      <c r="J263" s="43"/>
      <c r="K263" s="43"/>
      <c r="L263" s="47"/>
      <c r="M263" s="231"/>
      <c r="N263" s="232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19" t="s">
        <v>162</v>
      </c>
      <c r="AU263" s="19" t="s">
        <v>90</v>
      </c>
    </row>
    <row r="264" spans="1:47" s="2" customFormat="1" ht="12">
      <c r="A264" s="41"/>
      <c r="B264" s="42"/>
      <c r="C264" s="43"/>
      <c r="D264" s="233" t="s">
        <v>164</v>
      </c>
      <c r="E264" s="43"/>
      <c r="F264" s="234" t="s">
        <v>318</v>
      </c>
      <c r="G264" s="43"/>
      <c r="H264" s="43"/>
      <c r="I264" s="230"/>
      <c r="J264" s="43"/>
      <c r="K264" s="43"/>
      <c r="L264" s="47"/>
      <c r="M264" s="278"/>
      <c r="N264" s="279"/>
      <c r="O264" s="280"/>
      <c r="P264" s="280"/>
      <c r="Q264" s="280"/>
      <c r="R264" s="280"/>
      <c r="S264" s="280"/>
      <c r="T264" s="28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9" t="s">
        <v>164</v>
      </c>
      <c r="AU264" s="19" t="s">
        <v>90</v>
      </c>
    </row>
    <row r="265" spans="1:31" s="2" customFormat="1" ht="6.95" customHeight="1">
      <c r="A265" s="41"/>
      <c r="B265" s="62"/>
      <c r="C265" s="63"/>
      <c r="D265" s="63"/>
      <c r="E265" s="63"/>
      <c r="F265" s="63"/>
      <c r="G265" s="63"/>
      <c r="H265" s="63"/>
      <c r="I265" s="63"/>
      <c r="J265" s="63"/>
      <c r="K265" s="63"/>
      <c r="L265" s="47"/>
      <c r="M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</row>
  </sheetData>
  <sheetProtection password="CC35" sheet="1" objects="1" scenarios="1" formatColumns="0" formatRows="0" autoFilter="0"/>
  <autoFilter ref="C88:K26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4" r:id="rId1" display="https://podminky.urs.cz/item/CS_URS_2022_01/111103202"/>
    <hyperlink ref="F101" r:id="rId2" display="https://podminky.urs.cz/item/CS_URS_2022_01/183101121"/>
    <hyperlink ref="F108" r:id="rId3" display="https://podminky.urs.cz/item/CS_URS_2022_01/184102113"/>
    <hyperlink ref="F139" r:id="rId4" display="https://podminky.urs.cz/item/CS_URS_2022_01/184215133"/>
    <hyperlink ref="F152" r:id="rId5" display="https://podminky.urs.cz/item/CS_URS_2022_01/184801121"/>
    <hyperlink ref="F158" r:id="rId6" display="https://podminky.urs.cz/item/CS_URS_2022_01/184804116"/>
    <hyperlink ref="F164" r:id="rId7" display="https://podminky.urs.cz/item/CS_URS_2022_01/184806111"/>
    <hyperlink ref="F213" r:id="rId8" display="https://podminky.urs.cz/item/CS_URS_2022_01/185803105"/>
    <hyperlink ref="F218" r:id="rId9" display="https://podminky.urs.cz/item/CS_URS_2022_01/185804311"/>
    <hyperlink ref="F229" r:id="rId10" display="https://podminky.urs.cz/item/CS_URS_2022_01/185851121"/>
    <hyperlink ref="F234" r:id="rId11" display="https://podminky.urs.cz/item/CS_URS_2022_01/185851129"/>
    <hyperlink ref="F240" r:id="rId12" display="https://podminky.urs.cz/item/CS_URS_2022_01/762342441"/>
    <hyperlink ref="F253" r:id="rId13" display="https://podminky.urs.cz/item/CS_URS_2022_01/762395000"/>
    <hyperlink ref="F260" r:id="rId14" display="https://podminky.urs.cz/item/CS_URS_2022_01/998762201"/>
    <hyperlink ref="F264" r:id="rId15" display="https://podminky.urs.cz/item/CS_URS_2022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90</v>
      </c>
    </row>
    <row r="4" spans="2:46" s="1" customFormat="1" ht="24.95" customHeight="1">
      <c r="B4" s="22"/>
      <c r="D4" s="143" t="s">
        <v>124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opatření KoPÚ k.ú. Měrovice nad Hanou</v>
      </c>
      <c r="F7" s="145"/>
      <c r="G7" s="145"/>
      <c r="H7" s="145"/>
      <c r="L7" s="22"/>
    </row>
    <row r="8" spans="1:31" s="2" customFormat="1" ht="12" customHeight="1">
      <c r="A8" s="41"/>
      <c r="B8" s="47"/>
      <c r="C8" s="41"/>
      <c r="D8" s="145" t="s">
        <v>125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509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19</v>
      </c>
      <c r="E11" s="41"/>
      <c r="F11" s="136" t="s">
        <v>36</v>
      </c>
      <c r="G11" s="41"/>
      <c r="H11" s="41"/>
      <c r="I11" s="145" t="s">
        <v>21</v>
      </c>
      <c r="J11" s="136" t="s">
        <v>36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24</v>
      </c>
      <c r="E12" s="41"/>
      <c r="F12" s="136" t="s">
        <v>25</v>
      </c>
      <c r="G12" s="41"/>
      <c r="H12" s="41"/>
      <c r="I12" s="145" t="s">
        <v>26</v>
      </c>
      <c r="J12" s="149" t="str">
        <f>'Rekapitulace stavby'!AN8</f>
        <v>17. 5. 2022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34</v>
      </c>
      <c r="E14" s="41"/>
      <c r="F14" s="41"/>
      <c r="G14" s="41"/>
      <c r="H14" s="41"/>
      <c r="I14" s="145" t="s">
        <v>35</v>
      </c>
      <c r="J14" s="136" t="s">
        <v>36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37</v>
      </c>
      <c r="F15" s="41"/>
      <c r="G15" s="41"/>
      <c r="H15" s="41"/>
      <c r="I15" s="145" t="s">
        <v>38</v>
      </c>
      <c r="J15" s="136" t="s">
        <v>36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39</v>
      </c>
      <c r="E17" s="41"/>
      <c r="F17" s="41"/>
      <c r="G17" s="41"/>
      <c r="H17" s="41"/>
      <c r="I17" s="145" t="s">
        <v>35</v>
      </c>
      <c r="J17" s="35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6"/>
      <c r="G18" s="136"/>
      <c r="H18" s="136"/>
      <c r="I18" s="145" t="s">
        <v>38</v>
      </c>
      <c r="J18" s="35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41</v>
      </c>
      <c r="E20" s="41"/>
      <c r="F20" s="41"/>
      <c r="G20" s="41"/>
      <c r="H20" s="41"/>
      <c r="I20" s="145" t="s">
        <v>35</v>
      </c>
      <c r="J20" s="136" t="s">
        <v>36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42</v>
      </c>
      <c r="F21" s="41"/>
      <c r="G21" s="41"/>
      <c r="H21" s="41"/>
      <c r="I21" s="145" t="s">
        <v>38</v>
      </c>
      <c r="J21" s="136" t="s">
        <v>36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43</v>
      </c>
      <c r="E23" s="41"/>
      <c r="F23" s="41"/>
      <c r="G23" s="41"/>
      <c r="H23" s="41"/>
      <c r="I23" s="145" t="s">
        <v>35</v>
      </c>
      <c r="J23" s="136" t="str">
        <f>IF('Rekapitulace stavby'!AN19="","",'Rekapitulace stavby'!AN19)</f>
        <v/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5" t="s">
        <v>38</v>
      </c>
      <c r="J24" s="136" t="str">
        <f>IF('Rekapitulace stavby'!AN20="","",'Rekapitulace stavby'!AN20)</f>
        <v/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46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50"/>
      <c r="B27" s="151"/>
      <c r="C27" s="150"/>
      <c r="D27" s="150"/>
      <c r="E27" s="152" t="s">
        <v>127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48</v>
      </c>
      <c r="E30" s="41"/>
      <c r="F30" s="41"/>
      <c r="G30" s="41"/>
      <c r="H30" s="41"/>
      <c r="I30" s="41"/>
      <c r="J30" s="156">
        <f>ROUND(J86,2)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50</v>
      </c>
      <c r="G32" s="41"/>
      <c r="H32" s="41"/>
      <c r="I32" s="157" t="s">
        <v>49</v>
      </c>
      <c r="J32" s="157" t="s">
        <v>51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52</v>
      </c>
      <c r="E33" s="145" t="s">
        <v>53</v>
      </c>
      <c r="F33" s="159">
        <f>ROUND((SUM(BE86:BE430)),2)</f>
        <v>0</v>
      </c>
      <c r="G33" s="41"/>
      <c r="H33" s="41"/>
      <c r="I33" s="160">
        <v>0.21</v>
      </c>
      <c r="J33" s="159">
        <f>ROUND(((SUM(BE86:BE430))*I33),2)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54</v>
      </c>
      <c r="F34" s="159">
        <f>ROUND((SUM(BF86:BF430)),2)</f>
        <v>0</v>
      </c>
      <c r="G34" s="41"/>
      <c r="H34" s="41"/>
      <c r="I34" s="160">
        <v>0.15</v>
      </c>
      <c r="J34" s="159">
        <f>ROUND(((SUM(BF86:BF430))*I34),2)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55</v>
      </c>
      <c r="F35" s="159">
        <f>ROUND((SUM(BG86:BG430)),2)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56</v>
      </c>
      <c r="F36" s="159">
        <f>ROUND((SUM(BH86:BH430)),2)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57</v>
      </c>
      <c r="F37" s="159">
        <f>ROUND((SUM(BI86:BI430)),2)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58</v>
      </c>
      <c r="E39" s="163"/>
      <c r="F39" s="163"/>
      <c r="G39" s="164" t="s">
        <v>59</v>
      </c>
      <c r="H39" s="165" t="s">
        <v>60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128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Realizace opatření KoPÚ k.ú. Měrovice nad Hanou</v>
      </c>
      <c r="F48" s="34"/>
      <c r="G48" s="34"/>
      <c r="H48" s="34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125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SO 09 - Biocentrum BC3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24</v>
      </c>
      <c r="D52" s="43"/>
      <c r="E52" s="43"/>
      <c r="F52" s="29" t="str">
        <f>F12</f>
        <v>Měrovice nad Hanou</v>
      </c>
      <c r="G52" s="43"/>
      <c r="H52" s="43"/>
      <c r="I52" s="34" t="s">
        <v>26</v>
      </c>
      <c r="J52" s="75" t="str">
        <f>IF(J12="","",J12)</f>
        <v>17. 5. 2022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40.05" customHeight="1">
      <c r="A54" s="41"/>
      <c r="B54" s="42"/>
      <c r="C54" s="34" t="s">
        <v>34</v>
      </c>
      <c r="D54" s="43"/>
      <c r="E54" s="43"/>
      <c r="F54" s="29" t="str">
        <f>E15</f>
        <v>ČR-Státní pozemkový úřad,Krajský poz.úřad</v>
      </c>
      <c r="G54" s="43"/>
      <c r="H54" s="43"/>
      <c r="I54" s="34" t="s">
        <v>41</v>
      </c>
      <c r="J54" s="39" t="str">
        <f>E21</f>
        <v xml:space="preserve">AGPOL  s.r.o.,Jungmanova 153/12,Olomouc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39</v>
      </c>
      <c r="D55" s="43"/>
      <c r="E55" s="43"/>
      <c r="F55" s="29" t="str">
        <f>IF(E18="","",E18)</f>
        <v>Vyplň údaj</v>
      </c>
      <c r="G55" s="43"/>
      <c r="H55" s="43"/>
      <c r="I55" s="34" t="s">
        <v>43</v>
      </c>
      <c r="J55" s="39" t="str">
        <f>E24</f>
        <v xml:space="preserve"> 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129</v>
      </c>
      <c r="D57" s="174"/>
      <c r="E57" s="174"/>
      <c r="F57" s="174"/>
      <c r="G57" s="174"/>
      <c r="H57" s="174"/>
      <c r="I57" s="174"/>
      <c r="J57" s="175" t="s">
        <v>130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80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131</v>
      </c>
    </row>
    <row r="60" spans="1:31" s="9" customFormat="1" ht="24.95" customHeight="1">
      <c r="A60" s="9"/>
      <c r="B60" s="177"/>
      <c r="C60" s="178"/>
      <c r="D60" s="179" t="s">
        <v>132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133</v>
      </c>
      <c r="E61" s="185"/>
      <c r="F61" s="185"/>
      <c r="G61" s="185"/>
      <c r="H61" s="185"/>
      <c r="I61" s="185"/>
      <c r="J61" s="186">
        <f>J88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134</v>
      </c>
      <c r="E62" s="185"/>
      <c r="F62" s="185"/>
      <c r="G62" s="185"/>
      <c r="H62" s="185"/>
      <c r="I62" s="185"/>
      <c r="J62" s="186">
        <f>J393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135</v>
      </c>
      <c r="E63" s="185"/>
      <c r="F63" s="185"/>
      <c r="G63" s="185"/>
      <c r="H63" s="185"/>
      <c r="I63" s="185"/>
      <c r="J63" s="186">
        <f>J398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510</v>
      </c>
      <c r="E64" s="185"/>
      <c r="F64" s="185"/>
      <c r="G64" s="185"/>
      <c r="H64" s="185"/>
      <c r="I64" s="185"/>
      <c r="J64" s="186">
        <f>J402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7"/>
      <c r="C65" s="178"/>
      <c r="D65" s="179" t="s">
        <v>136</v>
      </c>
      <c r="E65" s="180"/>
      <c r="F65" s="180"/>
      <c r="G65" s="180"/>
      <c r="H65" s="180"/>
      <c r="I65" s="180"/>
      <c r="J65" s="181">
        <f>J409</f>
        <v>0</v>
      </c>
      <c r="K65" s="178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3"/>
      <c r="C66" s="128"/>
      <c r="D66" s="184" t="s">
        <v>137</v>
      </c>
      <c r="E66" s="185"/>
      <c r="F66" s="185"/>
      <c r="G66" s="185"/>
      <c r="H66" s="185"/>
      <c r="I66" s="185"/>
      <c r="J66" s="186">
        <f>J410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5" t="s">
        <v>138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72" t="str">
        <f>E7</f>
        <v>Realizace opatření KoPÚ k.ú. Měrovice nad Hanou</v>
      </c>
      <c r="F76" s="34"/>
      <c r="G76" s="34"/>
      <c r="H76" s="34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4" t="s">
        <v>125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SO 09 - Biocentrum BC3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24</v>
      </c>
      <c r="D80" s="43"/>
      <c r="E80" s="43"/>
      <c r="F80" s="29" t="str">
        <f>F12</f>
        <v>Měrovice nad Hanou</v>
      </c>
      <c r="G80" s="43"/>
      <c r="H80" s="43"/>
      <c r="I80" s="34" t="s">
        <v>26</v>
      </c>
      <c r="J80" s="75" t="str">
        <f>IF(J12="","",J12)</f>
        <v>17. 5. 2022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40.05" customHeight="1">
      <c r="A82" s="41"/>
      <c r="B82" s="42"/>
      <c r="C82" s="34" t="s">
        <v>34</v>
      </c>
      <c r="D82" s="43"/>
      <c r="E82" s="43"/>
      <c r="F82" s="29" t="str">
        <f>E15</f>
        <v>ČR-Státní pozemkový úřad,Krajský poz.úřad</v>
      </c>
      <c r="G82" s="43"/>
      <c r="H82" s="43"/>
      <c r="I82" s="34" t="s">
        <v>41</v>
      </c>
      <c r="J82" s="39" t="str">
        <f>E21</f>
        <v xml:space="preserve">AGPOL  s.r.o.,Jungmanova 153/12,Olomouc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4" t="s">
        <v>39</v>
      </c>
      <c r="D83" s="43"/>
      <c r="E83" s="43"/>
      <c r="F83" s="29" t="str">
        <f>IF(E18="","",E18)</f>
        <v>Vyplň údaj</v>
      </c>
      <c r="G83" s="43"/>
      <c r="H83" s="43"/>
      <c r="I83" s="34" t="s">
        <v>43</v>
      </c>
      <c r="J83" s="39" t="str">
        <f>E24</f>
        <v xml:space="preserve"> 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139</v>
      </c>
      <c r="D85" s="191" t="s">
        <v>67</v>
      </c>
      <c r="E85" s="191" t="s">
        <v>63</v>
      </c>
      <c r="F85" s="191" t="s">
        <v>64</v>
      </c>
      <c r="G85" s="191" t="s">
        <v>140</v>
      </c>
      <c r="H85" s="191" t="s">
        <v>141</v>
      </c>
      <c r="I85" s="191" t="s">
        <v>142</v>
      </c>
      <c r="J85" s="191" t="s">
        <v>130</v>
      </c>
      <c r="K85" s="192" t="s">
        <v>143</v>
      </c>
      <c r="L85" s="193"/>
      <c r="M85" s="95" t="s">
        <v>36</v>
      </c>
      <c r="N85" s="96" t="s">
        <v>52</v>
      </c>
      <c r="O85" s="96" t="s">
        <v>144</v>
      </c>
      <c r="P85" s="96" t="s">
        <v>145</v>
      </c>
      <c r="Q85" s="96" t="s">
        <v>146</v>
      </c>
      <c r="R85" s="96" t="s">
        <v>147</v>
      </c>
      <c r="S85" s="96" t="s">
        <v>148</v>
      </c>
      <c r="T85" s="97" t="s">
        <v>149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150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P87+P409</f>
        <v>0</v>
      </c>
      <c r="Q86" s="99"/>
      <c r="R86" s="196">
        <f>R87+R409</f>
        <v>24.86447786</v>
      </c>
      <c r="S86" s="99"/>
      <c r="T86" s="197">
        <f>T87+T409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19" t="s">
        <v>81</v>
      </c>
      <c r="AU86" s="19" t="s">
        <v>131</v>
      </c>
      <c r="BK86" s="198">
        <f>BK87+BK409</f>
        <v>0</v>
      </c>
    </row>
    <row r="87" spans="1:63" s="12" customFormat="1" ht="25.9" customHeight="1">
      <c r="A87" s="12"/>
      <c r="B87" s="199"/>
      <c r="C87" s="200"/>
      <c r="D87" s="201" t="s">
        <v>81</v>
      </c>
      <c r="E87" s="202" t="s">
        <v>151</v>
      </c>
      <c r="F87" s="202" t="s">
        <v>152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P88+P393+P398+P402</f>
        <v>0</v>
      </c>
      <c r="Q87" s="207"/>
      <c r="R87" s="208">
        <f>R88+R393+R398+R402</f>
        <v>24.418396</v>
      </c>
      <c r="S87" s="207"/>
      <c r="T87" s="209">
        <f>T88+T393+T398+T402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23</v>
      </c>
      <c r="AT87" s="211" t="s">
        <v>81</v>
      </c>
      <c r="AU87" s="211" t="s">
        <v>82</v>
      </c>
      <c r="AY87" s="210" t="s">
        <v>153</v>
      </c>
      <c r="BK87" s="212">
        <f>BK88+BK393+BK398+BK402</f>
        <v>0</v>
      </c>
    </row>
    <row r="88" spans="1:63" s="12" customFormat="1" ht="22.8" customHeight="1">
      <c r="A88" s="12"/>
      <c r="B88" s="199"/>
      <c r="C88" s="200"/>
      <c r="D88" s="201" t="s">
        <v>81</v>
      </c>
      <c r="E88" s="213" t="s">
        <v>23</v>
      </c>
      <c r="F88" s="213" t="s">
        <v>154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SUM(P89:P392)</f>
        <v>0</v>
      </c>
      <c r="Q88" s="207"/>
      <c r="R88" s="208">
        <f>SUM(R89:R392)</f>
        <v>24.418396</v>
      </c>
      <c r="S88" s="207"/>
      <c r="T88" s="209">
        <f>SUM(T89:T392)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23</v>
      </c>
      <c r="AT88" s="211" t="s">
        <v>81</v>
      </c>
      <c r="AU88" s="211" t="s">
        <v>23</v>
      </c>
      <c r="AY88" s="210" t="s">
        <v>153</v>
      </c>
      <c r="BK88" s="212">
        <f>SUM(BK89:BK392)</f>
        <v>0</v>
      </c>
    </row>
    <row r="89" spans="1:65" s="2" customFormat="1" ht="21.75" customHeight="1">
      <c r="A89" s="41"/>
      <c r="B89" s="42"/>
      <c r="C89" s="215" t="s">
        <v>23</v>
      </c>
      <c r="D89" s="215" t="s">
        <v>155</v>
      </c>
      <c r="E89" s="216" t="s">
        <v>228</v>
      </c>
      <c r="F89" s="217" t="s">
        <v>229</v>
      </c>
      <c r="G89" s="218" t="s">
        <v>158</v>
      </c>
      <c r="H89" s="219">
        <v>12295</v>
      </c>
      <c r="I89" s="220"/>
      <c r="J89" s="221">
        <f>ROUND(I89*H89,2)</f>
        <v>0</v>
      </c>
      <c r="K89" s="217" t="s">
        <v>159</v>
      </c>
      <c r="L89" s="47"/>
      <c r="M89" s="222" t="s">
        <v>36</v>
      </c>
      <c r="N89" s="223" t="s">
        <v>53</v>
      </c>
      <c r="O89" s="87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6" t="s">
        <v>160</v>
      </c>
      <c r="AT89" s="226" t="s">
        <v>155</v>
      </c>
      <c r="AU89" s="226" t="s">
        <v>90</v>
      </c>
      <c r="AY89" s="19" t="s">
        <v>153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9" t="s">
        <v>23</v>
      </c>
      <c r="BK89" s="227">
        <f>ROUND(I89*H89,2)</f>
        <v>0</v>
      </c>
      <c r="BL89" s="19" t="s">
        <v>160</v>
      </c>
      <c r="BM89" s="226" t="s">
        <v>511</v>
      </c>
    </row>
    <row r="90" spans="1:47" s="2" customFormat="1" ht="12">
      <c r="A90" s="41"/>
      <c r="B90" s="42"/>
      <c r="C90" s="43"/>
      <c r="D90" s="228" t="s">
        <v>162</v>
      </c>
      <c r="E90" s="43"/>
      <c r="F90" s="229" t="s">
        <v>231</v>
      </c>
      <c r="G90" s="43"/>
      <c r="H90" s="43"/>
      <c r="I90" s="230"/>
      <c r="J90" s="43"/>
      <c r="K90" s="43"/>
      <c r="L90" s="47"/>
      <c r="M90" s="231"/>
      <c r="N90" s="232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162</v>
      </c>
      <c r="AU90" s="19" t="s">
        <v>90</v>
      </c>
    </row>
    <row r="91" spans="1:47" s="2" customFormat="1" ht="12">
      <c r="A91" s="41"/>
      <c r="B91" s="42"/>
      <c r="C91" s="43"/>
      <c r="D91" s="233" t="s">
        <v>164</v>
      </c>
      <c r="E91" s="43"/>
      <c r="F91" s="234" t="s">
        <v>232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19" t="s">
        <v>164</v>
      </c>
      <c r="AU91" s="19" t="s">
        <v>90</v>
      </c>
    </row>
    <row r="92" spans="1:51" s="13" customFormat="1" ht="12">
      <c r="A92" s="13"/>
      <c r="B92" s="235"/>
      <c r="C92" s="236"/>
      <c r="D92" s="228" t="s">
        <v>166</v>
      </c>
      <c r="E92" s="237" t="s">
        <v>36</v>
      </c>
      <c r="F92" s="238" t="s">
        <v>512</v>
      </c>
      <c r="G92" s="236"/>
      <c r="H92" s="237" t="s">
        <v>36</v>
      </c>
      <c r="I92" s="239"/>
      <c r="J92" s="236"/>
      <c r="K92" s="236"/>
      <c r="L92" s="240"/>
      <c r="M92" s="241"/>
      <c r="N92" s="242"/>
      <c r="O92" s="242"/>
      <c r="P92" s="242"/>
      <c r="Q92" s="242"/>
      <c r="R92" s="242"/>
      <c r="S92" s="242"/>
      <c r="T92" s="24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4" t="s">
        <v>166</v>
      </c>
      <c r="AU92" s="244" t="s">
        <v>90</v>
      </c>
      <c r="AV92" s="13" t="s">
        <v>23</v>
      </c>
      <c r="AW92" s="13" t="s">
        <v>45</v>
      </c>
      <c r="AX92" s="13" t="s">
        <v>82</v>
      </c>
      <c r="AY92" s="244" t="s">
        <v>153</v>
      </c>
    </row>
    <row r="93" spans="1:51" s="14" customFormat="1" ht="12">
      <c r="A93" s="14"/>
      <c r="B93" s="245"/>
      <c r="C93" s="246"/>
      <c r="D93" s="228" t="s">
        <v>166</v>
      </c>
      <c r="E93" s="247" t="s">
        <v>36</v>
      </c>
      <c r="F93" s="248" t="s">
        <v>513</v>
      </c>
      <c r="G93" s="246"/>
      <c r="H93" s="249">
        <v>12295</v>
      </c>
      <c r="I93" s="250"/>
      <c r="J93" s="246"/>
      <c r="K93" s="246"/>
      <c r="L93" s="251"/>
      <c r="M93" s="252"/>
      <c r="N93" s="253"/>
      <c r="O93" s="253"/>
      <c r="P93" s="253"/>
      <c r="Q93" s="253"/>
      <c r="R93" s="253"/>
      <c r="S93" s="253"/>
      <c r="T93" s="25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5" t="s">
        <v>166</v>
      </c>
      <c r="AU93" s="255" t="s">
        <v>90</v>
      </c>
      <c r="AV93" s="14" t="s">
        <v>90</v>
      </c>
      <c r="AW93" s="14" t="s">
        <v>45</v>
      </c>
      <c r="AX93" s="14" t="s">
        <v>23</v>
      </c>
      <c r="AY93" s="255" t="s">
        <v>153</v>
      </c>
    </row>
    <row r="94" spans="1:65" s="2" customFormat="1" ht="16.5" customHeight="1">
      <c r="A94" s="41"/>
      <c r="B94" s="42"/>
      <c r="C94" s="256" t="s">
        <v>90</v>
      </c>
      <c r="D94" s="256" t="s">
        <v>175</v>
      </c>
      <c r="E94" s="257" t="s">
        <v>234</v>
      </c>
      <c r="F94" s="258" t="s">
        <v>235</v>
      </c>
      <c r="G94" s="259" t="s">
        <v>158</v>
      </c>
      <c r="H94" s="260">
        <v>12295</v>
      </c>
      <c r="I94" s="261"/>
      <c r="J94" s="262">
        <f>ROUND(I94*H94,2)</f>
        <v>0</v>
      </c>
      <c r="K94" s="258" t="s">
        <v>36</v>
      </c>
      <c r="L94" s="263"/>
      <c r="M94" s="264" t="s">
        <v>36</v>
      </c>
      <c r="N94" s="265" t="s">
        <v>53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179</v>
      </c>
      <c r="AT94" s="226" t="s">
        <v>175</v>
      </c>
      <c r="AU94" s="226" t="s">
        <v>90</v>
      </c>
      <c r="AY94" s="19" t="s">
        <v>153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23</v>
      </c>
      <c r="BK94" s="227">
        <f>ROUND(I94*H94,2)</f>
        <v>0</v>
      </c>
      <c r="BL94" s="19" t="s">
        <v>160</v>
      </c>
      <c r="BM94" s="226" t="s">
        <v>514</v>
      </c>
    </row>
    <row r="95" spans="1:47" s="2" customFormat="1" ht="12">
      <c r="A95" s="41"/>
      <c r="B95" s="42"/>
      <c r="C95" s="43"/>
      <c r="D95" s="228" t="s">
        <v>162</v>
      </c>
      <c r="E95" s="43"/>
      <c r="F95" s="229" t="s">
        <v>235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162</v>
      </c>
      <c r="AU95" s="19" t="s">
        <v>90</v>
      </c>
    </row>
    <row r="96" spans="1:51" s="13" customFormat="1" ht="12">
      <c r="A96" s="13"/>
      <c r="B96" s="235"/>
      <c r="C96" s="236"/>
      <c r="D96" s="228" t="s">
        <v>166</v>
      </c>
      <c r="E96" s="237" t="s">
        <v>36</v>
      </c>
      <c r="F96" s="238" t="s">
        <v>237</v>
      </c>
      <c r="G96" s="236"/>
      <c r="H96" s="237" t="s">
        <v>36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166</v>
      </c>
      <c r="AU96" s="244" t="s">
        <v>90</v>
      </c>
      <c r="AV96" s="13" t="s">
        <v>23</v>
      </c>
      <c r="AW96" s="13" t="s">
        <v>45</v>
      </c>
      <c r="AX96" s="13" t="s">
        <v>82</v>
      </c>
      <c r="AY96" s="244" t="s">
        <v>153</v>
      </c>
    </row>
    <row r="97" spans="1:51" s="14" customFormat="1" ht="12">
      <c r="A97" s="14"/>
      <c r="B97" s="245"/>
      <c r="C97" s="246"/>
      <c r="D97" s="228" t="s">
        <v>166</v>
      </c>
      <c r="E97" s="247" t="s">
        <v>36</v>
      </c>
      <c r="F97" s="248" t="s">
        <v>513</v>
      </c>
      <c r="G97" s="246"/>
      <c r="H97" s="249">
        <v>12295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5" t="s">
        <v>166</v>
      </c>
      <c r="AU97" s="255" t="s">
        <v>90</v>
      </c>
      <c r="AV97" s="14" t="s">
        <v>90</v>
      </c>
      <c r="AW97" s="14" t="s">
        <v>45</v>
      </c>
      <c r="AX97" s="14" t="s">
        <v>23</v>
      </c>
      <c r="AY97" s="255" t="s">
        <v>153</v>
      </c>
    </row>
    <row r="98" spans="1:65" s="2" customFormat="1" ht="24.15" customHeight="1">
      <c r="A98" s="41"/>
      <c r="B98" s="42"/>
      <c r="C98" s="215" t="s">
        <v>174</v>
      </c>
      <c r="D98" s="215" t="s">
        <v>155</v>
      </c>
      <c r="E98" s="216" t="s">
        <v>156</v>
      </c>
      <c r="F98" s="217" t="s">
        <v>157</v>
      </c>
      <c r="G98" s="218" t="s">
        <v>158</v>
      </c>
      <c r="H98" s="219">
        <v>12295</v>
      </c>
      <c r="I98" s="220"/>
      <c r="J98" s="221">
        <f>ROUND(I98*H98,2)</f>
        <v>0</v>
      </c>
      <c r="K98" s="217" t="s">
        <v>159</v>
      </c>
      <c r="L98" s="47"/>
      <c r="M98" s="222" t="s">
        <v>36</v>
      </c>
      <c r="N98" s="223" t="s">
        <v>53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160</v>
      </c>
      <c r="AT98" s="226" t="s">
        <v>155</v>
      </c>
      <c r="AU98" s="226" t="s">
        <v>90</v>
      </c>
      <c r="AY98" s="19" t="s">
        <v>153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23</v>
      </c>
      <c r="BK98" s="227">
        <f>ROUND(I98*H98,2)</f>
        <v>0</v>
      </c>
      <c r="BL98" s="19" t="s">
        <v>160</v>
      </c>
      <c r="BM98" s="226" t="s">
        <v>515</v>
      </c>
    </row>
    <row r="99" spans="1:47" s="2" customFormat="1" ht="12">
      <c r="A99" s="41"/>
      <c r="B99" s="42"/>
      <c r="C99" s="43"/>
      <c r="D99" s="228" t="s">
        <v>162</v>
      </c>
      <c r="E99" s="43"/>
      <c r="F99" s="229" t="s">
        <v>163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162</v>
      </c>
      <c r="AU99" s="19" t="s">
        <v>90</v>
      </c>
    </row>
    <row r="100" spans="1:47" s="2" customFormat="1" ht="12">
      <c r="A100" s="41"/>
      <c r="B100" s="42"/>
      <c r="C100" s="43"/>
      <c r="D100" s="233" t="s">
        <v>164</v>
      </c>
      <c r="E100" s="43"/>
      <c r="F100" s="234" t="s">
        <v>165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164</v>
      </c>
      <c r="AU100" s="19" t="s">
        <v>90</v>
      </c>
    </row>
    <row r="101" spans="1:51" s="13" customFormat="1" ht="12">
      <c r="A101" s="13"/>
      <c r="B101" s="235"/>
      <c r="C101" s="236"/>
      <c r="D101" s="228" t="s">
        <v>166</v>
      </c>
      <c r="E101" s="237" t="s">
        <v>36</v>
      </c>
      <c r="F101" s="238" t="s">
        <v>516</v>
      </c>
      <c r="G101" s="236"/>
      <c r="H101" s="237" t="s">
        <v>36</v>
      </c>
      <c r="I101" s="239"/>
      <c r="J101" s="236"/>
      <c r="K101" s="236"/>
      <c r="L101" s="240"/>
      <c r="M101" s="241"/>
      <c r="N101" s="242"/>
      <c r="O101" s="242"/>
      <c r="P101" s="242"/>
      <c r="Q101" s="242"/>
      <c r="R101" s="242"/>
      <c r="S101" s="242"/>
      <c r="T101" s="24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4" t="s">
        <v>166</v>
      </c>
      <c r="AU101" s="244" t="s">
        <v>90</v>
      </c>
      <c r="AV101" s="13" t="s">
        <v>23</v>
      </c>
      <c r="AW101" s="13" t="s">
        <v>45</v>
      </c>
      <c r="AX101" s="13" t="s">
        <v>82</v>
      </c>
      <c r="AY101" s="244" t="s">
        <v>153</v>
      </c>
    </row>
    <row r="102" spans="1:51" s="13" customFormat="1" ht="12">
      <c r="A102" s="13"/>
      <c r="B102" s="235"/>
      <c r="C102" s="236"/>
      <c r="D102" s="228" t="s">
        <v>166</v>
      </c>
      <c r="E102" s="237" t="s">
        <v>36</v>
      </c>
      <c r="F102" s="238" t="s">
        <v>517</v>
      </c>
      <c r="G102" s="236"/>
      <c r="H102" s="237" t="s">
        <v>36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166</v>
      </c>
      <c r="AU102" s="244" t="s">
        <v>90</v>
      </c>
      <c r="AV102" s="13" t="s">
        <v>23</v>
      </c>
      <c r="AW102" s="13" t="s">
        <v>45</v>
      </c>
      <c r="AX102" s="13" t="s">
        <v>82</v>
      </c>
      <c r="AY102" s="244" t="s">
        <v>153</v>
      </c>
    </row>
    <row r="103" spans="1:51" s="14" customFormat="1" ht="12">
      <c r="A103" s="14"/>
      <c r="B103" s="245"/>
      <c r="C103" s="246"/>
      <c r="D103" s="228" t="s">
        <v>166</v>
      </c>
      <c r="E103" s="247" t="s">
        <v>36</v>
      </c>
      <c r="F103" s="248" t="s">
        <v>513</v>
      </c>
      <c r="G103" s="246"/>
      <c r="H103" s="249">
        <v>12295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5" t="s">
        <v>166</v>
      </c>
      <c r="AU103" s="255" t="s">
        <v>90</v>
      </c>
      <c r="AV103" s="14" t="s">
        <v>90</v>
      </c>
      <c r="AW103" s="14" t="s">
        <v>45</v>
      </c>
      <c r="AX103" s="14" t="s">
        <v>23</v>
      </c>
      <c r="AY103" s="255" t="s">
        <v>153</v>
      </c>
    </row>
    <row r="104" spans="1:65" s="2" customFormat="1" ht="16.5" customHeight="1">
      <c r="A104" s="41"/>
      <c r="B104" s="42"/>
      <c r="C104" s="215" t="s">
        <v>160</v>
      </c>
      <c r="D104" s="215" t="s">
        <v>155</v>
      </c>
      <c r="E104" s="216" t="s">
        <v>169</v>
      </c>
      <c r="F104" s="217" t="s">
        <v>170</v>
      </c>
      <c r="G104" s="218" t="s">
        <v>158</v>
      </c>
      <c r="H104" s="219">
        <v>12295</v>
      </c>
      <c r="I104" s="220"/>
      <c r="J104" s="221">
        <f>ROUND(I104*H104,2)</f>
        <v>0</v>
      </c>
      <c r="K104" s="217" t="s">
        <v>159</v>
      </c>
      <c r="L104" s="47"/>
      <c r="M104" s="222" t="s">
        <v>36</v>
      </c>
      <c r="N104" s="223" t="s">
        <v>53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160</v>
      </c>
      <c r="AT104" s="226" t="s">
        <v>155</v>
      </c>
      <c r="AU104" s="226" t="s">
        <v>90</v>
      </c>
      <c r="AY104" s="19" t="s">
        <v>153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23</v>
      </c>
      <c r="BK104" s="227">
        <f>ROUND(I104*H104,2)</f>
        <v>0</v>
      </c>
      <c r="BL104" s="19" t="s">
        <v>160</v>
      </c>
      <c r="BM104" s="226" t="s">
        <v>518</v>
      </c>
    </row>
    <row r="105" spans="1:47" s="2" customFormat="1" ht="12">
      <c r="A105" s="41"/>
      <c r="B105" s="42"/>
      <c r="C105" s="43"/>
      <c r="D105" s="228" t="s">
        <v>162</v>
      </c>
      <c r="E105" s="43"/>
      <c r="F105" s="229" t="s">
        <v>172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162</v>
      </c>
      <c r="AU105" s="19" t="s">
        <v>90</v>
      </c>
    </row>
    <row r="106" spans="1:47" s="2" customFormat="1" ht="12">
      <c r="A106" s="41"/>
      <c r="B106" s="42"/>
      <c r="C106" s="43"/>
      <c r="D106" s="233" t="s">
        <v>164</v>
      </c>
      <c r="E106" s="43"/>
      <c r="F106" s="234" t="s">
        <v>173</v>
      </c>
      <c r="G106" s="43"/>
      <c r="H106" s="43"/>
      <c r="I106" s="230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19" t="s">
        <v>164</v>
      </c>
      <c r="AU106" s="19" t="s">
        <v>90</v>
      </c>
    </row>
    <row r="107" spans="1:51" s="13" customFormat="1" ht="12">
      <c r="A107" s="13"/>
      <c r="B107" s="235"/>
      <c r="C107" s="236"/>
      <c r="D107" s="228" t="s">
        <v>166</v>
      </c>
      <c r="E107" s="237" t="s">
        <v>36</v>
      </c>
      <c r="F107" s="238" t="s">
        <v>516</v>
      </c>
      <c r="G107" s="236"/>
      <c r="H107" s="237" t="s">
        <v>36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166</v>
      </c>
      <c r="AU107" s="244" t="s">
        <v>90</v>
      </c>
      <c r="AV107" s="13" t="s">
        <v>23</v>
      </c>
      <c r="AW107" s="13" t="s">
        <v>45</v>
      </c>
      <c r="AX107" s="13" t="s">
        <v>82</v>
      </c>
      <c r="AY107" s="244" t="s">
        <v>153</v>
      </c>
    </row>
    <row r="108" spans="1:51" s="14" customFormat="1" ht="12">
      <c r="A108" s="14"/>
      <c r="B108" s="245"/>
      <c r="C108" s="246"/>
      <c r="D108" s="228" t="s">
        <v>166</v>
      </c>
      <c r="E108" s="247" t="s">
        <v>36</v>
      </c>
      <c r="F108" s="248" t="s">
        <v>513</v>
      </c>
      <c r="G108" s="246"/>
      <c r="H108" s="249">
        <v>12295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166</v>
      </c>
      <c r="AU108" s="255" t="s">
        <v>90</v>
      </c>
      <c r="AV108" s="14" t="s">
        <v>90</v>
      </c>
      <c r="AW108" s="14" t="s">
        <v>45</v>
      </c>
      <c r="AX108" s="14" t="s">
        <v>23</v>
      </c>
      <c r="AY108" s="255" t="s">
        <v>153</v>
      </c>
    </row>
    <row r="109" spans="1:65" s="2" customFormat="1" ht="16.5" customHeight="1">
      <c r="A109" s="41"/>
      <c r="B109" s="42"/>
      <c r="C109" s="256" t="s">
        <v>192</v>
      </c>
      <c r="D109" s="256" t="s">
        <v>175</v>
      </c>
      <c r="E109" s="257" t="s">
        <v>176</v>
      </c>
      <c r="F109" s="258" t="s">
        <v>177</v>
      </c>
      <c r="G109" s="259" t="s">
        <v>178</v>
      </c>
      <c r="H109" s="260">
        <v>379.916</v>
      </c>
      <c r="I109" s="261"/>
      <c r="J109" s="262">
        <f>ROUND(I109*H109,2)</f>
        <v>0</v>
      </c>
      <c r="K109" s="258" t="s">
        <v>159</v>
      </c>
      <c r="L109" s="263"/>
      <c r="M109" s="264" t="s">
        <v>36</v>
      </c>
      <c r="N109" s="265" t="s">
        <v>53</v>
      </c>
      <c r="O109" s="87"/>
      <c r="P109" s="224">
        <f>O109*H109</f>
        <v>0</v>
      </c>
      <c r="Q109" s="224">
        <v>0.001</v>
      </c>
      <c r="R109" s="224">
        <f>Q109*H109</f>
        <v>0.37991600000000003</v>
      </c>
      <c r="S109" s="224">
        <v>0</v>
      </c>
      <c r="T109" s="225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6" t="s">
        <v>179</v>
      </c>
      <c r="AT109" s="226" t="s">
        <v>175</v>
      </c>
      <c r="AU109" s="226" t="s">
        <v>90</v>
      </c>
      <c r="AY109" s="19" t="s">
        <v>153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23</v>
      </c>
      <c r="BK109" s="227">
        <f>ROUND(I109*H109,2)</f>
        <v>0</v>
      </c>
      <c r="BL109" s="19" t="s">
        <v>160</v>
      </c>
      <c r="BM109" s="226" t="s">
        <v>519</v>
      </c>
    </row>
    <row r="110" spans="1:47" s="2" customFormat="1" ht="12">
      <c r="A110" s="41"/>
      <c r="B110" s="42"/>
      <c r="C110" s="43"/>
      <c r="D110" s="228" t="s">
        <v>162</v>
      </c>
      <c r="E110" s="43"/>
      <c r="F110" s="229" t="s">
        <v>177</v>
      </c>
      <c r="G110" s="43"/>
      <c r="H110" s="43"/>
      <c r="I110" s="230"/>
      <c r="J110" s="43"/>
      <c r="K110" s="43"/>
      <c r="L110" s="47"/>
      <c r="M110" s="231"/>
      <c r="N110" s="23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162</v>
      </c>
      <c r="AU110" s="19" t="s">
        <v>90</v>
      </c>
    </row>
    <row r="111" spans="1:51" s="13" customFormat="1" ht="12">
      <c r="A111" s="13"/>
      <c r="B111" s="235"/>
      <c r="C111" s="236"/>
      <c r="D111" s="228" t="s">
        <v>166</v>
      </c>
      <c r="E111" s="237" t="s">
        <v>36</v>
      </c>
      <c r="F111" s="238" t="s">
        <v>181</v>
      </c>
      <c r="G111" s="236"/>
      <c r="H111" s="237" t="s">
        <v>36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166</v>
      </c>
      <c r="AU111" s="244" t="s">
        <v>90</v>
      </c>
      <c r="AV111" s="13" t="s">
        <v>23</v>
      </c>
      <c r="AW111" s="13" t="s">
        <v>45</v>
      </c>
      <c r="AX111" s="13" t="s">
        <v>82</v>
      </c>
      <c r="AY111" s="244" t="s">
        <v>153</v>
      </c>
    </row>
    <row r="112" spans="1:51" s="14" customFormat="1" ht="12">
      <c r="A112" s="14"/>
      <c r="B112" s="245"/>
      <c r="C112" s="246"/>
      <c r="D112" s="228" t="s">
        <v>166</v>
      </c>
      <c r="E112" s="247" t="s">
        <v>36</v>
      </c>
      <c r="F112" s="248" t="s">
        <v>520</v>
      </c>
      <c r="G112" s="246"/>
      <c r="H112" s="249">
        <v>379.9155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166</v>
      </c>
      <c r="AU112" s="255" t="s">
        <v>90</v>
      </c>
      <c r="AV112" s="14" t="s">
        <v>90</v>
      </c>
      <c r="AW112" s="14" t="s">
        <v>45</v>
      </c>
      <c r="AX112" s="14" t="s">
        <v>82</v>
      </c>
      <c r="AY112" s="255" t="s">
        <v>153</v>
      </c>
    </row>
    <row r="113" spans="1:51" s="15" customFormat="1" ht="12">
      <c r="A113" s="15"/>
      <c r="B113" s="266"/>
      <c r="C113" s="267"/>
      <c r="D113" s="228" t="s">
        <v>166</v>
      </c>
      <c r="E113" s="268" t="s">
        <v>36</v>
      </c>
      <c r="F113" s="269" t="s">
        <v>183</v>
      </c>
      <c r="G113" s="267"/>
      <c r="H113" s="270">
        <v>379.9155</v>
      </c>
      <c r="I113" s="271"/>
      <c r="J113" s="267"/>
      <c r="K113" s="267"/>
      <c r="L113" s="272"/>
      <c r="M113" s="273"/>
      <c r="N113" s="274"/>
      <c r="O113" s="274"/>
      <c r="P113" s="274"/>
      <c r="Q113" s="274"/>
      <c r="R113" s="274"/>
      <c r="S113" s="274"/>
      <c r="T113" s="27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76" t="s">
        <v>166</v>
      </c>
      <c r="AU113" s="276" t="s">
        <v>90</v>
      </c>
      <c r="AV113" s="15" t="s">
        <v>160</v>
      </c>
      <c r="AW113" s="15" t="s">
        <v>45</v>
      </c>
      <c r="AX113" s="15" t="s">
        <v>23</v>
      </c>
      <c r="AY113" s="276" t="s">
        <v>153</v>
      </c>
    </row>
    <row r="114" spans="1:65" s="2" customFormat="1" ht="16.5" customHeight="1">
      <c r="A114" s="41"/>
      <c r="B114" s="42"/>
      <c r="C114" s="215" t="s">
        <v>198</v>
      </c>
      <c r="D114" s="215" t="s">
        <v>155</v>
      </c>
      <c r="E114" s="216" t="s">
        <v>521</v>
      </c>
      <c r="F114" s="217" t="s">
        <v>522</v>
      </c>
      <c r="G114" s="218" t="s">
        <v>186</v>
      </c>
      <c r="H114" s="219">
        <v>29</v>
      </c>
      <c r="I114" s="220"/>
      <c r="J114" s="221">
        <f>ROUND(I114*H114,2)</f>
        <v>0</v>
      </c>
      <c r="K114" s="217" t="s">
        <v>159</v>
      </c>
      <c r="L114" s="47"/>
      <c r="M114" s="222" t="s">
        <v>36</v>
      </c>
      <c r="N114" s="223" t="s">
        <v>53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160</v>
      </c>
      <c r="AT114" s="226" t="s">
        <v>155</v>
      </c>
      <c r="AU114" s="226" t="s">
        <v>90</v>
      </c>
      <c r="AY114" s="19" t="s">
        <v>153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23</v>
      </c>
      <c r="BK114" s="227">
        <f>ROUND(I114*H114,2)</f>
        <v>0</v>
      </c>
      <c r="BL114" s="19" t="s">
        <v>160</v>
      </c>
      <c r="BM114" s="226" t="s">
        <v>523</v>
      </c>
    </row>
    <row r="115" spans="1:47" s="2" customFormat="1" ht="12">
      <c r="A115" s="41"/>
      <c r="B115" s="42"/>
      <c r="C115" s="43"/>
      <c r="D115" s="228" t="s">
        <v>162</v>
      </c>
      <c r="E115" s="43"/>
      <c r="F115" s="229" t="s">
        <v>524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162</v>
      </c>
      <c r="AU115" s="19" t="s">
        <v>90</v>
      </c>
    </row>
    <row r="116" spans="1:47" s="2" customFormat="1" ht="12">
      <c r="A116" s="41"/>
      <c r="B116" s="42"/>
      <c r="C116" s="43"/>
      <c r="D116" s="233" t="s">
        <v>164</v>
      </c>
      <c r="E116" s="43"/>
      <c r="F116" s="234" t="s">
        <v>525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164</v>
      </c>
      <c r="AU116" s="19" t="s">
        <v>90</v>
      </c>
    </row>
    <row r="117" spans="1:51" s="13" customFormat="1" ht="12">
      <c r="A117" s="13"/>
      <c r="B117" s="235"/>
      <c r="C117" s="236"/>
      <c r="D117" s="228" t="s">
        <v>166</v>
      </c>
      <c r="E117" s="237" t="s">
        <v>36</v>
      </c>
      <c r="F117" s="238" t="s">
        <v>526</v>
      </c>
      <c r="G117" s="236"/>
      <c r="H117" s="237" t="s">
        <v>36</v>
      </c>
      <c r="I117" s="239"/>
      <c r="J117" s="236"/>
      <c r="K117" s="236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166</v>
      </c>
      <c r="AU117" s="244" t="s">
        <v>90</v>
      </c>
      <c r="AV117" s="13" t="s">
        <v>23</v>
      </c>
      <c r="AW117" s="13" t="s">
        <v>45</v>
      </c>
      <c r="AX117" s="13" t="s">
        <v>82</v>
      </c>
      <c r="AY117" s="244" t="s">
        <v>153</v>
      </c>
    </row>
    <row r="118" spans="1:51" s="13" customFormat="1" ht="12">
      <c r="A118" s="13"/>
      <c r="B118" s="235"/>
      <c r="C118" s="236"/>
      <c r="D118" s="228" t="s">
        <v>166</v>
      </c>
      <c r="E118" s="237" t="s">
        <v>36</v>
      </c>
      <c r="F118" s="238" t="s">
        <v>527</v>
      </c>
      <c r="G118" s="236"/>
      <c r="H118" s="237" t="s">
        <v>36</v>
      </c>
      <c r="I118" s="239"/>
      <c r="J118" s="236"/>
      <c r="K118" s="236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166</v>
      </c>
      <c r="AU118" s="244" t="s">
        <v>90</v>
      </c>
      <c r="AV118" s="13" t="s">
        <v>23</v>
      </c>
      <c r="AW118" s="13" t="s">
        <v>45</v>
      </c>
      <c r="AX118" s="13" t="s">
        <v>82</v>
      </c>
      <c r="AY118" s="244" t="s">
        <v>153</v>
      </c>
    </row>
    <row r="119" spans="1:51" s="14" customFormat="1" ht="12">
      <c r="A119" s="14"/>
      <c r="B119" s="245"/>
      <c r="C119" s="246"/>
      <c r="D119" s="228" t="s">
        <v>166</v>
      </c>
      <c r="E119" s="247" t="s">
        <v>36</v>
      </c>
      <c r="F119" s="248" t="s">
        <v>528</v>
      </c>
      <c r="G119" s="246"/>
      <c r="H119" s="249">
        <v>29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166</v>
      </c>
      <c r="AU119" s="255" t="s">
        <v>90</v>
      </c>
      <c r="AV119" s="14" t="s">
        <v>90</v>
      </c>
      <c r="AW119" s="14" t="s">
        <v>45</v>
      </c>
      <c r="AX119" s="14" t="s">
        <v>82</v>
      </c>
      <c r="AY119" s="255" t="s">
        <v>153</v>
      </c>
    </row>
    <row r="120" spans="1:51" s="15" customFormat="1" ht="12">
      <c r="A120" s="15"/>
      <c r="B120" s="266"/>
      <c r="C120" s="267"/>
      <c r="D120" s="228" t="s">
        <v>166</v>
      </c>
      <c r="E120" s="268" t="s">
        <v>36</v>
      </c>
      <c r="F120" s="269" t="s">
        <v>183</v>
      </c>
      <c r="G120" s="267"/>
      <c r="H120" s="270">
        <v>29</v>
      </c>
      <c r="I120" s="271"/>
      <c r="J120" s="267"/>
      <c r="K120" s="267"/>
      <c r="L120" s="272"/>
      <c r="M120" s="273"/>
      <c r="N120" s="274"/>
      <c r="O120" s="274"/>
      <c r="P120" s="274"/>
      <c r="Q120" s="274"/>
      <c r="R120" s="274"/>
      <c r="S120" s="274"/>
      <c r="T120" s="27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76" t="s">
        <v>166</v>
      </c>
      <c r="AU120" s="276" t="s">
        <v>90</v>
      </c>
      <c r="AV120" s="15" t="s">
        <v>160</v>
      </c>
      <c r="AW120" s="15" t="s">
        <v>45</v>
      </c>
      <c r="AX120" s="15" t="s">
        <v>23</v>
      </c>
      <c r="AY120" s="276" t="s">
        <v>153</v>
      </c>
    </row>
    <row r="121" spans="1:65" s="2" customFormat="1" ht="16.5" customHeight="1">
      <c r="A121" s="41"/>
      <c r="B121" s="42"/>
      <c r="C121" s="215" t="s">
        <v>204</v>
      </c>
      <c r="D121" s="215" t="s">
        <v>155</v>
      </c>
      <c r="E121" s="216" t="s">
        <v>529</v>
      </c>
      <c r="F121" s="217" t="s">
        <v>530</v>
      </c>
      <c r="G121" s="218" t="s">
        <v>158</v>
      </c>
      <c r="H121" s="219">
        <v>12295</v>
      </c>
      <c r="I121" s="220"/>
      <c r="J121" s="221">
        <f>ROUND(I121*H121,2)</f>
        <v>0</v>
      </c>
      <c r="K121" s="217" t="s">
        <v>159</v>
      </c>
      <c r="L121" s="47"/>
      <c r="M121" s="222" t="s">
        <v>36</v>
      </c>
      <c r="N121" s="223" t="s">
        <v>53</v>
      </c>
      <c r="O121" s="87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6" t="s">
        <v>160</v>
      </c>
      <c r="AT121" s="226" t="s">
        <v>155</v>
      </c>
      <c r="AU121" s="226" t="s">
        <v>90</v>
      </c>
      <c r="AY121" s="19" t="s">
        <v>153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23</v>
      </c>
      <c r="BK121" s="227">
        <f>ROUND(I121*H121,2)</f>
        <v>0</v>
      </c>
      <c r="BL121" s="19" t="s">
        <v>160</v>
      </c>
      <c r="BM121" s="226" t="s">
        <v>531</v>
      </c>
    </row>
    <row r="122" spans="1:47" s="2" customFormat="1" ht="12">
      <c r="A122" s="41"/>
      <c r="B122" s="42"/>
      <c r="C122" s="43"/>
      <c r="D122" s="228" t="s">
        <v>162</v>
      </c>
      <c r="E122" s="43"/>
      <c r="F122" s="229" t="s">
        <v>532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19" t="s">
        <v>162</v>
      </c>
      <c r="AU122" s="19" t="s">
        <v>90</v>
      </c>
    </row>
    <row r="123" spans="1:47" s="2" customFormat="1" ht="12">
      <c r="A123" s="41"/>
      <c r="B123" s="42"/>
      <c r="C123" s="43"/>
      <c r="D123" s="233" t="s">
        <v>164</v>
      </c>
      <c r="E123" s="43"/>
      <c r="F123" s="234" t="s">
        <v>533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164</v>
      </c>
      <c r="AU123" s="19" t="s">
        <v>90</v>
      </c>
    </row>
    <row r="124" spans="1:51" s="13" customFormat="1" ht="12">
      <c r="A124" s="13"/>
      <c r="B124" s="235"/>
      <c r="C124" s="236"/>
      <c r="D124" s="228" t="s">
        <v>166</v>
      </c>
      <c r="E124" s="237" t="s">
        <v>36</v>
      </c>
      <c r="F124" s="238" t="s">
        <v>516</v>
      </c>
      <c r="G124" s="236"/>
      <c r="H124" s="237" t="s">
        <v>36</v>
      </c>
      <c r="I124" s="239"/>
      <c r="J124" s="236"/>
      <c r="K124" s="236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166</v>
      </c>
      <c r="AU124" s="244" t="s">
        <v>90</v>
      </c>
      <c r="AV124" s="13" t="s">
        <v>23</v>
      </c>
      <c r="AW124" s="13" t="s">
        <v>45</v>
      </c>
      <c r="AX124" s="13" t="s">
        <v>82</v>
      </c>
      <c r="AY124" s="244" t="s">
        <v>153</v>
      </c>
    </row>
    <row r="125" spans="1:51" s="14" customFormat="1" ht="12">
      <c r="A125" s="14"/>
      <c r="B125" s="245"/>
      <c r="C125" s="246"/>
      <c r="D125" s="228" t="s">
        <v>166</v>
      </c>
      <c r="E125" s="247" t="s">
        <v>36</v>
      </c>
      <c r="F125" s="248" t="s">
        <v>513</v>
      </c>
      <c r="G125" s="246"/>
      <c r="H125" s="249">
        <v>12295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166</v>
      </c>
      <c r="AU125" s="255" t="s">
        <v>90</v>
      </c>
      <c r="AV125" s="14" t="s">
        <v>90</v>
      </c>
      <c r="AW125" s="14" t="s">
        <v>45</v>
      </c>
      <c r="AX125" s="14" t="s">
        <v>23</v>
      </c>
      <c r="AY125" s="255" t="s">
        <v>153</v>
      </c>
    </row>
    <row r="126" spans="1:65" s="2" customFormat="1" ht="21.75" customHeight="1">
      <c r="A126" s="41"/>
      <c r="B126" s="42"/>
      <c r="C126" s="215" t="s">
        <v>179</v>
      </c>
      <c r="D126" s="215" t="s">
        <v>155</v>
      </c>
      <c r="E126" s="216" t="s">
        <v>534</v>
      </c>
      <c r="F126" s="217" t="s">
        <v>535</v>
      </c>
      <c r="G126" s="218" t="s">
        <v>186</v>
      </c>
      <c r="H126" s="219">
        <v>630</v>
      </c>
      <c r="I126" s="220"/>
      <c r="J126" s="221">
        <f>ROUND(I126*H126,2)</f>
        <v>0</v>
      </c>
      <c r="K126" s="217" t="s">
        <v>159</v>
      </c>
      <c r="L126" s="47"/>
      <c r="M126" s="222" t="s">
        <v>36</v>
      </c>
      <c r="N126" s="223" t="s">
        <v>53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6" t="s">
        <v>160</v>
      </c>
      <c r="AT126" s="226" t="s">
        <v>155</v>
      </c>
      <c r="AU126" s="226" t="s">
        <v>90</v>
      </c>
      <c r="AY126" s="19" t="s">
        <v>153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23</v>
      </c>
      <c r="BK126" s="227">
        <f>ROUND(I126*H126,2)</f>
        <v>0</v>
      </c>
      <c r="BL126" s="19" t="s">
        <v>160</v>
      </c>
      <c r="BM126" s="226" t="s">
        <v>536</v>
      </c>
    </row>
    <row r="127" spans="1:47" s="2" customFormat="1" ht="12">
      <c r="A127" s="41"/>
      <c r="B127" s="42"/>
      <c r="C127" s="43"/>
      <c r="D127" s="228" t="s">
        <v>162</v>
      </c>
      <c r="E127" s="43"/>
      <c r="F127" s="229" t="s">
        <v>537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19" t="s">
        <v>162</v>
      </c>
      <c r="AU127" s="19" t="s">
        <v>90</v>
      </c>
    </row>
    <row r="128" spans="1:47" s="2" customFormat="1" ht="12">
      <c r="A128" s="41"/>
      <c r="B128" s="42"/>
      <c r="C128" s="43"/>
      <c r="D128" s="233" t="s">
        <v>164</v>
      </c>
      <c r="E128" s="43"/>
      <c r="F128" s="234" t="s">
        <v>538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9" t="s">
        <v>164</v>
      </c>
      <c r="AU128" s="19" t="s">
        <v>90</v>
      </c>
    </row>
    <row r="129" spans="1:51" s="13" customFormat="1" ht="12">
      <c r="A129" s="13"/>
      <c r="B129" s="235"/>
      <c r="C129" s="236"/>
      <c r="D129" s="228" t="s">
        <v>166</v>
      </c>
      <c r="E129" s="237" t="s">
        <v>36</v>
      </c>
      <c r="F129" s="238" t="s">
        <v>539</v>
      </c>
      <c r="G129" s="236"/>
      <c r="H129" s="237" t="s">
        <v>36</v>
      </c>
      <c r="I129" s="239"/>
      <c r="J129" s="236"/>
      <c r="K129" s="236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166</v>
      </c>
      <c r="AU129" s="244" t="s">
        <v>90</v>
      </c>
      <c r="AV129" s="13" t="s">
        <v>23</v>
      </c>
      <c r="AW129" s="13" t="s">
        <v>45</v>
      </c>
      <c r="AX129" s="13" t="s">
        <v>82</v>
      </c>
      <c r="AY129" s="244" t="s">
        <v>153</v>
      </c>
    </row>
    <row r="130" spans="1:51" s="14" customFormat="1" ht="12">
      <c r="A130" s="14"/>
      <c r="B130" s="245"/>
      <c r="C130" s="246"/>
      <c r="D130" s="228" t="s">
        <v>166</v>
      </c>
      <c r="E130" s="247" t="s">
        <v>36</v>
      </c>
      <c r="F130" s="248" t="s">
        <v>540</v>
      </c>
      <c r="G130" s="246"/>
      <c r="H130" s="249">
        <v>630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166</v>
      </c>
      <c r="AU130" s="255" t="s">
        <v>90</v>
      </c>
      <c r="AV130" s="14" t="s">
        <v>90</v>
      </c>
      <c r="AW130" s="14" t="s">
        <v>45</v>
      </c>
      <c r="AX130" s="14" t="s">
        <v>23</v>
      </c>
      <c r="AY130" s="255" t="s">
        <v>153</v>
      </c>
    </row>
    <row r="131" spans="1:65" s="2" customFormat="1" ht="21.75" customHeight="1">
      <c r="A131" s="41"/>
      <c r="B131" s="42"/>
      <c r="C131" s="215" t="s">
        <v>212</v>
      </c>
      <c r="D131" s="215" t="s">
        <v>155</v>
      </c>
      <c r="E131" s="216" t="s">
        <v>541</v>
      </c>
      <c r="F131" s="217" t="s">
        <v>542</v>
      </c>
      <c r="G131" s="218" t="s">
        <v>186</v>
      </c>
      <c r="H131" s="219">
        <v>170</v>
      </c>
      <c r="I131" s="220"/>
      <c r="J131" s="221">
        <f>ROUND(I131*H131,2)</f>
        <v>0</v>
      </c>
      <c r="K131" s="217" t="s">
        <v>159</v>
      </c>
      <c r="L131" s="47"/>
      <c r="M131" s="222" t="s">
        <v>36</v>
      </c>
      <c r="N131" s="223" t="s">
        <v>53</v>
      </c>
      <c r="O131" s="87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6" t="s">
        <v>160</v>
      </c>
      <c r="AT131" s="226" t="s">
        <v>155</v>
      </c>
      <c r="AU131" s="226" t="s">
        <v>90</v>
      </c>
      <c r="AY131" s="19" t="s">
        <v>153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23</v>
      </c>
      <c r="BK131" s="227">
        <f>ROUND(I131*H131,2)</f>
        <v>0</v>
      </c>
      <c r="BL131" s="19" t="s">
        <v>160</v>
      </c>
      <c r="BM131" s="226" t="s">
        <v>543</v>
      </c>
    </row>
    <row r="132" spans="1:47" s="2" customFormat="1" ht="12">
      <c r="A132" s="41"/>
      <c r="B132" s="42"/>
      <c r="C132" s="43"/>
      <c r="D132" s="228" t="s">
        <v>162</v>
      </c>
      <c r="E132" s="43"/>
      <c r="F132" s="229" t="s">
        <v>544</v>
      </c>
      <c r="G132" s="43"/>
      <c r="H132" s="43"/>
      <c r="I132" s="230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9" t="s">
        <v>162</v>
      </c>
      <c r="AU132" s="19" t="s">
        <v>90</v>
      </c>
    </row>
    <row r="133" spans="1:47" s="2" customFormat="1" ht="12">
      <c r="A133" s="41"/>
      <c r="B133" s="42"/>
      <c r="C133" s="43"/>
      <c r="D133" s="233" t="s">
        <v>164</v>
      </c>
      <c r="E133" s="43"/>
      <c r="F133" s="234" t="s">
        <v>545</v>
      </c>
      <c r="G133" s="43"/>
      <c r="H133" s="43"/>
      <c r="I133" s="230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19" t="s">
        <v>164</v>
      </c>
      <c r="AU133" s="19" t="s">
        <v>90</v>
      </c>
    </row>
    <row r="134" spans="1:51" s="13" customFormat="1" ht="12">
      <c r="A134" s="13"/>
      <c r="B134" s="235"/>
      <c r="C134" s="236"/>
      <c r="D134" s="228" t="s">
        <v>166</v>
      </c>
      <c r="E134" s="237" t="s">
        <v>36</v>
      </c>
      <c r="F134" s="238" t="s">
        <v>546</v>
      </c>
      <c r="G134" s="236"/>
      <c r="H134" s="237" t="s">
        <v>36</v>
      </c>
      <c r="I134" s="239"/>
      <c r="J134" s="236"/>
      <c r="K134" s="236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166</v>
      </c>
      <c r="AU134" s="244" t="s">
        <v>90</v>
      </c>
      <c r="AV134" s="13" t="s">
        <v>23</v>
      </c>
      <c r="AW134" s="13" t="s">
        <v>45</v>
      </c>
      <c r="AX134" s="13" t="s">
        <v>82</v>
      </c>
      <c r="AY134" s="244" t="s">
        <v>153</v>
      </c>
    </row>
    <row r="135" spans="1:51" s="13" customFormat="1" ht="12">
      <c r="A135" s="13"/>
      <c r="B135" s="235"/>
      <c r="C135" s="236"/>
      <c r="D135" s="228" t="s">
        <v>166</v>
      </c>
      <c r="E135" s="237" t="s">
        <v>36</v>
      </c>
      <c r="F135" s="238" t="s">
        <v>547</v>
      </c>
      <c r="G135" s="236"/>
      <c r="H135" s="237" t="s">
        <v>36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166</v>
      </c>
      <c r="AU135" s="244" t="s">
        <v>90</v>
      </c>
      <c r="AV135" s="13" t="s">
        <v>23</v>
      </c>
      <c r="AW135" s="13" t="s">
        <v>45</v>
      </c>
      <c r="AX135" s="13" t="s">
        <v>82</v>
      </c>
      <c r="AY135" s="244" t="s">
        <v>153</v>
      </c>
    </row>
    <row r="136" spans="1:51" s="14" customFormat="1" ht="12">
      <c r="A136" s="14"/>
      <c r="B136" s="245"/>
      <c r="C136" s="246"/>
      <c r="D136" s="228" t="s">
        <v>166</v>
      </c>
      <c r="E136" s="247" t="s">
        <v>36</v>
      </c>
      <c r="F136" s="248" t="s">
        <v>548</v>
      </c>
      <c r="G136" s="246"/>
      <c r="H136" s="249">
        <v>170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166</v>
      </c>
      <c r="AU136" s="255" t="s">
        <v>90</v>
      </c>
      <c r="AV136" s="14" t="s">
        <v>90</v>
      </c>
      <c r="AW136" s="14" t="s">
        <v>45</v>
      </c>
      <c r="AX136" s="14" t="s">
        <v>82</v>
      </c>
      <c r="AY136" s="255" t="s">
        <v>153</v>
      </c>
    </row>
    <row r="137" spans="1:51" s="15" customFormat="1" ht="12">
      <c r="A137" s="15"/>
      <c r="B137" s="266"/>
      <c r="C137" s="267"/>
      <c r="D137" s="228" t="s">
        <v>166</v>
      </c>
      <c r="E137" s="268" t="s">
        <v>36</v>
      </c>
      <c r="F137" s="269" t="s">
        <v>183</v>
      </c>
      <c r="G137" s="267"/>
      <c r="H137" s="270">
        <v>170</v>
      </c>
      <c r="I137" s="271"/>
      <c r="J137" s="267"/>
      <c r="K137" s="267"/>
      <c r="L137" s="272"/>
      <c r="M137" s="273"/>
      <c r="N137" s="274"/>
      <c r="O137" s="274"/>
      <c r="P137" s="274"/>
      <c r="Q137" s="274"/>
      <c r="R137" s="274"/>
      <c r="S137" s="274"/>
      <c r="T137" s="27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6" t="s">
        <v>166</v>
      </c>
      <c r="AU137" s="276" t="s">
        <v>90</v>
      </c>
      <c r="AV137" s="15" t="s">
        <v>160</v>
      </c>
      <c r="AW137" s="15" t="s">
        <v>45</v>
      </c>
      <c r="AX137" s="15" t="s">
        <v>23</v>
      </c>
      <c r="AY137" s="276" t="s">
        <v>153</v>
      </c>
    </row>
    <row r="138" spans="1:65" s="2" customFormat="1" ht="21.75" customHeight="1">
      <c r="A138" s="41"/>
      <c r="B138" s="42"/>
      <c r="C138" s="215" t="s">
        <v>28</v>
      </c>
      <c r="D138" s="215" t="s">
        <v>155</v>
      </c>
      <c r="E138" s="216" t="s">
        <v>549</v>
      </c>
      <c r="F138" s="217" t="s">
        <v>550</v>
      </c>
      <c r="G138" s="218" t="s">
        <v>186</v>
      </c>
      <c r="H138" s="219">
        <v>72</v>
      </c>
      <c r="I138" s="220"/>
      <c r="J138" s="221">
        <f>ROUND(I138*H138,2)</f>
        <v>0</v>
      </c>
      <c r="K138" s="217" t="s">
        <v>159</v>
      </c>
      <c r="L138" s="47"/>
      <c r="M138" s="222" t="s">
        <v>36</v>
      </c>
      <c r="N138" s="223" t="s">
        <v>53</v>
      </c>
      <c r="O138" s="87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6" t="s">
        <v>160</v>
      </c>
      <c r="AT138" s="226" t="s">
        <v>155</v>
      </c>
      <c r="AU138" s="226" t="s">
        <v>90</v>
      </c>
      <c r="AY138" s="19" t="s">
        <v>153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23</v>
      </c>
      <c r="BK138" s="227">
        <f>ROUND(I138*H138,2)</f>
        <v>0</v>
      </c>
      <c r="BL138" s="19" t="s">
        <v>160</v>
      </c>
      <c r="BM138" s="226" t="s">
        <v>551</v>
      </c>
    </row>
    <row r="139" spans="1:47" s="2" customFormat="1" ht="12">
      <c r="A139" s="41"/>
      <c r="B139" s="42"/>
      <c r="C139" s="43"/>
      <c r="D139" s="228" t="s">
        <v>162</v>
      </c>
      <c r="E139" s="43"/>
      <c r="F139" s="229" t="s">
        <v>552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162</v>
      </c>
      <c r="AU139" s="19" t="s">
        <v>90</v>
      </c>
    </row>
    <row r="140" spans="1:47" s="2" customFormat="1" ht="12">
      <c r="A140" s="41"/>
      <c r="B140" s="42"/>
      <c r="C140" s="43"/>
      <c r="D140" s="233" t="s">
        <v>164</v>
      </c>
      <c r="E140" s="43"/>
      <c r="F140" s="234" t="s">
        <v>553</v>
      </c>
      <c r="G140" s="43"/>
      <c r="H140" s="43"/>
      <c r="I140" s="230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9" t="s">
        <v>164</v>
      </c>
      <c r="AU140" s="19" t="s">
        <v>90</v>
      </c>
    </row>
    <row r="141" spans="1:51" s="13" customFormat="1" ht="12">
      <c r="A141" s="13"/>
      <c r="B141" s="235"/>
      <c r="C141" s="236"/>
      <c r="D141" s="228" t="s">
        <v>166</v>
      </c>
      <c r="E141" s="237" t="s">
        <v>36</v>
      </c>
      <c r="F141" s="238" t="s">
        <v>546</v>
      </c>
      <c r="G141" s="236"/>
      <c r="H141" s="237" t="s">
        <v>36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166</v>
      </c>
      <c r="AU141" s="244" t="s">
        <v>90</v>
      </c>
      <c r="AV141" s="13" t="s">
        <v>23</v>
      </c>
      <c r="AW141" s="13" t="s">
        <v>45</v>
      </c>
      <c r="AX141" s="13" t="s">
        <v>82</v>
      </c>
      <c r="AY141" s="244" t="s">
        <v>153</v>
      </c>
    </row>
    <row r="142" spans="1:51" s="13" customFormat="1" ht="12">
      <c r="A142" s="13"/>
      <c r="B142" s="235"/>
      <c r="C142" s="236"/>
      <c r="D142" s="228" t="s">
        <v>166</v>
      </c>
      <c r="E142" s="237" t="s">
        <v>36</v>
      </c>
      <c r="F142" s="238" t="s">
        <v>554</v>
      </c>
      <c r="G142" s="236"/>
      <c r="H142" s="237" t="s">
        <v>36</v>
      </c>
      <c r="I142" s="239"/>
      <c r="J142" s="236"/>
      <c r="K142" s="236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166</v>
      </c>
      <c r="AU142" s="244" t="s">
        <v>90</v>
      </c>
      <c r="AV142" s="13" t="s">
        <v>23</v>
      </c>
      <c r="AW142" s="13" t="s">
        <v>45</v>
      </c>
      <c r="AX142" s="13" t="s">
        <v>82</v>
      </c>
      <c r="AY142" s="244" t="s">
        <v>153</v>
      </c>
    </row>
    <row r="143" spans="1:51" s="14" customFormat="1" ht="12">
      <c r="A143" s="14"/>
      <c r="B143" s="245"/>
      <c r="C143" s="246"/>
      <c r="D143" s="228" t="s">
        <v>166</v>
      </c>
      <c r="E143" s="247" t="s">
        <v>36</v>
      </c>
      <c r="F143" s="248" t="s">
        <v>555</v>
      </c>
      <c r="G143" s="246"/>
      <c r="H143" s="249">
        <v>72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166</v>
      </c>
      <c r="AU143" s="255" t="s">
        <v>90</v>
      </c>
      <c r="AV143" s="14" t="s">
        <v>90</v>
      </c>
      <c r="AW143" s="14" t="s">
        <v>45</v>
      </c>
      <c r="AX143" s="14" t="s">
        <v>23</v>
      </c>
      <c r="AY143" s="255" t="s">
        <v>153</v>
      </c>
    </row>
    <row r="144" spans="1:65" s="2" customFormat="1" ht="16.5" customHeight="1">
      <c r="A144" s="41"/>
      <c r="B144" s="42"/>
      <c r="C144" s="215" t="s">
        <v>222</v>
      </c>
      <c r="D144" s="215" t="s">
        <v>155</v>
      </c>
      <c r="E144" s="216" t="s">
        <v>193</v>
      </c>
      <c r="F144" s="217" t="s">
        <v>194</v>
      </c>
      <c r="G144" s="218" t="s">
        <v>186</v>
      </c>
      <c r="H144" s="219">
        <v>242</v>
      </c>
      <c r="I144" s="220"/>
      <c r="J144" s="221">
        <f>ROUND(I144*H144,2)</f>
        <v>0</v>
      </c>
      <c r="K144" s="217" t="s">
        <v>159</v>
      </c>
      <c r="L144" s="47"/>
      <c r="M144" s="222" t="s">
        <v>36</v>
      </c>
      <c r="N144" s="223" t="s">
        <v>53</v>
      </c>
      <c r="O144" s="87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6" t="s">
        <v>160</v>
      </c>
      <c r="AT144" s="226" t="s">
        <v>155</v>
      </c>
      <c r="AU144" s="226" t="s">
        <v>90</v>
      </c>
      <c r="AY144" s="19" t="s">
        <v>153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23</v>
      </c>
      <c r="BK144" s="227">
        <f>ROUND(I144*H144,2)</f>
        <v>0</v>
      </c>
      <c r="BL144" s="19" t="s">
        <v>160</v>
      </c>
      <c r="BM144" s="226" t="s">
        <v>556</v>
      </c>
    </row>
    <row r="145" spans="1:47" s="2" customFormat="1" ht="12">
      <c r="A145" s="41"/>
      <c r="B145" s="42"/>
      <c r="C145" s="43"/>
      <c r="D145" s="228" t="s">
        <v>162</v>
      </c>
      <c r="E145" s="43"/>
      <c r="F145" s="229" t="s">
        <v>196</v>
      </c>
      <c r="G145" s="43"/>
      <c r="H145" s="43"/>
      <c r="I145" s="230"/>
      <c r="J145" s="43"/>
      <c r="K145" s="43"/>
      <c r="L145" s="47"/>
      <c r="M145" s="231"/>
      <c r="N145" s="23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9" t="s">
        <v>162</v>
      </c>
      <c r="AU145" s="19" t="s">
        <v>90</v>
      </c>
    </row>
    <row r="146" spans="1:47" s="2" customFormat="1" ht="12">
      <c r="A146" s="41"/>
      <c r="B146" s="42"/>
      <c r="C146" s="43"/>
      <c r="D146" s="233" t="s">
        <v>164</v>
      </c>
      <c r="E146" s="43"/>
      <c r="F146" s="234" t="s">
        <v>197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9" t="s">
        <v>164</v>
      </c>
      <c r="AU146" s="19" t="s">
        <v>90</v>
      </c>
    </row>
    <row r="147" spans="1:51" s="13" customFormat="1" ht="12">
      <c r="A147" s="13"/>
      <c r="B147" s="235"/>
      <c r="C147" s="236"/>
      <c r="D147" s="228" t="s">
        <v>166</v>
      </c>
      <c r="E147" s="237" t="s">
        <v>36</v>
      </c>
      <c r="F147" s="238" t="s">
        <v>546</v>
      </c>
      <c r="G147" s="236"/>
      <c r="H147" s="237" t="s">
        <v>36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166</v>
      </c>
      <c r="AU147" s="244" t="s">
        <v>90</v>
      </c>
      <c r="AV147" s="13" t="s">
        <v>23</v>
      </c>
      <c r="AW147" s="13" t="s">
        <v>45</v>
      </c>
      <c r="AX147" s="13" t="s">
        <v>82</v>
      </c>
      <c r="AY147" s="244" t="s">
        <v>153</v>
      </c>
    </row>
    <row r="148" spans="1:51" s="13" customFormat="1" ht="12">
      <c r="A148" s="13"/>
      <c r="B148" s="235"/>
      <c r="C148" s="236"/>
      <c r="D148" s="228" t="s">
        <v>166</v>
      </c>
      <c r="E148" s="237" t="s">
        <v>36</v>
      </c>
      <c r="F148" s="238" t="s">
        <v>554</v>
      </c>
      <c r="G148" s="236"/>
      <c r="H148" s="237" t="s">
        <v>36</v>
      </c>
      <c r="I148" s="239"/>
      <c r="J148" s="236"/>
      <c r="K148" s="236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166</v>
      </c>
      <c r="AU148" s="244" t="s">
        <v>90</v>
      </c>
      <c r="AV148" s="13" t="s">
        <v>23</v>
      </c>
      <c r="AW148" s="13" t="s">
        <v>45</v>
      </c>
      <c r="AX148" s="13" t="s">
        <v>82</v>
      </c>
      <c r="AY148" s="244" t="s">
        <v>153</v>
      </c>
    </row>
    <row r="149" spans="1:51" s="14" customFormat="1" ht="12">
      <c r="A149" s="14"/>
      <c r="B149" s="245"/>
      <c r="C149" s="246"/>
      <c r="D149" s="228" t="s">
        <v>166</v>
      </c>
      <c r="E149" s="247" t="s">
        <v>36</v>
      </c>
      <c r="F149" s="248" t="s">
        <v>555</v>
      </c>
      <c r="G149" s="246"/>
      <c r="H149" s="249">
        <v>72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166</v>
      </c>
      <c r="AU149" s="255" t="s">
        <v>90</v>
      </c>
      <c r="AV149" s="14" t="s">
        <v>90</v>
      </c>
      <c r="AW149" s="14" t="s">
        <v>45</v>
      </c>
      <c r="AX149" s="14" t="s">
        <v>82</v>
      </c>
      <c r="AY149" s="255" t="s">
        <v>153</v>
      </c>
    </row>
    <row r="150" spans="1:51" s="13" customFormat="1" ht="12">
      <c r="A150" s="13"/>
      <c r="B150" s="235"/>
      <c r="C150" s="236"/>
      <c r="D150" s="228" t="s">
        <v>166</v>
      </c>
      <c r="E150" s="237" t="s">
        <v>36</v>
      </c>
      <c r="F150" s="238" t="s">
        <v>557</v>
      </c>
      <c r="G150" s="236"/>
      <c r="H150" s="237" t="s">
        <v>36</v>
      </c>
      <c r="I150" s="239"/>
      <c r="J150" s="236"/>
      <c r="K150" s="236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166</v>
      </c>
      <c r="AU150" s="244" t="s">
        <v>90</v>
      </c>
      <c r="AV150" s="13" t="s">
        <v>23</v>
      </c>
      <c r="AW150" s="13" t="s">
        <v>45</v>
      </c>
      <c r="AX150" s="13" t="s">
        <v>82</v>
      </c>
      <c r="AY150" s="244" t="s">
        <v>153</v>
      </c>
    </row>
    <row r="151" spans="1:51" s="14" customFormat="1" ht="12">
      <c r="A151" s="14"/>
      <c r="B151" s="245"/>
      <c r="C151" s="246"/>
      <c r="D151" s="228" t="s">
        <v>166</v>
      </c>
      <c r="E151" s="247" t="s">
        <v>36</v>
      </c>
      <c r="F151" s="248" t="s">
        <v>548</v>
      </c>
      <c r="G151" s="246"/>
      <c r="H151" s="249">
        <v>170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166</v>
      </c>
      <c r="AU151" s="255" t="s">
        <v>90</v>
      </c>
      <c r="AV151" s="14" t="s">
        <v>90</v>
      </c>
      <c r="AW151" s="14" t="s">
        <v>45</v>
      </c>
      <c r="AX151" s="14" t="s">
        <v>82</v>
      </c>
      <c r="AY151" s="255" t="s">
        <v>153</v>
      </c>
    </row>
    <row r="152" spans="1:51" s="15" customFormat="1" ht="12">
      <c r="A152" s="15"/>
      <c r="B152" s="266"/>
      <c r="C152" s="267"/>
      <c r="D152" s="228" t="s">
        <v>166</v>
      </c>
      <c r="E152" s="268" t="s">
        <v>36</v>
      </c>
      <c r="F152" s="269" t="s">
        <v>183</v>
      </c>
      <c r="G152" s="267"/>
      <c r="H152" s="270">
        <v>242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6" t="s">
        <v>166</v>
      </c>
      <c r="AU152" s="276" t="s">
        <v>90</v>
      </c>
      <c r="AV152" s="15" t="s">
        <v>160</v>
      </c>
      <c r="AW152" s="15" t="s">
        <v>45</v>
      </c>
      <c r="AX152" s="15" t="s">
        <v>23</v>
      </c>
      <c r="AY152" s="276" t="s">
        <v>153</v>
      </c>
    </row>
    <row r="153" spans="1:65" s="2" customFormat="1" ht="16.5" customHeight="1">
      <c r="A153" s="41"/>
      <c r="B153" s="42"/>
      <c r="C153" s="256" t="s">
        <v>227</v>
      </c>
      <c r="D153" s="256" t="s">
        <v>175</v>
      </c>
      <c r="E153" s="257" t="s">
        <v>558</v>
      </c>
      <c r="F153" s="258" t="s">
        <v>559</v>
      </c>
      <c r="G153" s="259" t="s">
        <v>186</v>
      </c>
      <c r="H153" s="260">
        <v>5</v>
      </c>
      <c r="I153" s="261"/>
      <c r="J153" s="262">
        <f>ROUND(I153*H153,2)</f>
        <v>0</v>
      </c>
      <c r="K153" s="258" t="s">
        <v>36</v>
      </c>
      <c r="L153" s="263"/>
      <c r="M153" s="264" t="s">
        <v>36</v>
      </c>
      <c r="N153" s="265" t="s">
        <v>53</v>
      </c>
      <c r="O153" s="87"/>
      <c r="P153" s="224">
        <f>O153*H153</f>
        <v>0</v>
      </c>
      <c r="Q153" s="224">
        <v>0.01</v>
      </c>
      <c r="R153" s="224">
        <f>Q153*H153</f>
        <v>0.05</v>
      </c>
      <c r="S153" s="224">
        <v>0</v>
      </c>
      <c r="T153" s="22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6" t="s">
        <v>179</v>
      </c>
      <c r="AT153" s="226" t="s">
        <v>175</v>
      </c>
      <c r="AU153" s="226" t="s">
        <v>90</v>
      </c>
      <c r="AY153" s="19" t="s">
        <v>153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23</v>
      </c>
      <c r="BK153" s="227">
        <f>ROUND(I153*H153,2)</f>
        <v>0</v>
      </c>
      <c r="BL153" s="19" t="s">
        <v>160</v>
      </c>
      <c r="BM153" s="226" t="s">
        <v>560</v>
      </c>
    </row>
    <row r="154" spans="1:47" s="2" customFormat="1" ht="12">
      <c r="A154" s="41"/>
      <c r="B154" s="42"/>
      <c r="C154" s="43"/>
      <c r="D154" s="228" t="s">
        <v>162</v>
      </c>
      <c r="E154" s="43"/>
      <c r="F154" s="229" t="s">
        <v>561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9" t="s">
        <v>162</v>
      </c>
      <c r="AU154" s="19" t="s">
        <v>90</v>
      </c>
    </row>
    <row r="155" spans="1:51" s="13" customFormat="1" ht="12">
      <c r="A155" s="13"/>
      <c r="B155" s="235"/>
      <c r="C155" s="236"/>
      <c r="D155" s="228" t="s">
        <v>166</v>
      </c>
      <c r="E155" s="237" t="s">
        <v>36</v>
      </c>
      <c r="F155" s="238" t="s">
        <v>562</v>
      </c>
      <c r="G155" s="236"/>
      <c r="H155" s="237" t="s">
        <v>36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166</v>
      </c>
      <c r="AU155" s="244" t="s">
        <v>90</v>
      </c>
      <c r="AV155" s="13" t="s">
        <v>23</v>
      </c>
      <c r="AW155" s="13" t="s">
        <v>45</v>
      </c>
      <c r="AX155" s="13" t="s">
        <v>82</v>
      </c>
      <c r="AY155" s="244" t="s">
        <v>153</v>
      </c>
    </row>
    <row r="156" spans="1:51" s="14" customFormat="1" ht="12">
      <c r="A156" s="14"/>
      <c r="B156" s="245"/>
      <c r="C156" s="246"/>
      <c r="D156" s="228" t="s">
        <v>166</v>
      </c>
      <c r="E156" s="247" t="s">
        <v>36</v>
      </c>
      <c r="F156" s="248" t="s">
        <v>192</v>
      </c>
      <c r="G156" s="246"/>
      <c r="H156" s="249">
        <v>5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166</v>
      </c>
      <c r="AU156" s="255" t="s">
        <v>90</v>
      </c>
      <c r="AV156" s="14" t="s">
        <v>90</v>
      </c>
      <c r="AW156" s="14" t="s">
        <v>45</v>
      </c>
      <c r="AX156" s="14" t="s">
        <v>82</v>
      </c>
      <c r="AY156" s="255" t="s">
        <v>153</v>
      </c>
    </row>
    <row r="157" spans="1:51" s="15" customFormat="1" ht="12">
      <c r="A157" s="15"/>
      <c r="B157" s="266"/>
      <c r="C157" s="267"/>
      <c r="D157" s="228" t="s">
        <v>166</v>
      </c>
      <c r="E157" s="268" t="s">
        <v>36</v>
      </c>
      <c r="F157" s="269" t="s">
        <v>183</v>
      </c>
      <c r="G157" s="267"/>
      <c r="H157" s="270">
        <v>5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6" t="s">
        <v>166</v>
      </c>
      <c r="AU157" s="276" t="s">
        <v>90</v>
      </c>
      <c r="AV157" s="15" t="s">
        <v>160</v>
      </c>
      <c r="AW157" s="15" t="s">
        <v>45</v>
      </c>
      <c r="AX157" s="15" t="s">
        <v>23</v>
      </c>
      <c r="AY157" s="276" t="s">
        <v>153</v>
      </c>
    </row>
    <row r="158" spans="1:65" s="2" customFormat="1" ht="16.5" customHeight="1">
      <c r="A158" s="41"/>
      <c r="B158" s="42"/>
      <c r="C158" s="256" t="s">
        <v>233</v>
      </c>
      <c r="D158" s="256" t="s">
        <v>175</v>
      </c>
      <c r="E158" s="257" t="s">
        <v>563</v>
      </c>
      <c r="F158" s="258" t="s">
        <v>564</v>
      </c>
      <c r="G158" s="259" t="s">
        <v>186</v>
      </c>
      <c r="H158" s="260">
        <v>25</v>
      </c>
      <c r="I158" s="261"/>
      <c r="J158" s="262">
        <f>ROUND(I158*H158,2)</f>
        <v>0</v>
      </c>
      <c r="K158" s="258" t="s">
        <v>36</v>
      </c>
      <c r="L158" s="263"/>
      <c r="M158" s="264" t="s">
        <v>36</v>
      </c>
      <c r="N158" s="265" t="s">
        <v>53</v>
      </c>
      <c r="O158" s="87"/>
      <c r="P158" s="224">
        <f>O158*H158</f>
        <v>0</v>
      </c>
      <c r="Q158" s="224">
        <v>0.01</v>
      </c>
      <c r="R158" s="224">
        <f>Q158*H158</f>
        <v>0.25</v>
      </c>
      <c r="S158" s="224">
        <v>0</v>
      </c>
      <c r="T158" s="225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6" t="s">
        <v>179</v>
      </c>
      <c r="AT158" s="226" t="s">
        <v>175</v>
      </c>
      <c r="AU158" s="226" t="s">
        <v>90</v>
      </c>
      <c r="AY158" s="19" t="s">
        <v>153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23</v>
      </c>
      <c r="BK158" s="227">
        <f>ROUND(I158*H158,2)</f>
        <v>0</v>
      </c>
      <c r="BL158" s="19" t="s">
        <v>160</v>
      </c>
      <c r="BM158" s="226" t="s">
        <v>565</v>
      </c>
    </row>
    <row r="159" spans="1:47" s="2" customFormat="1" ht="12">
      <c r="A159" s="41"/>
      <c r="B159" s="42"/>
      <c r="C159" s="43"/>
      <c r="D159" s="228" t="s">
        <v>162</v>
      </c>
      <c r="E159" s="43"/>
      <c r="F159" s="229" t="s">
        <v>566</v>
      </c>
      <c r="G159" s="43"/>
      <c r="H159" s="43"/>
      <c r="I159" s="230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9" t="s">
        <v>162</v>
      </c>
      <c r="AU159" s="19" t="s">
        <v>90</v>
      </c>
    </row>
    <row r="160" spans="1:51" s="13" customFormat="1" ht="12">
      <c r="A160" s="13"/>
      <c r="B160" s="235"/>
      <c r="C160" s="236"/>
      <c r="D160" s="228" t="s">
        <v>166</v>
      </c>
      <c r="E160" s="237" t="s">
        <v>36</v>
      </c>
      <c r="F160" s="238" t="s">
        <v>562</v>
      </c>
      <c r="G160" s="236"/>
      <c r="H160" s="237" t="s">
        <v>36</v>
      </c>
      <c r="I160" s="239"/>
      <c r="J160" s="236"/>
      <c r="K160" s="236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166</v>
      </c>
      <c r="AU160" s="244" t="s">
        <v>90</v>
      </c>
      <c r="AV160" s="13" t="s">
        <v>23</v>
      </c>
      <c r="AW160" s="13" t="s">
        <v>45</v>
      </c>
      <c r="AX160" s="13" t="s">
        <v>82</v>
      </c>
      <c r="AY160" s="244" t="s">
        <v>153</v>
      </c>
    </row>
    <row r="161" spans="1:51" s="13" customFormat="1" ht="12">
      <c r="A161" s="13"/>
      <c r="B161" s="235"/>
      <c r="C161" s="236"/>
      <c r="D161" s="228" t="s">
        <v>166</v>
      </c>
      <c r="E161" s="237" t="s">
        <v>36</v>
      </c>
      <c r="F161" s="238" t="s">
        <v>567</v>
      </c>
      <c r="G161" s="236"/>
      <c r="H161" s="237" t="s">
        <v>36</v>
      </c>
      <c r="I161" s="239"/>
      <c r="J161" s="236"/>
      <c r="K161" s="236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166</v>
      </c>
      <c r="AU161" s="244" t="s">
        <v>90</v>
      </c>
      <c r="AV161" s="13" t="s">
        <v>23</v>
      </c>
      <c r="AW161" s="13" t="s">
        <v>45</v>
      </c>
      <c r="AX161" s="13" t="s">
        <v>82</v>
      </c>
      <c r="AY161" s="244" t="s">
        <v>153</v>
      </c>
    </row>
    <row r="162" spans="1:51" s="14" customFormat="1" ht="12">
      <c r="A162" s="14"/>
      <c r="B162" s="245"/>
      <c r="C162" s="246"/>
      <c r="D162" s="228" t="s">
        <v>166</v>
      </c>
      <c r="E162" s="247" t="s">
        <v>36</v>
      </c>
      <c r="F162" s="248" t="s">
        <v>303</v>
      </c>
      <c r="G162" s="246"/>
      <c r="H162" s="249">
        <v>25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166</v>
      </c>
      <c r="AU162" s="255" t="s">
        <v>90</v>
      </c>
      <c r="AV162" s="14" t="s">
        <v>90</v>
      </c>
      <c r="AW162" s="14" t="s">
        <v>45</v>
      </c>
      <c r="AX162" s="14" t="s">
        <v>82</v>
      </c>
      <c r="AY162" s="255" t="s">
        <v>153</v>
      </c>
    </row>
    <row r="163" spans="1:51" s="15" customFormat="1" ht="12">
      <c r="A163" s="15"/>
      <c r="B163" s="266"/>
      <c r="C163" s="267"/>
      <c r="D163" s="228" t="s">
        <v>166</v>
      </c>
      <c r="E163" s="268" t="s">
        <v>36</v>
      </c>
      <c r="F163" s="269" t="s">
        <v>183</v>
      </c>
      <c r="G163" s="267"/>
      <c r="H163" s="270">
        <v>25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6" t="s">
        <v>166</v>
      </c>
      <c r="AU163" s="276" t="s">
        <v>90</v>
      </c>
      <c r="AV163" s="15" t="s">
        <v>160</v>
      </c>
      <c r="AW163" s="15" t="s">
        <v>45</v>
      </c>
      <c r="AX163" s="15" t="s">
        <v>23</v>
      </c>
      <c r="AY163" s="276" t="s">
        <v>153</v>
      </c>
    </row>
    <row r="164" spans="1:65" s="2" customFormat="1" ht="16.5" customHeight="1">
      <c r="A164" s="41"/>
      <c r="B164" s="42"/>
      <c r="C164" s="256" t="s">
        <v>238</v>
      </c>
      <c r="D164" s="256" t="s">
        <v>175</v>
      </c>
      <c r="E164" s="257" t="s">
        <v>568</v>
      </c>
      <c r="F164" s="258" t="s">
        <v>569</v>
      </c>
      <c r="G164" s="259" t="s">
        <v>201</v>
      </c>
      <c r="H164" s="260">
        <v>11</v>
      </c>
      <c r="I164" s="261"/>
      <c r="J164" s="262">
        <f>ROUND(I164*H164,2)</f>
        <v>0</v>
      </c>
      <c r="K164" s="258" t="s">
        <v>36</v>
      </c>
      <c r="L164" s="263"/>
      <c r="M164" s="264" t="s">
        <v>36</v>
      </c>
      <c r="N164" s="265" t="s">
        <v>53</v>
      </c>
      <c r="O164" s="87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179</v>
      </c>
      <c r="AT164" s="226" t="s">
        <v>175</v>
      </c>
      <c r="AU164" s="226" t="s">
        <v>90</v>
      </c>
      <c r="AY164" s="19" t="s">
        <v>153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23</v>
      </c>
      <c r="BK164" s="227">
        <f>ROUND(I164*H164,2)</f>
        <v>0</v>
      </c>
      <c r="BL164" s="19" t="s">
        <v>160</v>
      </c>
      <c r="BM164" s="226" t="s">
        <v>570</v>
      </c>
    </row>
    <row r="165" spans="1:47" s="2" customFormat="1" ht="12">
      <c r="A165" s="41"/>
      <c r="B165" s="42"/>
      <c r="C165" s="43"/>
      <c r="D165" s="228" t="s">
        <v>162</v>
      </c>
      <c r="E165" s="43"/>
      <c r="F165" s="229" t="s">
        <v>569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162</v>
      </c>
      <c r="AU165" s="19" t="s">
        <v>90</v>
      </c>
    </row>
    <row r="166" spans="1:51" s="13" customFormat="1" ht="12">
      <c r="A166" s="13"/>
      <c r="B166" s="235"/>
      <c r="C166" s="236"/>
      <c r="D166" s="228" t="s">
        <v>166</v>
      </c>
      <c r="E166" s="237" t="s">
        <v>36</v>
      </c>
      <c r="F166" s="238" t="s">
        <v>546</v>
      </c>
      <c r="G166" s="236"/>
      <c r="H166" s="237" t="s">
        <v>36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166</v>
      </c>
      <c r="AU166" s="244" t="s">
        <v>90</v>
      </c>
      <c r="AV166" s="13" t="s">
        <v>23</v>
      </c>
      <c r="AW166" s="13" t="s">
        <v>45</v>
      </c>
      <c r="AX166" s="13" t="s">
        <v>82</v>
      </c>
      <c r="AY166" s="244" t="s">
        <v>153</v>
      </c>
    </row>
    <row r="167" spans="1:51" s="14" customFormat="1" ht="12">
      <c r="A167" s="14"/>
      <c r="B167" s="245"/>
      <c r="C167" s="246"/>
      <c r="D167" s="228" t="s">
        <v>166</v>
      </c>
      <c r="E167" s="247" t="s">
        <v>36</v>
      </c>
      <c r="F167" s="248" t="s">
        <v>222</v>
      </c>
      <c r="G167" s="246"/>
      <c r="H167" s="249">
        <v>11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166</v>
      </c>
      <c r="AU167" s="255" t="s">
        <v>90</v>
      </c>
      <c r="AV167" s="14" t="s">
        <v>90</v>
      </c>
      <c r="AW167" s="14" t="s">
        <v>45</v>
      </c>
      <c r="AX167" s="14" t="s">
        <v>82</v>
      </c>
      <c r="AY167" s="255" t="s">
        <v>153</v>
      </c>
    </row>
    <row r="168" spans="1:51" s="15" customFormat="1" ht="12">
      <c r="A168" s="15"/>
      <c r="B168" s="266"/>
      <c r="C168" s="267"/>
      <c r="D168" s="228" t="s">
        <v>166</v>
      </c>
      <c r="E168" s="268" t="s">
        <v>36</v>
      </c>
      <c r="F168" s="269" t="s">
        <v>183</v>
      </c>
      <c r="G168" s="267"/>
      <c r="H168" s="270">
        <v>11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6" t="s">
        <v>166</v>
      </c>
      <c r="AU168" s="276" t="s">
        <v>90</v>
      </c>
      <c r="AV168" s="15" t="s">
        <v>160</v>
      </c>
      <c r="AW168" s="15" t="s">
        <v>45</v>
      </c>
      <c r="AX168" s="15" t="s">
        <v>23</v>
      </c>
      <c r="AY168" s="276" t="s">
        <v>153</v>
      </c>
    </row>
    <row r="169" spans="1:65" s="2" customFormat="1" ht="16.5" customHeight="1">
      <c r="A169" s="41"/>
      <c r="B169" s="42"/>
      <c r="C169" s="256" t="s">
        <v>8</v>
      </c>
      <c r="D169" s="256" t="s">
        <v>175</v>
      </c>
      <c r="E169" s="257" t="s">
        <v>571</v>
      </c>
      <c r="F169" s="258" t="s">
        <v>572</v>
      </c>
      <c r="G169" s="259" t="s">
        <v>201</v>
      </c>
      <c r="H169" s="260">
        <v>25</v>
      </c>
      <c r="I169" s="261"/>
      <c r="J169" s="262">
        <f>ROUND(I169*H169,2)</f>
        <v>0</v>
      </c>
      <c r="K169" s="258" t="s">
        <v>36</v>
      </c>
      <c r="L169" s="263"/>
      <c r="M169" s="264" t="s">
        <v>36</v>
      </c>
      <c r="N169" s="265" t="s">
        <v>53</v>
      </c>
      <c r="O169" s="87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6" t="s">
        <v>179</v>
      </c>
      <c r="AT169" s="226" t="s">
        <v>175</v>
      </c>
      <c r="AU169" s="226" t="s">
        <v>90</v>
      </c>
      <c r="AY169" s="19" t="s">
        <v>153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23</v>
      </c>
      <c r="BK169" s="227">
        <f>ROUND(I169*H169,2)</f>
        <v>0</v>
      </c>
      <c r="BL169" s="19" t="s">
        <v>160</v>
      </c>
      <c r="BM169" s="226" t="s">
        <v>573</v>
      </c>
    </row>
    <row r="170" spans="1:47" s="2" customFormat="1" ht="12">
      <c r="A170" s="41"/>
      <c r="B170" s="42"/>
      <c r="C170" s="43"/>
      <c r="D170" s="228" t="s">
        <v>162</v>
      </c>
      <c r="E170" s="43"/>
      <c r="F170" s="229" t="s">
        <v>572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19" t="s">
        <v>162</v>
      </c>
      <c r="AU170" s="19" t="s">
        <v>90</v>
      </c>
    </row>
    <row r="171" spans="1:51" s="13" customFormat="1" ht="12">
      <c r="A171" s="13"/>
      <c r="B171" s="235"/>
      <c r="C171" s="236"/>
      <c r="D171" s="228" t="s">
        <v>166</v>
      </c>
      <c r="E171" s="237" t="s">
        <v>36</v>
      </c>
      <c r="F171" s="238" t="s">
        <v>546</v>
      </c>
      <c r="G171" s="236"/>
      <c r="H171" s="237" t="s">
        <v>36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166</v>
      </c>
      <c r="AU171" s="244" t="s">
        <v>90</v>
      </c>
      <c r="AV171" s="13" t="s">
        <v>23</v>
      </c>
      <c r="AW171" s="13" t="s">
        <v>45</v>
      </c>
      <c r="AX171" s="13" t="s">
        <v>82</v>
      </c>
      <c r="AY171" s="244" t="s">
        <v>153</v>
      </c>
    </row>
    <row r="172" spans="1:51" s="13" customFormat="1" ht="12">
      <c r="A172" s="13"/>
      <c r="B172" s="235"/>
      <c r="C172" s="236"/>
      <c r="D172" s="228" t="s">
        <v>166</v>
      </c>
      <c r="E172" s="237" t="s">
        <v>36</v>
      </c>
      <c r="F172" s="238" t="s">
        <v>567</v>
      </c>
      <c r="G172" s="236"/>
      <c r="H172" s="237" t="s">
        <v>36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166</v>
      </c>
      <c r="AU172" s="244" t="s">
        <v>90</v>
      </c>
      <c r="AV172" s="13" t="s">
        <v>23</v>
      </c>
      <c r="AW172" s="13" t="s">
        <v>45</v>
      </c>
      <c r="AX172" s="13" t="s">
        <v>82</v>
      </c>
      <c r="AY172" s="244" t="s">
        <v>153</v>
      </c>
    </row>
    <row r="173" spans="1:51" s="14" customFormat="1" ht="12">
      <c r="A173" s="14"/>
      <c r="B173" s="245"/>
      <c r="C173" s="246"/>
      <c r="D173" s="228" t="s">
        <v>166</v>
      </c>
      <c r="E173" s="247" t="s">
        <v>36</v>
      </c>
      <c r="F173" s="248" t="s">
        <v>303</v>
      </c>
      <c r="G173" s="246"/>
      <c r="H173" s="249">
        <v>25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166</v>
      </c>
      <c r="AU173" s="255" t="s">
        <v>90</v>
      </c>
      <c r="AV173" s="14" t="s">
        <v>90</v>
      </c>
      <c r="AW173" s="14" t="s">
        <v>45</v>
      </c>
      <c r="AX173" s="14" t="s">
        <v>82</v>
      </c>
      <c r="AY173" s="255" t="s">
        <v>153</v>
      </c>
    </row>
    <row r="174" spans="1:51" s="15" customFormat="1" ht="12">
      <c r="A174" s="15"/>
      <c r="B174" s="266"/>
      <c r="C174" s="267"/>
      <c r="D174" s="228" t="s">
        <v>166</v>
      </c>
      <c r="E174" s="268" t="s">
        <v>36</v>
      </c>
      <c r="F174" s="269" t="s">
        <v>183</v>
      </c>
      <c r="G174" s="267"/>
      <c r="H174" s="270">
        <v>25</v>
      </c>
      <c r="I174" s="271"/>
      <c r="J174" s="267"/>
      <c r="K174" s="267"/>
      <c r="L174" s="272"/>
      <c r="M174" s="273"/>
      <c r="N174" s="274"/>
      <c r="O174" s="274"/>
      <c r="P174" s="274"/>
      <c r="Q174" s="274"/>
      <c r="R174" s="274"/>
      <c r="S174" s="274"/>
      <c r="T174" s="27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6" t="s">
        <v>166</v>
      </c>
      <c r="AU174" s="276" t="s">
        <v>90</v>
      </c>
      <c r="AV174" s="15" t="s">
        <v>160</v>
      </c>
      <c r="AW174" s="15" t="s">
        <v>45</v>
      </c>
      <c r="AX174" s="15" t="s">
        <v>23</v>
      </c>
      <c r="AY174" s="276" t="s">
        <v>153</v>
      </c>
    </row>
    <row r="175" spans="1:65" s="2" customFormat="1" ht="16.5" customHeight="1">
      <c r="A175" s="41"/>
      <c r="B175" s="42"/>
      <c r="C175" s="256" t="s">
        <v>251</v>
      </c>
      <c r="D175" s="256" t="s">
        <v>175</v>
      </c>
      <c r="E175" s="257" t="s">
        <v>574</v>
      </c>
      <c r="F175" s="258" t="s">
        <v>575</v>
      </c>
      <c r="G175" s="259" t="s">
        <v>186</v>
      </c>
      <c r="H175" s="260">
        <v>12</v>
      </c>
      <c r="I175" s="261"/>
      <c r="J175" s="262">
        <f>ROUND(I175*H175,2)</f>
        <v>0</v>
      </c>
      <c r="K175" s="258" t="s">
        <v>36</v>
      </c>
      <c r="L175" s="263"/>
      <c r="M175" s="264" t="s">
        <v>36</v>
      </c>
      <c r="N175" s="265" t="s">
        <v>53</v>
      </c>
      <c r="O175" s="87"/>
      <c r="P175" s="224">
        <f>O175*H175</f>
        <v>0</v>
      </c>
      <c r="Q175" s="224">
        <v>0.01</v>
      </c>
      <c r="R175" s="224">
        <f>Q175*H175</f>
        <v>0.12</v>
      </c>
      <c r="S175" s="224">
        <v>0</v>
      </c>
      <c r="T175" s="225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6" t="s">
        <v>179</v>
      </c>
      <c r="AT175" s="226" t="s">
        <v>175</v>
      </c>
      <c r="AU175" s="226" t="s">
        <v>90</v>
      </c>
      <c r="AY175" s="19" t="s">
        <v>153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23</v>
      </c>
      <c r="BK175" s="227">
        <f>ROUND(I175*H175,2)</f>
        <v>0</v>
      </c>
      <c r="BL175" s="19" t="s">
        <v>160</v>
      </c>
      <c r="BM175" s="226" t="s">
        <v>576</v>
      </c>
    </row>
    <row r="176" spans="1:47" s="2" customFormat="1" ht="12">
      <c r="A176" s="41"/>
      <c r="B176" s="42"/>
      <c r="C176" s="43"/>
      <c r="D176" s="228" t="s">
        <v>162</v>
      </c>
      <c r="E176" s="43"/>
      <c r="F176" s="229" t="s">
        <v>577</v>
      </c>
      <c r="G176" s="43"/>
      <c r="H176" s="43"/>
      <c r="I176" s="230"/>
      <c r="J176" s="43"/>
      <c r="K176" s="43"/>
      <c r="L176" s="47"/>
      <c r="M176" s="231"/>
      <c r="N176" s="232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19" t="s">
        <v>162</v>
      </c>
      <c r="AU176" s="19" t="s">
        <v>90</v>
      </c>
    </row>
    <row r="177" spans="1:51" s="13" customFormat="1" ht="12">
      <c r="A177" s="13"/>
      <c r="B177" s="235"/>
      <c r="C177" s="236"/>
      <c r="D177" s="228" t="s">
        <v>166</v>
      </c>
      <c r="E177" s="237" t="s">
        <v>36</v>
      </c>
      <c r="F177" s="238" t="s">
        <v>562</v>
      </c>
      <c r="G177" s="236"/>
      <c r="H177" s="237" t="s">
        <v>36</v>
      </c>
      <c r="I177" s="239"/>
      <c r="J177" s="236"/>
      <c r="K177" s="236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166</v>
      </c>
      <c r="AU177" s="244" t="s">
        <v>90</v>
      </c>
      <c r="AV177" s="13" t="s">
        <v>23</v>
      </c>
      <c r="AW177" s="13" t="s">
        <v>45</v>
      </c>
      <c r="AX177" s="13" t="s">
        <v>82</v>
      </c>
      <c r="AY177" s="244" t="s">
        <v>153</v>
      </c>
    </row>
    <row r="178" spans="1:51" s="14" customFormat="1" ht="12">
      <c r="A178" s="14"/>
      <c r="B178" s="245"/>
      <c r="C178" s="246"/>
      <c r="D178" s="228" t="s">
        <v>166</v>
      </c>
      <c r="E178" s="247" t="s">
        <v>36</v>
      </c>
      <c r="F178" s="248" t="s">
        <v>227</v>
      </c>
      <c r="G178" s="246"/>
      <c r="H178" s="249">
        <v>12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166</v>
      </c>
      <c r="AU178" s="255" t="s">
        <v>90</v>
      </c>
      <c r="AV178" s="14" t="s">
        <v>90</v>
      </c>
      <c r="AW178" s="14" t="s">
        <v>45</v>
      </c>
      <c r="AX178" s="14" t="s">
        <v>82</v>
      </c>
      <c r="AY178" s="255" t="s">
        <v>153</v>
      </c>
    </row>
    <row r="179" spans="1:51" s="15" customFormat="1" ht="12">
      <c r="A179" s="15"/>
      <c r="B179" s="266"/>
      <c r="C179" s="267"/>
      <c r="D179" s="228" t="s">
        <v>166</v>
      </c>
      <c r="E179" s="268" t="s">
        <v>36</v>
      </c>
      <c r="F179" s="269" t="s">
        <v>183</v>
      </c>
      <c r="G179" s="267"/>
      <c r="H179" s="270">
        <v>12</v>
      </c>
      <c r="I179" s="271"/>
      <c r="J179" s="267"/>
      <c r="K179" s="267"/>
      <c r="L179" s="272"/>
      <c r="M179" s="273"/>
      <c r="N179" s="274"/>
      <c r="O179" s="274"/>
      <c r="P179" s="274"/>
      <c r="Q179" s="274"/>
      <c r="R179" s="274"/>
      <c r="S179" s="274"/>
      <c r="T179" s="27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6" t="s">
        <v>166</v>
      </c>
      <c r="AU179" s="276" t="s">
        <v>90</v>
      </c>
      <c r="AV179" s="15" t="s">
        <v>160</v>
      </c>
      <c r="AW179" s="15" t="s">
        <v>45</v>
      </c>
      <c r="AX179" s="15" t="s">
        <v>23</v>
      </c>
      <c r="AY179" s="276" t="s">
        <v>153</v>
      </c>
    </row>
    <row r="180" spans="1:65" s="2" customFormat="1" ht="16.5" customHeight="1">
      <c r="A180" s="41"/>
      <c r="B180" s="42"/>
      <c r="C180" s="256" t="s">
        <v>211</v>
      </c>
      <c r="D180" s="256" t="s">
        <v>175</v>
      </c>
      <c r="E180" s="257" t="s">
        <v>578</v>
      </c>
      <c r="F180" s="258" t="s">
        <v>579</v>
      </c>
      <c r="G180" s="259" t="s">
        <v>186</v>
      </c>
      <c r="H180" s="260">
        <v>30</v>
      </c>
      <c r="I180" s="261"/>
      <c r="J180" s="262">
        <f>ROUND(I180*H180,2)</f>
        <v>0</v>
      </c>
      <c r="K180" s="258" t="s">
        <v>36</v>
      </c>
      <c r="L180" s="263"/>
      <c r="M180" s="264" t="s">
        <v>36</v>
      </c>
      <c r="N180" s="265" t="s">
        <v>53</v>
      </c>
      <c r="O180" s="87"/>
      <c r="P180" s="224">
        <f>O180*H180</f>
        <v>0</v>
      </c>
      <c r="Q180" s="224">
        <v>0.01</v>
      </c>
      <c r="R180" s="224">
        <f>Q180*H180</f>
        <v>0.3</v>
      </c>
      <c r="S180" s="224">
        <v>0</v>
      </c>
      <c r="T180" s="22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6" t="s">
        <v>179</v>
      </c>
      <c r="AT180" s="226" t="s">
        <v>175</v>
      </c>
      <c r="AU180" s="226" t="s">
        <v>90</v>
      </c>
      <c r="AY180" s="19" t="s">
        <v>153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23</v>
      </c>
      <c r="BK180" s="227">
        <f>ROUND(I180*H180,2)</f>
        <v>0</v>
      </c>
      <c r="BL180" s="19" t="s">
        <v>160</v>
      </c>
      <c r="BM180" s="226" t="s">
        <v>580</v>
      </c>
    </row>
    <row r="181" spans="1:47" s="2" customFormat="1" ht="12">
      <c r="A181" s="41"/>
      <c r="B181" s="42"/>
      <c r="C181" s="43"/>
      <c r="D181" s="228" t="s">
        <v>162</v>
      </c>
      <c r="E181" s="43"/>
      <c r="F181" s="229" t="s">
        <v>581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19" t="s">
        <v>162</v>
      </c>
      <c r="AU181" s="19" t="s">
        <v>90</v>
      </c>
    </row>
    <row r="182" spans="1:51" s="13" customFormat="1" ht="12">
      <c r="A182" s="13"/>
      <c r="B182" s="235"/>
      <c r="C182" s="236"/>
      <c r="D182" s="228" t="s">
        <v>166</v>
      </c>
      <c r="E182" s="237" t="s">
        <v>36</v>
      </c>
      <c r="F182" s="238" t="s">
        <v>562</v>
      </c>
      <c r="G182" s="236"/>
      <c r="H182" s="237" t="s">
        <v>36</v>
      </c>
      <c r="I182" s="239"/>
      <c r="J182" s="236"/>
      <c r="K182" s="236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166</v>
      </c>
      <c r="AU182" s="244" t="s">
        <v>90</v>
      </c>
      <c r="AV182" s="13" t="s">
        <v>23</v>
      </c>
      <c r="AW182" s="13" t="s">
        <v>45</v>
      </c>
      <c r="AX182" s="13" t="s">
        <v>82</v>
      </c>
      <c r="AY182" s="244" t="s">
        <v>153</v>
      </c>
    </row>
    <row r="183" spans="1:51" s="13" customFormat="1" ht="12">
      <c r="A183" s="13"/>
      <c r="B183" s="235"/>
      <c r="C183" s="236"/>
      <c r="D183" s="228" t="s">
        <v>166</v>
      </c>
      <c r="E183" s="237" t="s">
        <v>36</v>
      </c>
      <c r="F183" s="238" t="s">
        <v>567</v>
      </c>
      <c r="G183" s="236"/>
      <c r="H183" s="237" t="s">
        <v>36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166</v>
      </c>
      <c r="AU183" s="244" t="s">
        <v>90</v>
      </c>
      <c r="AV183" s="13" t="s">
        <v>23</v>
      </c>
      <c r="AW183" s="13" t="s">
        <v>45</v>
      </c>
      <c r="AX183" s="13" t="s">
        <v>82</v>
      </c>
      <c r="AY183" s="244" t="s">
        <v>153</v>
      </c>
    </row>
    <row r="184" spans="1:51" s="14" customFormat="1" ht="12">
      <c r="A184" s="14"/>
      <c r="B184" s="245"/>
      <c r="C184" s="246"/>
      <c r="D184" s="228" t="s">
        <v>166</v>
      </c>
      <c r="E184" s="247" t="s">
        <v>36</v>
      </c>
      <c r="F184" s="248" t="s">
        <v>345</v>
      </c>
      <c r="G184" s="246"/>
      <c r="H184" s="249">
        <v>30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166</v>
      </c>
      <c r="AU184" s="255" t="s">
        <v>90</v>
      </c>
      <c r="AV184" s="14" t="s">
        <v>90</v>
      </c>
      <c r="AW184" s="14" t="s">
        <v>45</v>
      </c>
      <c r="AX184" s="14" t="s">
        <v>82</v>
      </c>
      <c r="AY184" s="255" t="s">
        <v>153</v>
      </c>
    </row>
    <row r="185" spans="1:51" s="15" customFormat="1" ht="12">
      <c r="A185" s="15"/>
      <c r="B185" s="266"/>
      <c r="C185" s="267"/>
      <c r="D185" s="228" t="s">
        <v>166</v>
      </c>
      <c r="E185" s="268" t="s">
        <v>36</v>
      </c>
      <c r="F185" s="269" t="s">
        <v>183</v>
      </c>
      <c r="G185" s="267"/>
      <c r="H185" s="270">
        <v>30</v>
      </c>
      <c r="I185" s="271"/>
      <c r="J185" s="267"/>
      <c r="K185" s="267"/>
      <c r="L185" s="272"/>
      <c r="M185" s="273"/>
      <c r="N185" s="274"/>
      <c r="O185" s="274"/>
      <c r="P185" s="274"/>
      <c r="Q185" s="274"/>
      <c r="R185" s="274"/>
      <c r="S185" s="274"/>
      <c r="T185" s="27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6" t="s">
        <v>166</v>
      </c>
      <c r="AU185" s="276" t="s">
        <v>90</v>
      </c>
      <c r="AV185" s="15" t="s">
        <v>160</v>
      </c>
      <c r="AW185" s="15" t="s">
        <v>45</v>
      </c>
      <c r="AX185" s="15" t="s">
        <v>23</v>
      </c>
      <c r="AY185" s="276" t="s">
        <v>153</v>
      </c>
    </row>
    <row r="186" spans="1:65" s="2" customFormat="1" ht="16.5" customHeight="1">
      <c r="A186" s="41"/>
      <c r="B186" s="42"/>
      <c r="C186" s="256" t="s">
        <v>203</v>
      </c>
      <c r="D186" s="256" t="s">
        <v>175</v>
      </c>
      <c r="E186" s="257" t="s">
        <v>582</v>
      </c>
      <c r="F186" s="258" t="s">
        <v>583</v>
      </c>
      <c r="G186" s="259" t="s">
        <v>201</v>
      </c>
      <c r="H186" s="260">
        <v>17</v>
      </c>
      <c r="I186" s="261"/>
      <c r="J186" s="262">
        <f>ROUND(I186*H186,2)</f>
        <v>0</v>
      </c>
      <c r="K186" s="258" t="s">
        <v>36</v>
      </c>
      <c r="L186" s="263"/>
      <c r="M186" s="264" t="s">
        <v>36</v>
      </c>
      <c r="N186" s="265" t="s">
        <v>53</v>
      </c>
      <c r="O186" s="87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6" t="s">
        <v>179</v>
      </c>
      <c r="AT186" s="226" t="s">
        <v>175</v>
      </c>
      <c r="AU186" s="226" t="s">
        <v>90</v>
      </c>
      <c r="AY186" s="19" t="s">
        <v>153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23</v>
      </c>
      <c r="BK186" s="227">
        <f>ROUND(I186*H186,2)</f>
        <v>0</v>
      </c>
      <c r="BL186" s="19" t="s">
        <v>160</v>
      </c>
      <c r="BM186" s="226" t="s">
        <v>584</v>
      </c>
    </row>
    <row r="187" spans="1:47" s="2" customFormat="1" ht="12">
      <c r="A187" s="41"/>
      <c r="B187" s="42"/>
      <c r="C187" s="43"/>
      <c r="D187" s="228" t="s">
        <v>162</v>
      </c>
      <c r="E187" s="43"/>
      <c r="F187" s="229" t="s">
        <v>583</v>
      </c>
      <c r="G187" s="43"/>
      <c r="H187" s="43"/>
      <c r="I187" s="230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9" t="s">
        <v>162</v>
      </c>
      <c r="AU187" s="19" t="s">
        <v>90</v>
      </c>
    </row>
    <row r="188" spans="1:51" s="13" customFormat="1" ht="12">
      <c r="A188" s="13"/>
      <c r="B188" s="235"/>
      <c r="C188" s="236"/>
      <c r="D188" s="228" t="s">
        <v>166</v>
      </c>
      <c r="E188" s="237" t="s">
        <v>36</v>
      </c>
      <c r="F188" s="238" t="s">
        <v>546</v>
      </c>
      <c r="G188" s="236"/>
      <c r="H188" s="237" t="s">
        <v>36</v>
      </c>
      <c r="I188" s="239"/>
      <c r="J188" s="236"/>
      <c r="K188" s="236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166</v>
      </c>
      <c r="AU188" s="244" t="s">
        <v>90</v>
      </c>
      <c r="AV188" s="13" t="s">
        <v>23</v>
      </c>
      <c r="AW188" s="13" t="s">
        <v>45</v>
      </c>
      <c r="AX188" s="13" t="s">
        <v>82</v>
      </c>
      <c r="AY188" s="244" t="s">
        <v>153</v>
      </c>
    </row>
    <row r="189" spans="1:51" s="14" customFormat="1" ht="12">
      <c r="A189" s="14"/>
      <c r="B189" s="245"/>
      <c r="C189" s="246"/>
      <c r="D189" s="228" t="s">
        <v>166</v>
      </c>
      <c r="E189" s="247" t="s">
        <v>36</v>
      </c>
      <c r="F189" s="248" t="s">
        <v>211</v>
      </c>
      <c r="G189" s="246"/>
      <c r="H189" s="249">
        <v>17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166</v>
      </c>
      <c r="AU189" s="255" t="s">
        <v>90</v>
      </c>
      <c r="AV189" s="14" t="s">
        <v>90</v>
      </c>
      <c r="AW189" s="14" t="s">
        <v>45</v>
      </c>
      <c r="AX189" s="14" t="s">
        <v>82</v>
      </c>
      <c r="AY189" s="255" t="s">
        <v>153</v>
      </c>
    </row>
    <row r="190" spans="1:51" s="15" customFormat="1" ht="12">
      <c r="A190" s="15"/>
      <c r="B190" s="266"/>
      <c r="C190" s="267"/>
      <c r="D190" s="228" t="s">
        <v>166</v>
      </c>
      <c r="E190" s="268" t="s">
        <v>36</v>
      </c>
      <c r="F190" s="269" t="s">
        <v>183</v>
      </c>
      <c r="G190" s="267"/>
      <c r="H190" s="270">
        <v>17</v>
      </c>
      <c r="I190" s="271"/>
      <c r="J190" s="267"/>
      <c r="K190" s="267"/>
      <c r="L190" s="272"/>
      <c r="M190" s="273"/>
      <c r="N190" s="274"/>
      <c r="O190" s="274"/>
      <c r="P190" s="274"/>
      <c r="Q190" s="274"/>
      <c r="R190" s="274"/>
      <c r="S190" s="274"/>
      <c r="T190" s="27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6" t="s">
        <v>166</v>
      </c>
      <c r="AU190" s="276" t="s">
        <v>90</v>
      </c>
      <c r="AV190" s="15" t="s">
        <v>160</v>
      </c>
      <c r="AW190" s="15" t="s">
        <v>45</v>
      </c>
      <c r="AX190" s="15" t="s">
        <v>23</v>
      </c>
      <c r="AY190" s="276" t="s">
        <v>153</v>
      </c>
    </row>
    <row r="191" spans="1:65" s="2" customFormat="1" ht="16.5" customHeight="1">
      <c r="A191" s="41"/>
      <c r="B191" s="42"/>
      <c r="C191" s="256" t="s">
        <v>265</v>
      </c>
      <c r="D191" s="256" t="s">
        <v>175</v>
      </c>
      <c r="E191" s="257" t="s">
        <v>208</v>
      </c>
      <c r="F191" s="258" t="s">
        <v>585</v>
      </c>
      <c r="G191" s="259" t="s">
        <v>201</v>
      </c>
      <c r="H191" s="260">
        <v>30</v>
      </c>
      <c r="I191" s="261"/>
      <c r="J191" s="262">
        <f>ROUND(I191*H191,2)</f>
        <v>0</v>
      </c>
      <c r="K191" s="258" t="s">
        <v>36</v>
      </c>
      <c r="L191" s="263"/>
      <c r="M191" s="264" t="s">
        <v>36</v>
      </c>
      <c r="N191" s="265" t="s">
        <v>53</v>
      </c>
      <c r="O191" s="87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26" t="s">
        <v>179</v>
      </c>
      <c r="AT191" s="226" t="s">
        <v>175</v>
      </c>
      <c r="AU191" s="226" t="s">
        <v>90</v>
      </c>
      <c r="AY191" s="19" t="s">
        <v>153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23</v>
      </c>
      <c r="BK191" s="227">
        <f>ROUND(I191*H191,2)</f>
        <v>0</v>
      </c>
      <c r="BL191" s="19" t="s">
        <v>160</v>
      </c>
      <c r="BM191" s="226" t="s">
        <v>586</v>
      </c>
    </row>
    <row r="192" spans="1:47" s="2" customFormat="1" ht="12">
      <c r="A192" s="41"/>
      <c r="B192" s="42"/>
      <c r="C192" s="43"/>
      <c r="D192" s="228" t="s">
        <v>162</v>
      </c>
      <c r="E192" s="43"/>
      <c r="F192" s="229" t="s">
        <v>585</v>
      </c>
      <c r="G192" s="43"/>
      <c r="H192" s="43"/>
      <c r="I192" s="230"/>
      <c r="J192" s="43"/>
      <c r="K192" s="43"/>
      <c r="L192" s="47"/>
      <c r="M192" s="231"/>
      <c r="N192" s="232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9" t="s">
        <v>162</v>
      </c>
      <c r="AU192" s="19" t="s">
        <v>90</v>
      </c>
    </row>
    <row r="193" spans="1:51" s="13" customFormat="1" ht="12">
      <c r="A193" s="13"/>
      <c r="B193" s="235"/>
      <c r="C193" s="236"/>
      <c r="D193" s="228" t="s">
        <v>166</v>
      </c>
      <c r="E193" s="237" t="s">
        <v>36</v>
      </c>
      <c r="F193" s="238" t="s">
        <v>546</v>
      </c>
      <c r="G193" s="236"/>
      <c r="H193" s="237" t="s">
        <v>36</v>
      </c>
      <c r="I193" s="239"/>
      <c r="J193" s="236"/>
      <c r="K193" s="236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166</v>
      </c>
      <c r="AU193" s="244" t="s">
        <v>90</v>
      </c>
      <c r="AV193" s="13" t="s">
        <v>23</v>
      </c>
      <c r="AW193" s="13" t="s">
        <v>45</v>
      </c>
      <c r="AX193" s="13" t="s">
        <v>82</v>
      </c>
      <c r="AY193" s="244" t="s">
        <v>153</v>
      </c>
    </row>
    <row r="194" spans="1:51" s="13" customFormat="1" ht="12">
      <c r="A194" s="13"/>
      <c r="B194" s="235"/>
      <c r="C194" s="236"/>
      <c r="D194" s="228" t="s">
        <v>166</v>
      </c>
      <c r="E194" s="237" t="s">
        <v>36</v>
      </c>
      <c r="F194" s="238" t="s">
        <v>567</v>
      </c>
      <c r="G194" s="236"/>
      <c r="H194" s="237" t="s">
        <v>36</v>
      </c>
      <c r="I194" s="239"/>
      <c r="J194" s="236"/>
      <c r="K194" s="236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166</v>
      </c>
      <c r="AU194" s="244" t="s">
        <v>90</v>
      </c>
      <c r="AV194" s="13" t="s">
        <v>23</v>
      </c>
      <c r="AW194" s="13" t="s">
        <v>45</v>
      </c>
      <c r="AX194" s="13" t="s">
        <v>82</v>
      </c>
      <c r="AY194" s="244" t="s">
        <v>153</v>
      </c>
    </row>
    <row r="195" spans="1:51" s="14" customFormat="1" ht="12">
      <c r="A195" s="14"/>
      <c r="B195" s="245"/>
      <c r="C195" s="246"/>
      <c r="D195" s="228" t="s">
        <v>166</v>
      </c>
      <c r="E195" s="247" t="s">
        <v>36</v>
      </c>
      <c r="F195" s="248" t="s">
        <v>345</v>
      </c>
      <c r="G195" s="246"/>
      <c r="H195" s="249">
        <v>30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166</v>
      </c>
      <c r="AU195" s="255" t="s">
        <v>90</v>
      </c>
      <c r="AV195" s="14" t="s">
        <v>90</v>
      </c>
      <c r="AW195" s="14" t="s">
        <v>45</v>
      </c>
      <c r="AX195" s="14" t="s">
        <v>82</v>
      </c>
      <c r="AY195" s="255" t="s">
        <v>153</v>
      </c>
    </row>
    <row r="196" spans="1:51" s="15" customFormat="1" ht="12">
      <c r="A196" s="15"/>
      <c r="B196" s="266"/>
      <c r="C196" s="267"/>
      <c r="D196" s="228" t="s">
        <v>166</v>
      </c>
      <c r="E196" s="268" t="s">
        <v>36</v>
      </c>
      <c r="F196" s="269" t="s">
        <v>183</v>
      </c>
      <c r="G196" s="267"/>
      <c r="H196" s="270">
        <v>30</v>
      </c>
      <c r="I196" s="271"/>
      <c r="J196" s="267"/>
      <c r="K196" s="267"/>
      <c r="L196" s="272"/>
      <c r="M196" s="273"/>
      <c r="N196" s="274"/>
      <c r="O196" s="274"/>
      <c r="P196" s="274"/>
      <c r="Q196" s="274"/>
      <c r="R196" s="274"/>
      <c r="S196" s="274"/>
      <c r="T196" s="27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6" t="s">
        <v>166</v>
      </c>
      <c r="AU196" s="276" t="s">
        <v>90</v>
      </c>
      <c r="AV196" s="15" t="s">
        <v>160</v>
      </c>
      <c r="AW196" s="15" t="s">
        <v>45</v>
      </c>
      <c r="AX196" s="15" t="s">
        <v>23</v>
      </c>
      <c r="AY196" s="276" t="s">
        <v>153</v>
      </c>
    </row>
    <row r="197" spans="1:65" s="2" customFormat="1" ht="16.5" customHeight="1">
      <c r="A197" s="41"/>
      <c r="B197" s="42"/>
      <c r="C197" s="256" t="s">
        <v>269</v>
      </c>
      <c r="D197" s="256" t="s">
        <v>175</v>
      </c>
      <c r="E197" s="257" t="s">
        <v>213</v>
      </c>
      <c r="F197" s="258" t="s">
        <v>587</v>
      </c>
      <c r="G197" s="259" t="s">
        <v>201</v>
      </c>
      <c r="H197" s="260">
        <v>22</v>
      </c>
      <c r="I197" s="261"/>
      <c r="J197" s="262">
        <f>ROUND(I197*H197,2)</f>
        <v>0</v>
      </c>
      <c r="K197" s="258" t="s">
        <v>36</v>
      </c>
      <c r="L197" s="263"/>
      <c r="M197" s="264" t="s">
        <v>36</v>
      </c>
      <c r="N197" s="265" t="s">
        <v>53</v>
      </c>
      <c r="O197" s="87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6" t="s">
        <v>179</v>
      </c>
      <c r="AT197" s="226" t="s">
        <v>175</v>
      </c>
      <c r="AU197" s="226" t="s">
        <v>90</v>
      </c>
      <c r="AY197" s="19" t="s">
        <v>153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23</v>
      </c>
      <c r="BK197" s="227">
        <f>ROUND(I197*H197,2)</f>
        <v>0</v>
      </c>
      <c r="BL197" s="19" t="s">
        <v>160</v>
      </c>
      <c r="BM197" s="226" t="s">
        <v>588</v>
      </c>
    </row>
    <row r="198" spans="1:47" s="2" customFormat="1" ht="12">
      <c r="A198" s="41"/>
      <c r="B198" s="42"/>
      <c r="C198" s="43"/>
      <c r="D198" s="228" t="s">
        <v>162</v>
      </c>
      <c r="E198" s="43"/>
      <c r="F198" s="229" t="s">
        <v>587</v>
      </c>
      <c r="G198" s="43"/>
      <c r="H198" s="43"/>
      <c r="I198" s="230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19" t="s">
        <v>162</v>
      </c>
      <c r="AU198" s="19" t="s">
        <v>90</v>
      </c>
    </row>
    <row r="199" spans="1:51" s="13" customFormat="1" ht="12">
      <c r="A199" s="13"/>
      <c r="B199" s="235"/>
      <c r="C199" s="236"/>
      <c r="D199" s="228" t="s">
        <v>166</v>
      </c>
      <c r="E199" s="237" t="s">
        <v>36</v>
      </c>
      <c r="F199" s="238" t="s">
        <v>546</v>
      </c>
      <c r="G199" s="236"/>
      <c r="H199" s="237" t="s">
        <v>36</v>
      </c>
      <c r="I199" s="239"/>
      <c r="J199" s="236"/>
      <c r="K199" s="236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166</v>
      </c>
      <c r="AU199" s="244" t="s">
        <v>90</v>
      </c>
      <c r="AV199" s="13" t="s">
        <v>23</v>
      </c>
      <c r="AW199" s="13" t="s">
        <v>45</v>
      </c>
      <c r="AX199" s="13" t="s">
        <v>82</v>
      </c>
      <c r="AY199" s="244" t="s">
        <v>153</v>
      </c>
    </row>
    <row r="200" spans="1:51" s="14" customFormat="1" ht="12">
      <c r="A200" s="14"/>
      <c r="B200" s="245"/>
      <c r="C200" s="246"/>
      <c r="D200" s="228" t="s">
        <v>166</v>
      </c>
      <c r="E200" s="247" t="s">
        <v>36</v>
      </c>
      <c r="F200" s="248" t="s">
        <v>281</v>
      </c>
      <c r="G200" s="246"/>
      <c r="H200" s="249">
        <v>22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166</v>
      </c>
      <c r="AU200" s="255" t="s">
        <v>90</v>
      </c>
      <c r="AV200" s="14" t="s">
        <v>90</v>
      </c>
      <c r="AW200" s="14" t="s">
        <v>45</v>
      </c>
      <c r="AX200" s="14" t="s">
        <v>82</v>
      </c>
      <c r="AY200" s="255" t="s">
        <v>153</v>
      </c>
    </row>
    <row r="201" spans="1:51" s="15" customFormat="1" ht="12">
      <c r="A201" s="15"/>
      <c r="B201" s="266"/>
      <c r="C201" s="267"/>
      <c r="D201" s="228" t="s">
        <v>166</v>
      </c>
      <c r="E201" s="268" t="s">
        <v>36</v>
      </c>
      <c r="F201" s="269" t="s">
        <v>183</v>
      </c>
      <c r="G201" s="267"/>
      <c r="H201" s="270">
        <v>22</v>
      </c>
      <c r="I201" s="271"/>
      <c r="J201" s="267"/>
      <c r="K201" s="267"/>
      <c r="L201" s="272"/>
      <c r="M201" s="273"/>
      <c r="N201" s="274"/>
      <c r="O201" s="274"/>
      <c r="P201" s="274"/>
      <c r="Q201" s="274"/>
      <c r="R201" s="274"/>
      <c r="S201" s="274"/>
      <c r="T201" s="27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6" t="s">
        <v>166</v>
      </c>
      <c r="AU201" s="276" t="s">
        <v>90</v>
      </c>
      <c r="AV201" s="15" t="s">
        <v>160</v>
      </c>
      <c r="AW201" s="15" t="s">
        <v>45</v>
      </c>
      <c r="AX201" s="15" t="s">
        <v>23</v>
      </c>
      <c r="AY201" s="276" t="s">
        <v>153</v>
      </c>
    </row>
    <row r="202" spans="1:65" s="2" customFormat="1" ht="16.5" customHeight="1">
      <c r="A202" s="41"/>
      <c r="B202" s="42"/>
      <c r="C202" s="256" t="s">
        <v>7</v>
      </c>
      <c r="D202" s="256" t="s">
        <v>175</v>
      </c>
      <c r="E202" s="257" t="s">
        <v>589</v>
      </c>
      <c r="F202" s="258" t="s">
        <v>590</v>
      </c>
      <c r="G202" s="259" t="s">
        <v>201</v>
      </c>
      <c r="H202" s="260">
        <v>30</v>
      </c>
      <c r="I202" s="261"/>
      <c r="J202" s="262">
        <f>ROUND(I202*H202,2)</f>
        <v>0</v>
      </c>
      <c r="K202" s="258" t="s">
        <v>36</v>
      </c>
      <c r="L202" s="263"/>
      <c r="M202" s="264" t="s">
        <v>36</v>
      </c>
      <c r="N202" s="265" t="s">
        <v>53</v>
      </c>
      <c r="O202" s="87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6" t="s">
        <v>179</v>
      </c>
      <c r="AT202" s="226" t="s">
        <v>175</v>
      </c>
      <c r="AU202" s="226" t="s">
        <v>90</v>
      </c>
      <c r="AY202" s="19" t="s">
        <v>153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9" t="s">
        <v>23</v>
      </c>
      <c r="BK202" s="227">
        <f>ROUND(I202*H202,2)</f>
        <v>0</v>
      </c>
      <c r="BL202" s="19" t="s">
        <v>160</v>
      </c>
      <c r="BM202" s="226" t="s">
        <v>591</v>
      </c>
    </row>
    <row r="203" spans="1:47" s="2" customFormat="1" ht="12">
      <c r="A203" s="41"/>
      <c r="B203" s="42"/>
      <c r="C203" s="43"/>
      <c r="D203" s="228" t="s">
        <v>162</v>
      </c>
      <c r="E203" s="43"/>
      <c r="F203" s="229" t="s">
        <v>590</v>
      </c>
      <c r="G203" s="43"/>
      <c r="H203" s="43"/>
      <c r="I203" s="230"/>
      <c r="J203" s="43"/>
      <c r="K203" s="43"/>
      <c r="L203" s="47"/>
      <c r="M203" s="231"/>
      <c r="N203" s="232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9" t="s">
        <v>162</v>
      </c>
      <c r="AU203" s="19" t="s">
        <v>90</v>
      </c>
    </row>
    <row r="204" spans="1:51" s="13" customFormat="1" ht="12">
      <c r="A204" s="13"/>
      <c r="B204" s="235"/>
      <c r="C204" s="236"/>
      <c r="D204" s="228" t="s">
        <v>166</v>
      </c>
      <c r="E204" s="237" t="s">
        <v>36</v>
      </c>
      <c r="F204" s="238" t="s">
        <v>546</v>
      </c>
      <c r="G204" s="236"/>
      <c r="H204" s="237" t="s">
        <v>36</v>
      </c>
      <c r="I204" s="239"/>
      <c r="J204" s="236"/>
      <c r="K204" s="236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166</v>
      </c>
      <c r="AU204" s="244" t="s">
        <v>90</v>
      </c>
      <c r="AV204" s="13" t="s">
        <v>23</v>
      </c>
      <c r="AW204" s="13" t="s">
        <v>45</v>
      </c>
      <c r="AX204" s="13" t="s">
        <v>82</v>
      </c>
      <c r="AY204" s="244" t="s">
        <v>153</v>
      </c>
    </row>
    <row r="205" spans="1:51" s="13" customFormat="1" ht="12">
      <c r="A205" s="13"/>
      <c r="B205" s="235"/>
      <c r="C205" s="236"/>
      <c r="D205" s="228" t="s">
        <v>166</v>
      </c>
      <c r="E205" s="237" t="s">
        <v>36</v>
      </c>
      <c r="F205" s="238" t="s">
        <v>567</v>
      </c>
      <c r="G205" s="236"/>
      <c r="H205" s="237" t="s">
        <v>36</v>
      </c>
      <c r="I205" s="239"/>
      <c r="J205" s="236"/>
      <c r="K205" s="236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166</v>
      </c>
      <c r="AU205" s="244" t="s">
        <v>90</v>
      </c>
      <c r="AV205" s="13" t="s">
        <v>23</v>
      </c>
      <c r="AW205" s="13" t="s">
        <v>45</v>
      </c>
      <c r="AX205" s="13" t="s">
        <v>82</v>
      </c>
      <c r="AY205" s="244" t="s">
        <v>153</v>
      </c>
    </row>
    <row r="206" spans="1:51" s="14" customFormat="1" ht="12">
      <c r="A206" s="14"/>
      <c r="B206" s="245"/>
      <c r="C206" s="246"/>
      <c r="D206" s="228" t="s">
        <v>166</v>
      </c>
      <c r="E206" s="247" t="s">
        <v>36</v>
      </c>
      <c r="F206" s="248" t="s">
        <v>345</v>
      </c>
      <c r="G206" s="246"/>
      <c r="H206" s="249">
        <v>30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166</v>
      </c>
      <c r="AU206" s="255" t="s">
        <v>90</v>
      </c>
      <c r="AV206" s="14" t="s">
        <v>90</v>
      </c>
      <c r="AW206" s="14" t="s">
        <v>45</v>
      </c>
      <c r="AX206" s="14" t="s">
        <v>82</v>
      </c>
      <c r="AY206" s="255" t="s">
        <v>153</v>
      </c>
    </row>
    <row r="207" spans="1:51" s="15" customFormat="1" ht="12">
      <c r="A207" s="15"/>
      <c r="B207" s="266"/>
      <c r="C207" s="267"/>
      <c r="D207" s="228" t="s">
        <v>166</v>
      </c>
      <c r="E207" s="268" t="s">
        <v>36</v>
      </c>
      <c r="F207" s="269" t="s">
        <v>183</v>
      </c>
      <c r="G207" s="267"/>
      <c r="H207" s="270">
        <v>30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6" t="s">
        <v>166</v>
      </c>
      <c r="AU207" s="276" t="s">
        <v>90</v>
      </c>
      <c r="AV207" s="15" t="s">
        <v>160</v>
      </c>
      <c r="AW207" s="15" t="s">
        <v>45</v>
      </c>
      <c r="AX207" s="15" t="s">
        <v>23</v>
      </c>
      <c r="AY207" s="276" t="s">
        <v>153</v>
      </c>
    </row>
    <row r="208" spans="1:65" s="2" customFormat="1" ht="16.5" customHeight="1">
      <c r="A208" s="41"/>
      <c r="B208" s="42"/>
      <c r="C208" s="256" t="s">
        <v>281</v>
      </c>
      <c r="D208" s="256" t="s">
        <v>175</v>
      </c>
      <c r="E208" s="257" t="s">
        <v>592</v>
      </c>
      <c r="F208" s="258" t="s">
        <v>593</v>
      </c>
      <c r="G208" s="259" t="s">
        <v>186</v>
      </c>
      <c r="H208" s="260">
        <v>5</v>
      </c>
      <c r="I208" s="261"/>
      <c r="J208" s="262">
        <f>ROUND(I208*H208,2)</f>
        <v>0</v>
      </c>
      <c r="K208" s="258" t="s">
        <v>36</v>
      </c>
      <c r="L208" s="263"/>
      <c r="M208" s="264" t="s">
        <v>36</v>
      </c>
      <c r="N208" s="265" t="s">
        <v>53</v>
      </c>
      <c r="O208" s="87"/>
      <c r="P208" s="224">
        <f>O208*H208</f>
        <v>0</v>
      </c>
      <c r="Q208" s="224">
        <v>0.01</v>
      </c>
      <c r="R208" s="224">
        <f>Q208*H208</f>
        <v>0.05</v>
      </c>
      <c r="S208" s="224">
        <v>0</v>
      </c>
      <c r="T208" s="225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6" t="s">
        <v>179</v>
      </c>
      <c r="AT208" s="226" t="s">
        <v>175</v>
      </c>
      <c r="AU208" s="226" t="s">
        <v>90</v>
      </c>
      <c r="AY208" s="19" t="s">
        <v>153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23</v>
      </c>
      <c r="BK208" s="227">
        <f>ROUND(I208*H208,2)</f>
        <v>0</v>
      </c>
      <c r="BL208" s="19" t="s">
        <v>160</v>
      </c>
      <c r="BM208" s="226" t="s">
        <v>594</v>
      </c>
    </row>
    <row r="209" spans="1:47" s="2" customFormat="1" ht="12">
      <c r="A209" s="41"/>
      <c r="B209" s="42"/>
      <c r="C209" s="43"/>
      <c r="D209" s="228" t="s">
        <v>162</v>
      </c>
      <c r="E209" s="43"/>
      <c r="F209" s="229" t="s">
        <v>595</v>
      </c>
      <c r="G209" s="43"/>
      <c r="H209" s="43"/>
      <c r="I209" s="230"/>
      <c r="J209" s="43"/>
      <c r="K209" s="43"/>
      <c r="L209" s="47"/>
      <c r="M209" s="231"/>
      <c r="N209" s="232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19" t="s">
        <v>162</v>
      </c>
      <c r="AU209" s="19" t="s">
        <v>90</v>
      </c>
    </row>
    <row r="210" spans="1:51" s="13" customFormat="1" ht="12">
      <c r="A210" s="13"/>
      <c r="B210" s="235"/>
      <c r="C210" s="236"/>
      <c r="D210" s="228" t="s">
        <v>166</v>
      </c>
      <c r="E210" s="237" t="s">
        <v>36</v>
      </c>
      <c r="F210" s="238" t="s">
        <v>562</v>
      </c>
      <c r="G210" s="236"/>
      <c r="H210" s="237" t="s">
        <v>36</v>
      </c>
      <c r="I210" s="239"/>
      <c r="J210" s="236"/>
      <c r="K210" s="236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166</v>
      </c>
      <c r="AU210" s="244" t="s">
        <v>90</v>
      </c>
      <c r="AV210" s="13" t="s">
        <v>23</v>
      </c>
      <c r="AW210" s="13" t="s">
        <v>45</v>
      </c>
      <c r="AX210" s="13" t="s">
        <v>82</v>
      </c>
      <c r="AY210" s="244" t="s">
        <v>153</v>
      </c>
    </row>
    <row r="211" spans="1:51" s="14" customFormat="1" ht="12">
      <c r="A211" s="14"/>
      <c r="B211" s="245"/>
      <c r="C211" s="246"/>
      <c r="D211" s="228" t="s">
        <v>166</v>
      </c>
      <c r="E211" s="247" t="s">
        <v>36</v>
      </c>
      <c r="F211" s="248" t="s">
        <v>192</v>
      </c>
      <c r="G211" s="246"/>
      <c r="H211" s="249">
        <v>5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166</v>
      </c>
      <c r="AU211" s="255" t="s">
        <v>90</v>
      </c>
      <c r="AV211" s="14" t="s">
        <v>90</v>
      </c>
      <c r="AW211" s="14" t="s">
        <v>45</v>
      </c>
      <c r="AX211" s="14" t="s">
        <v>82</v>
      </c>
      <c r="AY211" s="255" t="s">
        <v>153</v>
      </c>
    </row>
    <row r="212" spans="1:51" s="15" customFormat="1" ht="12">
      <c r="A212" s="15"/>
      <c r="B212" s="266"/>
      <c r="C212" s="267"/>
      <c r="D212" s="228" t="s">
        <v>166</v>
      </c>
      <c r="E212" s="268" t="s">
        <v>36</v>
      </c>
      <c r="F212" s="269" t="s">
        <v>183</v>
      </c>
      <c r="G212" s="267"/>
      <c r="H212" s="270">
        <v>5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6" t="s">
        <v>166</v>
      </c>
      <c r="AU212" s="276" t="s">
        <v>90</v>
      </c>
      <c r="AV212" s="15" t="s">
        <v>160</v>
      </c>
      <c r="AW212" s="15" t="s">
        <v>45</v>
      </c>
      <c r="AX212" s="15" t="s">
        <v>23</v>
      </c>
      <c r="AY212" s="276" t="s">
        <v>153</v>
      </c>
    </row>
    <row r="213" spans="1:65" s="2" customFormat="1" ht="16.5" customHeight="1">
      <c r="A213" s="41"/>
      <c r="B213" s="42"/>
      <c r="C213" s="256" t="s">
        <v>286</v>
      </c>
      <c r="D213" s="256" t="s">
        <v>175</v>
      </c>
      <c r="E213" s="257" t="s">
        <v>596</v>
      </c>
      <c r="F213" s="258" t="s">
        <v>597</v>
      </c>
      <c r="G213" s="259" t="s">
        <v>186</v>
      </c>
      <c r="H213" s="260">
        <v>30</v>
      </c>
      <c r="I213" s="261"/>
      <c r="J213" s="262">
        <f>ROUND(I213*H213,2)</f>
        <v>0</v>
      </c>
      <c r="K213" s="258" t="s">
        <v>36</v>
      </c>
      <c r="L213" s="263"/>
      <c r="M213" s="264" t="s">
        <v>36</v>
      </c>
      <c r="N213" s="265" t="s">
        <v>53</v>
      </c>
      <c r="O213" s="87"/>
      <c r="P213" s="224">
        <f>O213*H213</f>
        <v>0</v>
      </c>
      <c r="Q213" s="224">
        <v>0.01</v>
      </c>
      <c r="R213" s="224">
        <f>Q213*H213</f>
        <v>0.3</v>
      </c>
      <c r="S213" s="224">
        <v>0</v>
      </c>
      <c r="T213" s="225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6" t="s">
        <v>179</v>
      </c>
      <c r="AT213" s="226" t="s">
        <v>175</v>
      </c>
      <c r="AU213" s="226" t="s">
        <v>90</v>
      </c>
      <c r="AY213" s="19" t="s">
        <v>153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23</v>
      </c>
      <c r="BK213" s="227">
        <f>ROUND(I213*H213,2)</f>
        <v>0</v>
      </c>
      <c r="BL213" s="19" t="s">
        <v>160</v>
      </c>
      <c r="BM213" s="226" t="s">
        <v>598</v>
      </c>
    </row>
    <row r="214" spans="1:47" s="2" customFormat="1" ht="12">
      <c r="A214" s="41"/>
      <c r="B214" s="42"/>
      <c r="C214" s="43"/>
      <c r="D214" s="228" t="s">
        <v>162</v>
      </c>
      <c r="E214" s="43"/>
      <c r="F214" s="229" t="s">
        <v>599</v>
      </c>
      <c r="G214" s="43"/>
      <c r="H214" s="43"/>
      <c r="I214" s="230"/>
      <c r="J214" s="43"/>
      <c r="K214" s="43"/>
      <c r="L214" s="47"/>
      <c r="M214" s="231"/>
      <c r="N214" s="232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9" t="s">
        <v>162</v>
      </c>
      <c r="AU214" s="19" t="s">
        <v>90</v>
      </c>
    </row>
    <row r="215" spans="1:51" s="13" customFormat="1" ht="12">
      <c r="A215" s="13"/>
      <c r="B215" s="235"/>
      <c r="C215" s="236"/>
      <c r="D215" s="228" t="s">
        <v>166</v>
      </c>
      <c r="E215" s="237" t="s">
        <v>36</v>
      </c>
      <c r="F215" s="238" t="s">
        <v>562</v>
      </c>
      <c r="G215" s="236"/>
      <c r="H215" s="237" t="s">
        <v>36</v>
      </c>
      <c r="I215" s="239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166</v>
      </c>
      <c r="AU215" s="244" t="s">
        <v>90</v>
      </c>
      <c r="AV215" s="13" t="s">
        <v>23</v>
      </c>
      <c r="AW215" s="13" t="s">
        <v>45</v>
      </c>
      <c r="AX215" s="13" t="s">
        <v>82</v>
      </c>
      <c r="AY215" s="244" t="s">
        <v>153</v>
      </c>
    </row>
    <row r="216" spans="1:51" s="13" customFormat="1" ht="12">
      <c r="A216" s="13"/>
      <c r="B216" s="235"/>
      <c r="C216" s="236"/>
      <c r="D216" s="228" t="s">
        <v>166</v>
      </c>
      <c r="E216" s="237" t="s">
        <v>36</v>
      </c>
      <c r="F216" s="238" t="s">
        <v>567</v>
      </c>
      <c r="G216" s="236"/>
      <c r="H216" s="237" t="s">
        <v>36</v>
      </c>
      <c r="I216" s="239"/>
      <c r="J216" s="236"/>
      <c r="K216" s="236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166</v>
      </c>
      <c r="AU216" s="244" t="s">
        <v>90</v>
      </c>
      <c r="AV216" s="13" t="s">
        <v>23</v>
      </c>
      <c r="AW216" s="13" t="s">
        <v>45</v>
      </c>
      <c r="AX216" s="13" t="s">
        <v>82</v>
      </c>
      <c r="AY216" s="244" t="s">
        <v>153</v>
      </c>
    </row>
    <row r="217" spans="1:51" s="14" customFormat="1" ht="12">
      <c r="A217" s="14"/>
      <c r="B217" s="245"/>
      <c r="C217" s="246"/>
      <c r="D217" s="228" t="s">
        <v>166</v>
      </c>
      <c r="E217" s="247" t="s">
        <v>36</v>
      </c>
      <c r="F217" s="248" t="s">
        <v>345</v>
      </c>
      <c r="G217" s="246"/>
      <c r="H217" s="249">
        <v>30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166</v>
      </c>
      <c r="AU217" s="255" t="s">
        <v>90</v>
      </c>
      <c r="AV217" s="14" t="s">
        <v>90</v>
      </c>
      <c r="AW217" s="14" t="s">
        <v>45</v>
      </c>
      <c r="AX217" s="14" t="s">
        <v>82</v>
      </c>
      <c r="AY217" s="255" t="s">
        <v>153</v>
      </c>
    </row>
    <row r="218" spans="1:51" s="15" customFormat="1" ht="12">
      <c r="A218" s="15"/>
      <c r="B218" s="266"/>
      <c r="C218" s="267"/>
      <c r="D218" s="228" t="s">
        <v>166</v>
      </c>
      <c r="E218" s="268" t="s">
        <v>36</v>
      </c>
      <c r="F218" s="269" t="s">
        <v>183</v>
      </c>
      <c r="G218" s="267"/>
      <c r="H218" s="270">
        <v>30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6" t="s">
        <v>166</v>
      </c>
      <c r="AU218" s="276" t="s">
        <v>90</v>
      </c>
      <c r="AV218" s="15" t="s">
        <v>160</v>
      </c>
      <c r="AW218" s="15" t="s">
        <v>45</v>
      </c>
      <c r="AX218" s="15" t="s">
        <v>23</v>
      </c>
      <c r="AY218" s="276" t="s">
        <v>153</v>
      </c>
    </row>
    <row r="219" spans="1:65" s="2" customFormat="1" ht="16.5" customHeight="1">
      <c r="A219" s="41"/>
      <c r="B219" s="42"/>
      <c r="C219" s="215" t="s">
        <v>293</v>
      </c>
      <c r="D219" s="215" t="s">
        <v>155</v>
      </c>
      <c r="E219" s="216" t="s">
        <v>600</v>
      </c>
      <c r="F219" s="217" t="s">
        <v>601</v>
      </c>
      <c r="G219" s="218" t="s">
        <v>186</v>
      </c>
      <c r="H219" s="219">
        <v>630</v>
      </c>
      <c r="I219" s="220"/>
      <c r="J219" s="221">
        <f>ROUND(I219*H219,2)</f>
        <v>0</v>
      </c>
      <c r="K219" s="217" t="s">
        <v>159</v>
      </c>
      <c r="L219" s="47"/>
      <c r="M219" s="222" t="s">
        <v>36</v>
      </c>
      <c r="N219" s="223" t="s">
        <v>53</v>
      </c>
      <c r="O219" s="87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6" t="s">
        <v>160</v>
      </c>
      <c r="AT219" s="226" t="s">
        <v>155</v>
      </c>
      <c r="AU219" s="226" t="s">
        <v>90</v>
      </c>
      <c r="AY219" s="19" t="s">
        <v>153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23</v>
      </c>
      <c r="BK219" s="227">
        <f>ROUND(I219*H219,2)</f>
        <v>0</v>
      </c>
      <c r="BL219" s="19" t="s">
        <v>160</v>
      </c>
      <c r="BM219" s="226" t="s">
        <v>602</v>
      </c>
    </row>
    <row r="220" spans="1:47" s="2" customFormat="1" ht="12">
      <c r="A220" s="41"/>
      <c r="B220" s="42"/>
      <c r="C220" s="43"/>
      <c r="D220" s="228" t="s">
        <v>162</v>
      </c>
      <c r="E220" s="43"/>
      <c r="F220" s="229" t="s">
        <v>603</v>
      </c>
      <c r="G220" s="43"/>
      <c r="H220" s="43"/>
      <c r="I220" s="230"/>
      <c r="J220" s="43"/>
      <c r="K220" s="43"/>
      <c r="L220" s="47"/>
      <c r="M220" s="231"/>
      <c r="N220" s="232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9" t="s">
        <v>162</v>
      </c>
      <c r="AU220" s="19" t="s">
        <v>90</v>
      </c>
    </row>
    <row r="221" spans="1:47" s="2" customFormat="1" ht="12">
      <c r="A221" s="41"/>
      <c r="B221" s="42"/>
      <c r="C221" s="43"/>
      <c r="D221" s="233" t="s">
        <v>164</v>
      </c>
      <c r="E221" s="43"/>
      <c r="F221" s="234" t="s">
        <v>604</v>
      </c>
      <c r="G221" s="43"/>
      <c r="H221" s="43"/>
      <c r="I221" s="230"/>
      <c r="J221" s="43"/>
      <c r="K221" s="43"/>
      <c r="L221" s="47"/>
      <c r="M221" s="231"/>
      <c r="N221" s="232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19" t="s">
        <v>164</v>
      </c>
      <c r="AU221" s="19" t="s">
        <v>90</v>
      </c>
    </row>
    <row r="222" spans="1:51" s="13" customFormat="1" ht="12">
      <c r="A222" s="13"/>
      <c r="B222" s="235"/>
      <c r="C222" s="236"/>
      <c r="D222" s="228" t="s">
        <v>166</v>
      </c>
      <c r="E222" s="237" t="s">
        <v>36</v>
      </c>
      <c r="F222" s="238" t="s">
        <v>539</v>
      </c>
      <c r="G222" s="236"/>
      <c r="H222" s="237" t="s">
        <v>36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166</v>
      </c>
      <c r="AU222" s="244" t="s">
        <v>90</v>
      </c>
      <c r="AV222" s="13" t="s">
        <v>23</v>
      </c>
      <c r="AW222" s="13" t="s">
        <v>45</v>
      </c>
      <c r="AX222" s="13" t="s">
        <v>82</v>
      </c>
      <c r="AY222" s="244" t="s">
        <v>153</v>
      </c>
    </row>
    <row r="223" spans="1:51" s="14" customFormat="1" ht="12">
      <c r="A223" s="14"/>
      <c r="B223" s="245"/>
      <c r="C223" s="246"/>
      <c r="D223" s="228" t="s">
        <v>166</v>
      </c>
      <c r="E223" s="247" t="s">
        <v>36</v>
      </c>
      <c r="F223" s="248" t="s">
        <v>540</v>
      </c>
      <c r="G223" s="246"/>
      <c r="H223" s="249">
        <v>630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166</v>
      </c>
      <c r="AU223" s="255" t="s">
        <v>90</v>
      </c>
      <c r="AV223" s="14" t="s">
        <v>90</v>
      </c>
      <c r="AW223" s="14" t="s">
        <v>45</v>
      </c>
      <c r="AX223" s="14" t="s">
        <v>23</v>
      </c>
      <c r="AY223" s="255" t="s">
        <v>153</v>
      </c>
    </row>
    <row r="224" spans="1:65" s="2" customFormat="1" ht="16.5" customHeight="1">
      <c r="A224" s="41"/>
      <c r="B224" s="42"/>
      <c r="C224" s="256" t="s">
        <v>303</v>
      </c>
      <c r="D224" s="256" t="s">
        <v>175</v>
      </c>
      <c r="E224" s="257" t="s">
        <v>605</v>
      </c>
      <c r="F224" s="258" t="s">
        <v>606</v>
      </c>
      <c r="G224" s="259" t="s">
        <v>201</v>
      </c>
      <c r="H224" s="260">
        <v>108</v>
      </c>
      <c r="I224" s="261"/>
      <c r="J224" s="262">
        <f>ROUND(I224*H224,2)</f>
        <v>0</v>
      </c>
      <c r="K224" s="258" t="s">
        <v>36</v>
      </c>
      <c r="L224" s="263"/>
      <c r="M224" s="264" t="s">
        <v>36</v>
      </c>
      <c r="N224" s="265" t="s">
        <v>53</v>
      </c>
      <c r="O224" s="87"/>
      <c r="P224" s="224">
        <f>O224*H224</f>
        <v>0</v>
      </c>
      <c r="Q224" s="224">
        <v>0</v>
      </c>
      <c r="R224" s="224">
        <f>Q224*H224</f>
        <v>0</v>
      </c>
      <c r="S224" s="224">
        <v>0</v>
      </c>
      <c r="T224" s="225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6" t="s">
        <v>179</v>
      </c>
      <c r="AT224" s="226" t="s">
        <v>175</v>
      </c>
      <c r="AU224" s="226" t="s">
        <v>90</v>
      </c>
      <c r="AY224" s="19" t="s">
        <v>153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23</v>
      </c>
      <c r="BK224" s="227">
        <f>ROUND(I224*H224,2)</f>
        <v>0</v>
      </c>
      <c r="BL224" s="19" t="s">
        <v>160</v>
      </c>
      <c r="BM224" s="226" t="s">
        <v>607</v>
      </c>
    </row>
    <row r="225" spans="1:47" s="2" customFormat="1" ht="12">
      <c r="A225" s="41"/>
      <c r="B225" s="42"/>
      <c r="C225" s="43"/>
      <c r="D225" s="228" t="s">
        <v>162</v>
      </c>
      <c r="E225" s="43"/>
      <c r="F225" s="229" t="s">
        <v>606</v>
      </c>
      <c r="G225" s="43"/>
      <c r="H225" s="43"/>
      <c r="I225" s="230"/>
      <c r="J225" s="43"/>
      <c r="K225" s="43"/>
      <c r="L225" s="47"/>
      <c r="M225" s="231"/>
      <c r="N225" s="232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9" t="s">
        <v>162</v>
      </c>
      <c r="AU225" s="19" t="s">
        <v>90</v>
      </c>
    </row>
    <row r="226" spans="1:51" s="13" customFormat="1" ht="12">
      <c r="A226" s="13"/>
      <c r="B226" s="235"/>
      <c r="C226" s="236"/>
      <c r="D226" s="228" t="s">
        <v>166</v>
      </c>
      <c r="E226" s="237" t="s">
        <v>36</v>
      </c>
      <c r="F226" s="238" t="s">
        <v>539</v>
      </c>
      <c r="G226" s="236"/>
      <c r="H226" s="237" t="s">
        <v>36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166</v>
      </c>
      <c r="AU226" s="244" t="s">
        <v>90</v>
      </c>
      <c r="AV226" s="13" t="s">
        <v>23</v>
      </c>
      <c r="AW226" s="13" t="s">
        <v>45</v>
      </c>
      <c r="AX226" s="13" t="s">
        <v>82</v>
      </c>
      <c r="AY226" s="244" t="s">
        <v>153</v>
      </c>
    </row>
    <row r="227" spans="1:51" s="14" customFormat="1" ht="12">
      <c r="A227" s="14"/>
      <c r="B227" s="245"/>
      <c r="C227" s="246"/>
      <c r="D227" s="228" t="s">
        <v>166</v>
      </c>
      <c r="E227" s="247" t="s">
        <v>36</v>
      </c>
      <c r="F227" s="248" t="s">
        <v>608</v>
      </c>
      <c r="G227" s="246"/>
      <c r="H227" s="249">
        <v>108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166</v>
      </c>
      <c r="AU227" s="255" t="s">
        <v>90</v>
      </c>
      <c r="AV227" s="14" t="s">
        <v>90</v>
      </c>
      <c r="AW227" s="14" t="s">
        <v>45</v>
      </c>
      <c r="AX227" s="14" t="s">
        <v>23</v>
      </c>
      <c r="AY227" s="255" t="s">
        <v>153</v>
      </c>
    </row>
    <row r="228" spans="1:65" s="2" customFormat="1" ht="16.5" customHeight="1">
      <c r="A228" s="41"/>
      <c r="B228" s="42"/>
      <c r="C228" s="256" t="s">
        <v>312</v>
      </c>
      <c r="D228" s="256" t="s">
        <v>175</v>
      </c>
      <c r="E228" s="257" t="s">
        <v>609</v>
      </c>
      <c r="F228" s="258" t="s">
        <v>610</v>
      </c>
      <c r="G228" s="259" t="s">
        <v>201</v>
      </c>
      <c r="H228" s="260">
        <v>113</v>
      </c>
      <c r="I228" s="261"/>
      <c r="J228" s="262">
        <f>ROUND(I228*H228,2)</f>
        <v>0</v>
      </c>
      <c r="K228" s="258" t="s">
        <v>36</v>
      </c>
      <c r="L228" s="263"/>
      <c r="M228" s="264" t="s">
        <v>36</v>
      </c>
      <c r="N228" s="265" t="s">
        <v>53</v>
      </c>
      <c r="O228" s="87"/>
      <c r="P228" s="224">
        <f>O228*H228</f>
        <v>0</v>
      </c>
      <c r="Q228" s="224">
        <v>0</v>
      </c>
      <c r="R228" s="224">
        <f>Q228*H228</f>
        <v>0</v>
      </c>
      <c r="S228" s="224">
        <v>0</v>
      </c>
      <c r="T228" s="225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6" t="s">
        <v>179</v>
      </c>
      <c r="AT228" s="226" t="s">
        <v>175</v>
      </c>
      <c r="AU228" s="226" t="s">
        <v>90</v>
      </c>
      <c r="AY228" s="19" t="s">
        <v>153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23</v>
      </c>
      <c r="BK228" s="227">
        <f>ROUND(I228*H228,2)</f>
        <v>0</v>
      </c>
      <c r="BL228" s="19" t="s">
        <v>160</v>
      </c>
      <c r="BM228" s="226" t="s">
        <v>611</v>
      </c>
    </row>
    <row r="229" spans="1:47" s="2" customFormat="1" ht="12">
      <c r="A229" s="41"/>
      <c r="B229" s="42"/>
      <c r="C229" s="43"/>
      <c r="D229" s="228" t="s">
        <v>162</v>
      </c>
      <c r="E229" s="43"/>
      <c r="F229" s="229" t="s">
        <v>610</v>
      </c>
      <c r="G229" s="43"/>
      <c r="H229" s="43"/>
      <c r="I229" s="230"/>
      <c r="J229" s="43"/>
      <c r="K229" s="43"/>
      <c r="L229" s="47"/>
      <c r="M229" s="231"/>
      <c r="N229" s="23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9" t="s">
        <v>162</v>
      </c>
      <c r="AU229" s="19" t="s">
        <v>90</v>
      </c>
    </row>
    <row r="230" spans="1:51" s="13" customFormat="1" ht="12">
      <c r="A230" s="13"/>
      <c r="B230" s="235"/>
      <c r="C230" s="236"/>
      <c r="D230" s="228" t="s">
        <v>166</v>
      </c>
      <c r="E230" s="237" t="s">
        <v>36</v>
      </c>
      <c r="F230" s="238" t="s">
        <v>539</v>
      </c>
      <c r="G230" s="236"/>
      <c r="H230" s="237" t="s">
        <v>36</v>
      </c>
      <c r="I230" s="239"/>
      <c r="J230" s="236"/>
      <c r="K230" s="236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166</v>
      </c>
      <c r="AU230" s="244" t="s">
        <v>90</v>
      </c>
      <c r="AV230" s="13" t="s">
        <v>23</v>
      </c>
      <c r="AW230" s="13" t="s">
        <v>45</v>
      </c>
      <c r="AX230" s="13" t="s">
        <v>82</v>
      </c>
      <c r="AY230" s="244" t="s">
        <v>153</v>
      </c>
    </row>
    <row r="231" spans="1:51" s="14" customFormat="1" ht="12">
      <c r="A231" s="14"/>
      <c r="B231" s="245"/>
      <c r="C231" s="246"/>
      <c r="D231" s="228" t="s">
        <v>166</v>
      </c>
      <c r="E231" s="247" t="s">
        <v>36</v>
      </c>
      <c r="F231" s="248" t="s">
        <v>612</v>
      </c>
      <c r="G231" s="246"/>
      <c r="H231" s="249">
        <v>113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166</v>
      </c>
      <c r="AU231" s="255" t="s">
        <v>90</v>
      </c>
      <c r="AV231" s="14" t="s">
        <v>90</v>
      </c>
      <c r="AW231" s="14" t="s">
        <v>45</v>
      </c>
      <c r="AX231" s="14" t="s">
        <v>23</v>
      </c>
      <c r="AY231" s="255" t="s">
        <v>153</v>
      </c>
    </row>
    <row r="232" spans="1:65" s="2" customFormat="1" ht="16.5" customHeight="1">
      <c r="A232" s="41"/>
      <c r="B232" s="42"/>
      <c r="C232" s="256" t="s">
        <v>323</v>
      </c>
      <c r="D232" s="256" t="s">
        <v>175</v>
      </c>
      <c r="E232" s="257" t="s">
        <v>205</v>
      </c>
      <c r="F232" s="258" t="s">
        <v>613</v>
      </c>
      <c r="G232" s="259" t="s">
        <v>201</v>
      </c>
      <c r="H232" s="260">
        <v>106</v>
      </c>
      <c r="I232" s="261"/>
      <c r="J232" s="262">
        <f>ROUND(I232*H232,2)</f>
        <v>0</v>
      </c>
      <c r="K232" s="258" t="s">
        <v>36</v>
      </c>
      <c r="L232" s="263"/>
      <c r="M232" s="264" t="s">
        <v>36</v>
      </c>
      <c r="N232" s="265" t="s">
        <v>53</v>
      </c>
      <c r="O232" s="87"/>
      <c r="P232" s="224">
        <f>O232*H232</f>
        <v>0</v>
      </c>
      <c r="Q232" s="224">
        <v>0</v>
      </c>
      <c r="R232" s="224">
        <f>Q232*H232</f>
        <v>0</v>
      </c>
      <c r="S232" s="224">
        <v>0</v>
      </c>
      <c r="T232" s="225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6" t="s">
        <v>179</v>
      </c>
      <c r="AT232" s="226" t="s">
        <v>175</v>
      </c>
      <c r="AU232" s="226" t="s">
        <v>90</v>
      </c>
      <c r="AY232" s="19" t="s">
        <v>153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19" t="s">
        <v>23</v>
      </c>
      <c r="BK232" s="227">
        <f>ROUND(I232*H232,2)</f>
        <v>0</v>
      </c>
      <c r="BL232" s="19" t="s">
        <v>160</v>
      </c>
      <c r="BM232" s="226" t="s">
        <v>614</v>
      </c>
    </row>
    <row r="233" spans="1:47" s="2" customFormat="1" ht="12">
      <c r="A233" s="41"/>
      <c r="B233" s="42"/>
      <c r="C233" s="43"/>
      <c r="D233" s="228" t="s">
        <v>162</v>
      </c>
      <c r="E233" s="43"/>
      <c r="F233" s="229" t="s">
        <v>613</v>
      </c>
      <c r="G233" s="43"/>
      <c r="H233" s="43"/>
      <c r="I233" s="230"/>
      <c r="J233" s="43"/>
      <c r="K233" s="43"/>
      <c r="L233" s="47"/>
      <c r="M233" s="231"/>
      <c r="N233" s="232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19" t="s">
        <v>162</v>
      </c>
      <c r="AU233" s="19" t="s">
        <v>90</v>
      </c>
    </row>
    <row r="234" spans="1:51" s="13" customFormat="1" ht="12">
      <c r="A234" s="13"/>
      <c r="B234" s="235"/>
      <c r="C234" s="236"/>
      <c r="D234" s="228" t="s">
        <v>166</v>
      </c>
      <c r="E234" s="237" t="s">
        <v>36</v>
      </c>
      <c r="F234" s="238" t="s">
        <v>539</v>
      </c>
      <c r="G234" s="236"/>
      <c r="H234" s="237" t="s">
        <v>36</v>
      </c>
      <c r="I234" s="239"/>
      <c r="J234" s="236"/>
      <c r="K234" s="236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166</v>
      </c>
      <c r="AU234" s="244" t="s">
        <v>90</v>
      </c>
      <c r="AV234" s="13" t="s">
        <v>23</v>
      </c>
      <c r="AW234" s="13" t="s">
        <v>45</v>
      </c>
      <c r="AX234" s="13" t="s">
        <v>82</v>
      </c>
      <c r="AY234" s="244" t="s">
        <v>153</v>
      </c>
    </row>
    <row r="235" spans="1:51" s="14" customFormat="1" ht="12">
      <c r="A235" s="14"/>
      <c r="B235" s="245"/>
      <c r="C235" s="246"/>
      <c r="D235" s="228" t="s">
        <v>166</v>
      </c>
      <c r="E235" s="247" t="s">
        <v>36</v>
      </c>
      <c r="F235" s="248" t="s">
        <v>615</v>
      </c>
      <c r="G235" s="246"/>
      <c r="H235" s="249">
        <v>106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166</v>
      </c>
      <c r="AU235" s="255" t="s">
        <v>90</v>
      </c>
      <c r="AV235" s="14" t="s">
        <v>90</v>
      </c>
      <c r="AW235" s="14" t="s">
        <v>45</v>
      </c>
      <c r="AX235" s="14" t="s">
        <v>23</v>
      </c>
      <c r="AY235" s="255" t="s">
        <v>153</v>
      </c>
    </row>
    <row r="236" spans="1:65" s="2" customFormat="1" ht="16.5" customHeight="1">
      <c r="A236" s="41"/>
      <c r="B236" s="42"/>
      <c r="C236" s="256" t="s">
        <v>331</v>
      </c>
      <c r="D236" s="256" t="s">
        <v>175</v>
      </c>
      <c r="E236" s="257" t="s">
        <v>616</v>
      </c>
      <c r="F236" s="258" t="s">
        <v>617</v>
      </c>
      <c r="G236" s="259" t="s">
        <v>201</v>
      </c>
      <c r="H236" s="260">
        <v>95</v>
      </c>
      <c r="I236" s="261"/>
      <c r="J236" s="262">
        <f>ROUND(I236*H236,2)</f>
        <v>0</v>
      </c>
      <c r="K236" s="258" t="s">
        <v>36</v>
      </c>
      <c r="L236" s="263"/>
      <c r="M236" s="264" t="s">
        <v>36</v>
      </c>
      <c r="N236" s="265" t="s">
        <v>53</v>
      </c>
      <c r="O236" s="87"/>
      <c r="P236" s="224">
        <f>O236*H236</f>
        <v>0</v>
      </c>
      <c r="Q236" s="224">
        <v>0</v>
      </c>
      <c r="R236" s="224">
        <f>Q236*H236</f>
        <v>0</v>
      </c>
      <c r="S236" s="224">
        <v>0</v>
      </c>
      <c r="T236" s="225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6" t="s">
        <v>179</v>
      </c>
      <c r="AT236" s="226" t="s">
        <v>175</v>
      </c>
      <c r="AU236" s="226" t="s">
        <v>90</v>
      </c>
      <c r="AY236" s="19" t="s">
        <v>153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9" t="s">
        <v>23</v>
      </c>
      <c r="BK236" s="227">
        <f>ROUND(I236*H236,2)</f>
        <v>0</v>
      </c>
      <c r="BL236" s="19" t="s">
        <v>160</v>
      </c>
      <c r="BM236" s="226" t="s">
        <v>618</v>
      </c>
    </row>
    <row r="237" spans="1:47" s="2" customFormat="1" ht="12">
      <c r="A237" s="41"/>
      <c r="B237" s="42"/>
      <c r="C237" s="43"/>
      <c r="D237" s="228" t="s">
        <v>162</v>
      </c>
      <c r="E237" s="43"/>
      <c r="F237" s="229" t="s">
        <v>617</v>
      </c>
      <c r="G237" s="43"/>
      <c r="H237" s="43"/>
      <c r="I237" s="230"/>
      <c r="J237" s="43"/>
      <c r="K237" s="43"/>
      <c r="L237" s="47"/>
      <c r="M237" s="231"/>
      <c r="N237" s="232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19" t="s">
        <v>162</v>
      </c>
      <c r="AU237" s="19" t="s">
        <v>90</v>
      </c>
    </row>
    <row r="238" spans="1:51" s="13" customFormat="1" ht="12">
      <c r="A238" s="13"/>
      <c r="B238" s="235"/>
      <c r="C238" s="236"/>
      <c r="D238" s="228" t="s">
        <v>166</v>
      </c>
      <c r="E238" s="237" t="s">
        <v>36</v>
      </c>
      <c r="F238" s="238" t="s">
        <v>539</v>
      </c>
      <c r="G238" s="236"/>
      <c r="H238" s="237" t="s">
        <v>36</v>
      </c>
      <c r="I238" s="239"/>
      <c r="J238" s="236"/>
      <c r="K238" s="236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166</v>
      </c>
      <c r="AU238" s="244" t="s">
        <v>90</v>
      </c>
      <c r="AV238" s="13" t="s">
        <v>23</v>
      </c>
      <c r="AW238" s="13" t="s">
        <v>45</v>
      </c>
      <c r="AX238" s="13" t="s">
        <v>82</v>
      </c>
      <c r="AY238" s="244" t="s">
        <v>153</v>
      </c>
    </row>
    <row r="239" spans="1:51" s="14" customFormat="1" ht="12">
      <c r="A239" s="14"/>
      <c r="B239" s="245"/>
      <c r="C239" s="246"/>
      <c r="D239" s="228" t="s">
        <v>166</v>
      </c>
      <c r="E239" s="247" t="s">
        <v>36</v>
      </c>
      <c r="F239" s="248" t="s">
        <v>619</v>
      </c>
      <c r="G239" s="246"/>
      <c r="H239" s="249">
        <v>95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166</v>
      </c>
      <c r="AU239" s="255" t="s">
        <v>90</v>
      </c>
      <c r="AV239" s="14" t="s">
        <v>90</v>
      </c>
      <c r="AW239" s="14" t="s">
        <v>45</v>
      </c>
      <c r="AX239" s="14" t="s">
        <v>23</v>
      </c>
      <c r="AY239" s="255" t="s">
        <v>153</v>
      </c>
    </row>
    <row r="240" spans="1:65" s="2" customFormat="1" ht="16.5" customHeight="1">
      <c r="A240" s="41"/>
      <c r="B240" s="42"/>
      <c r="C240" s="256" t="s">
        <v>338</v>
      </c>
      <c r="D240" s="256" t="s">
        <v>175</v>
      </c>
      <c r="E240" s="257" t="s">
        <v>620</v>
      </c>
      <c r="F240" s="258" t="s">
        <v>621</v>
      </c>
      <c r="G240" s="259" t="s">
        <v>201</v>
      </c>
      <c r="H240" s="260">
        <v>102</v>
      </c>
      <c r="I240" s="261"/>
      <c r="J240" s="262">
        <f>ROUND(I240*H240,2)</f>
        <v>0</v>
      </c>
      <c r="K240" s="258" t="s">
        <v>36</v>
      </c>
      <c r="L240" s="263"/>
      <c r="M240" s="264" t="s">
        <v>36</v>
      </c>
      <c r="N240" s="265" t="s">
        <v>53</v>
      </c>
      <c r="O240" s="87"/>
      <c r="P240" s="224">
        <f>O240*H240</f>
        <v>0</v>
      </c>
      <c r="Q240" s="224">
        <v>0</v>
      </c>
      <c r="R240" s="224">
        <f>Q240*H240</f>
        <v>0</v>
      </c>
      <c r="S240" s="224">
        <v>0</v>
      </c>
      <c r="T240" s="225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6" t="s">
        <v>179</v>
      </c>
      <c r="AT240" s="226" t="s">
        <v>175</v>
      </c>
      <c r="AU240" s="226" t="s">
        <v>90</v>
      </c>
      <c r="AY240" s="19" t="s">
        <v>153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9" t="s">
        <v>23</v>
      </c>
      <c r="BK240" s="227">
        <f>ROUND(I240*H240,2)</f>
        <v>0</v>
      </c>
      <c r="BL240" s="19" t="s">
        <v>160</v>
      </c>
      <c r="BM240" s="226" t="s">
        <v>622</v>
      </c>
    </row>
    <row r="241" spans="1:47" s="2" customFormat="1" ht="12">
      <c r="A241" s="41"/>
      <c r="B241" s="42"/>
      <c r="C241" s="43"/>
      <c r="D241" s="228" t="s">
        <v>162</v>
      </c>
      <c r="E241" s="43"/>
      <c r="F241" s="229" t="s">
        <v>621</v>
      </c>
      <c r="G241" s="43"/>
      <c r="H241" s="43"/>
      <c r="I241" s="230"/>
      <c r="J241" s="43"/>
      <c r="K241" s="43"/>
      <c r="L241" s="47"/>
      <c r="M241" s="231"/>
      <c r="N241" s="232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19" t="s">
        <v>162</v>
      </c>
      <c r="AU241" s="19" t="s">
        <v>90</v>
      </c>
    </row>
    <row r="242" spans="1:51" s="13" customFormat="1" ht="12">
      <c r="A242" s="13"/>
      <c r="B242" s="235"/>
      <c r="C242" s="236"/>
      <c r="D242" s="228" t="s">
        <v>166</v>
      </c>
      <c r="E242" s="237" t="s">
        <v>36</v>
      </c>
      <c r="F242" s="238" t="s">
        <v>539</v>
      </c>
      <c r="G242" s="236"/>
      <c r="H242" s="237" t="s">
        <v>36</v>
      </c>
      <c r="I242" s="239"/>
      <c r="J242" s="236"/>
      <c r="K242" s="236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166</v>
      </c>
      <c r="AU242" s="244" t="s">
        <v>90</v>
      </c>
      <c r="AV242" s="13" t="s">
        <v>23</v>
      </c>
      <c r="AW242" s="13" t="s">
        <v>45</v>
      </c>
      <c r="AX242" s="13" t="s">
        <v>82</v>
      </c>
      <c r="AY242" s="244" t="s">
        <v>153</v>
      </c>
    </row>
    <row r="243" spans="1:51" s="14" customFormat="1" ht="12">
      <c r="A243" s="14"/>
      <c r="B243" s="245"/>
      <c r="C243" s="246"/>
      <c r="D243" s="228" t="s">
        <v>166</v>
      </c>
      <c r="E243" s="247" t="s">
        <v>36</v>
      </c>
      <c r="F243" s="248" t="s">
        <v>623</v>
      </c>
      <c r="G243" s="246"/>
      <c r="H243" s="249">
        <v>102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166</v>
      </c>
      <c r="AU243" s="255" t="s">
        <v>90</v>
      </c>
      <c r="AV243" s="14" t="s">
        <v>90</v>
      </c>
      <c r="AW243" s="14" t="s">
        <v>45</v>
      </c>
      <c r="AX243" s="14" t="s">
        <v>23</v>
      </c>
      <c r="AY243" s="255" t="s">
        <v>153</v>
      </c>
    </row>
    <row r="244" spans="1:65" s="2" customFormat="1" ht="16.5" customHeight="1">
      <c r="A244" s="41"/>
      <c r="B244" s="42"/>
      <c r="C244" s="256" t="s">
        <v>345</v>
      </c>
      <c r="D244" s="256" t="s">
        <v>175</v>
      </c>
      <c r="E244" s="257" t="s">
        <v>624</v>
      </c>
      <c r="F244" s="258" t="s">
        <v>625</v>
      </c>
      <c r="G244" s="259" t="s">
        <v>201</v>
      </c>
      <c r="H244" s="260">
        <v>106</v>
      </c>
      <c r="I244" s="261"/>
      <c r="J244" s="262">
        <f>ROUND(I244*H244,2)</f>
        <v>0</v>
      </c>
      <c r="K244" s="258" t="s">
        <v>36</v>
      </c>
      <c r="L244" s="263"/>
      <c r="M244" s="264" t="s">
        <v>36</v>
      </c>
      <c r="N244" s="265" t="s">
        <v>53</v>
      </c>
      <c r="O244" s="87"/>
      <c r="P244" s="224">
        <f>O244*H244</f>
        <v>0</v>
      </c>
      <c r="Q244" s="224">
        <v>0</v>
      </c>
      <c r="R244" s="224">
        <f>Q244*H244</f>
        <v>0</v>
      </c>
      <c r="S244" s="224">
        <v>0</v>
      </c>
      <c r="T244" s="225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6" t="s">
        <v>179</v>
      </c>
      <c r="AT244" s="226" t="s">
        <v>175</v>
      </c>
      <c r="AU244" s="226" t="s">
        <v>90</v>
      </c>
      <c r="AY244" s="19" t="s">
        <v>153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9" t="s">
        <v>23</v>
      </c>
      <c r="BK244" s="227">
        <f>ROUND(I244*H244,2)</f>
        <v>0</v>
      </c>
      <c r="BL244" s="19" t="s">
        <v>160</v>
      </c>
      <c r="BM244" s="226" t="s">
        <v>626</v>
      </c>
    </row>
    <row r="245" spans="1:47" s="2" customFormat="1" ht="12">
      <c r="A245" s="41"/>
      <c r="B245" s="42"/>
      <c r="C245" s="43"/>
      <c r="D245" s="228" t="s">
        <v>162</v>
      </c>
      <c r="E245" s="43"/>
      <c r="F245" s="229" t="s">
        <v>625</v>
      </c>
      <c r="G245" s="43"/>
      <c r="H245" s="43"/>
      <c r="I245" s="230"/>
      <c r="J245" s="43"/>
      <c r="K245" s="43"/>
      <c r="L245" s="47"/>
      <c r="M245" s="231"/>
      <c r="N245" s="23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19" t="s">
        <v>162</v>
      </c>
      <c r="AU245" s="19" t="s">
        <v>90</v>
      </c>
    </row>
    <row r="246" spans="1:51" s="13" customFormat="1" ht="12">
      <c r="A246" s="13"/>
      <c r="B246" s="235"/>
      <c r="C246" s="236"/>
      <c r="D246" s="228" t="s">
        <v>166</v>
      </c>
      <c r="E246" s="237" t="s">
        <v>36</v>
      </c>
      <c r="F246" s="238" t="s">
        <v>539</v>
      </c>
      <c r="G246" s="236"/>
      <c r="H246" s="237" t="s">
        <v>36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166</v>
      </c>
      <c r="AU246" s="244" t="s">
        <v>90</v>
      </c>
      <c r="AV246" s="13" t="s">
        <v>23</v>
      </c>
      <c r="AW246" s="13" t="s">
        <v>45</v>
      </c>
      <c r="AX246" s="13" t="s">
        <v>82</v>
      </c>
      <c r="AY246" s="244" t="s">
        <v>153</v>
      </c>
    </row>
    <row r="247" spans="1:51" s="14" customFormat="1" ht="12">
      <c r="A247" s="14"/>
      <c r="B247" s="245"/>
      <c r="C247" s="246"/>
      <c r="D247" s="228" t="s">
        <v>166</v>
      </c>
      <c r="E247" s="247" t="s">
        <v>36</v>
      </c>
      <c r="F247" s="248" t="s">
        <v>615</v>
      </c>
      <c r="G247" s="246"/>
      <c r="H247" s="249">
        <v>106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166</v>
      </c>
      <c r="AU247" s="255" t="s">
        <v>90</v>
      </c>
      <c r="AV247" s="14" t="s">
        <v>90</v>
      </c>
      <c r="AW247" s="14" t="s">
        <v>45</v>
      </c>
      <c r="AX247" s="14" t="s">
        <v>23</v>
      </c>
      <c r="AY247" s="255" t="s">
        <v>153</v>
      </c>
    </row>
    <row r="248" spans="1:65" s="2" customFormat="1" ht="16.5" customHeight="1">
      <c r="A248" s="41"/>
      <c r="B248" s="42"/>
      <c r="C248" s="215" t="s">
        <v>627</v>
      </c>
      <c r="D248" s="215" t="s">
        <v>155</v>
      </c>
      <c r="E248" s="216" t="s">
        <v>216</v>
      </c>
      <c r="F248" s="217" t="s">
        <v>217</v>
      </c>
      <c r="G248" s="218" t="s">
        <v>186</v>
      </c>
      <c r="H248" s="219">
        <v>72</v>
      </c>
      <c r="I248" s="220"/>
      <c r="J248" s="221">
        <f>ROUND(I248*H248,2)</f>
        <v>0</v>
      </c>
      <c r="K248" s="217" t="s">
        <v>159</v>
      </c>
      <c r="L248" s="47"/>
      <c r="M248" s="222" t="s">
        <v>36</v>
      </c>
      <c r="N248" s="223" t="s">
        <v>53</v>
      </c>
      <c r="O248" s="87"/>
      <c r="P248" s="224">
        <f>O248*H248</f>
        <v>0</v>
      </c>
      <c r="Q248" s="224">
        <v>6E-05</v>
      </c>
      <c r="R248" s="224">
        <f>Q248*H248</f>
        <v>0.00432</v>
      </c>
      <c r="S248" s="224">
        <v>0</v>
      </c>
      <c r="T248" s="225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26" t="s">
        <v>160</v>
      </c>
      <c r="AT248" s="226" t="s">
        <v>155</v>
      </c>
      <c r="AU248" s="226" t="s">
        <v>90</v>
      </c>
      <c r="AY248" s="19" t="s">
        <v>153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9" t="s">
        <v>23</v>
      </c>
      <c r="BK248" s="227">
        <f>ROUND(I248*H248,2)</f>
        <v>0</v>
      </c>
      <c r="BL248" s="19" t="s">
        <v>160</v>
      </c>
      <c r="BM248" s="226" t="s">
        <v>628</v>
      </c>
    </row>
    <row r="249" spans="1:47" s="2" customFormat="1" ht="12">
      <c r="A249" s="41"/>
      <c r="B249" s="42"/>
      <c r="C249" s="43"/>
      <c r="D249" s="228" t="s">
        <v>162</v>
      </c>
      <c r="E249" s="43"/>
      <c r="F249" s="229" t="s">
        <v>219</v>
      </c>
      <c r="G249" s="43"/>
      <c r="H249" s="43"/>
      <c r="I249" s="230"/>
      <c r="J249" s="43"/>
      <c r="K249" s="43"/>
      <c r="L249" s="47"/>
      <c r="M249" s="231"/>
      <c r="N249" s="232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19" t="s">
        <v>162</v>
      </c>
      <c r="AU249" s="19" t="s">
        <v>90</v>
      </c>
    </row>
    <row r="250" spans="1:47" s="2" customFormat="1" ht="12">
      <c r="A250" s="41"/>
      <c r="B250" s="42"/>
      <c r="C250" s="43"/>
      <c r="D250" s="233" t="s">
        <v>164</v>
      </c>
      <c r="E250" s="43"/>
      <c r="F250" s="234" t="s">
        <v>220</v>
      </c>
      <c r="G250" s="43"/>
      <c r="H250" s="43"/>
      <c r="I250" s="230"/>
      <c r="J250" s="43"/>
      <c r="K250" s="43"/>
      <c r="L250" s="47"/>
      <c r="M250" s="231"/>
      <c r="N250" s="232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19" t="s">
        <v>164</v>
      </c>
      <c r="AU250" s="19" t="s">
        <v>90</v>
      </c>
    </row>
    <row r="251" spans="1:51" s="13" customFormat="1" ht="12">
      <c r="A251" s="13"/>
      <c r="B251" s="235"/>
      <c r="C251" s="236"/>
      <c r="D251" s="228" t="s">
        <v>166</v>
      </c>
      <c r="E251" s="237" t="s">
        <v>36</v>
      </c>
      <c r="F251" s="238" t="s">
        <v>221</v>
      </c>
      <c r="G251" s="236"/>
      <c r="H251" s="237" t="s">
        <v>36</v>
      </c>
      <c r="I251" s="239"/>
      <c r="J251" s="236"/>
      <c r="K251" s="236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166</v>
      </c>
      <c r="AU251" s="244" t="s">
        <v>90</v>
      </c>
      <c r="AV251" s="13" t="s">
        <v>23</v>
      </c>
      <c r="AW251" s="13" t="s">
        <v>45</v>
      </c>
      <c r="AX251" s="13" t="s">
        <v>82</v>
      </c>
      <c r="AY251" s="244" t="s">
        <v>153</v>
      </c>
    </row>
    <row r="252" spans="1:51" s="14" customFormat="1" ht="12">
      <c r="A252" s="14"/>
      <c r="B252" s="245"/>
      <c r="C252" s="246"/>
      <c r="D252" s="228" t="s">
        <v>166</v>
      </c>
      <c r="E252" s="247" t="s">
        <v>36</v>
      </c>
      <c r="F252" s="248" t="s">
        <v>555</v>
      </c>
      <c r="G252" s="246"/>
      <c r="H252" s="249">
        <v>72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166</v>
      </c>
      <c r="AU252" s="255" t="s">
        <v>90</v>
      </c>
      <c r="AV252" s="14" t="s">
        <v>90</v>
      </c>
      <c r="AW252" s="14" t="s">
        <v>45</v>
      </c>
      <c r="AX252" s="14" t="s">
        <v>23</v>
      </c>
      <c r="AY252" s="255" t="s">
        <v>153</v>
      </c>
    </row>
    <row r="253" spans="1:65" s="2" customFormat="1" ht="16.5" customHeight="1">
      <c r="A253" s="41"/>
      <c r="B253" s="42"/>
      <c r="C253" s="256" t="s">
        <v>334</v>
      </c>
      <c r="D253" s="256" t="s">
        <v>175</v>
      </c>
      <c r="E253" s="257" t="s">
        <v>223</v>
      </c>
      <c r="F253" s="258" t="s">
        <v>224</v>
      </c>
      <c r="G253" s="259" t="s">
        <v>186</v>
      </c>
      <c r="H253" s="260">
        <v>216</v>
      </c>
      <c r="I253" s="261"/>
      <c r="J253" s="262">
        <f>ROUND(I253*H253,2)</f>
        <v>0</v>
      </c>
      <c r="K253" s="258" t="s">
        <v>159</v>
      </c>
      <c r="L253" s="263"/>
      <c r="M253" s="264" t="s">
        <v>36</v>
      </c>
      <c r="N253" s="265" t="s">
        <v>53</v>
      </c>
      <c r="O253" s="87"/>
      <c r="P253" s="224">
        <f>O253*H253</f>
        <v>0</v>
      </c>
      <c r="Q253" s="224">
        <v>0.0059</v>
      </c>
      <c r="R253" s="224">
        <f>Q253*H253</f>
        <v>1.2744</v>
      </c>
      <c r="S253" s="224">
        <v>0</v>
      </c>
      <c r="T253" s="225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6" t="s">
        <v>179</v>
      </c>
      <c r="AT253" s="226" t="s">
        <v>175</v>
      </c>
      <c r="AU253" s="226" t="s">
        <v>90</v>
      </c>
      <c r="AY253" s="19" t="s">
        <v>153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19" t="s">
        <v>23</v>
      </c>
      <c r="BK253" s="227">
        <f>ROUND(I253*H253,2)</f>
        <v>0</v>
      </c>
      <c r="BL253" s="19" t="s">
        <v>160</v>
      </c>
      <c r="BM253" s="226" t="s">
        <v>629</v>
      </c>
    </row>
    <row r="254" spans="1:47" s="2" customFormat="1" ht="12">
      <c r="A254" s="41"/>
      <c r="B254" s="42"/>
      <c r="C254" s="43"/>
      <c r="D254" s="228" t="s">
        <v>162</v>
      </c>
      <c r="E254" s="43"/>
      <c r="F254" s="229" t="s">
        <v>224</v>
      </c>
      <c r="G254" s="43"/>
      <c r="H254" s="43"/>
      <c r="I254" s="230"/>
      <c r="J254" s="43"/>
      <c r="K254" s="43"/>
      <c r="L254" s="47"/>
      <c r="M254" s="231"/>
      <c r="N254" s="232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19" t="s">
        <v>162</v>
      </c>
      <c r="AU254" s="19" t="s">
        <v>90</v>
      </c>
    </row>
    <row r="255" spans="1:51" s="13" customFormat="1" ht="12">
      <c r="A255" s="13"/>
      <c r="B255" s="235"/>
      <c r="C255" s="236"/>
      <c r="D255" s="228" t="s">
        <v>166</v>
      </c>
      <c r="E255" s="237" t="s">
        <v>36</v>
      </c>
      <c r="F255" s="238" t="s">
        <v>221</v>
      </c>
      <c r="G255" s="236"/>
      <c r="H255" s="237" t="s">
        <v>36</v>
      </c>
      <c r="I255" s="239"/>
      <c r="J255" s="236"/>
      <c r="K255" s="236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166</v>
      </c>
      <c r="AU255" s="244" t="s">
        <v>90</v>
      </c>
      <c r="AV255" s="13" t="s">
        <v>23</v>
      </c>
      <c r="AW255" s="13" t="s">
        <v>45</v>
      </c>
      <c r="AX255" s="13" t="s">
        <v>82</v>
      </c>
      <c r="AY255" s="244" t="s">
        <v>153</v>
      </c>
    </row>
    <row r="256" spans="1:51" s="14" customFormat="1" ht="12">
      <c r="A256" s="14"/>
      <c r="B256" s="245"/>
      <c r="C256" s="246"/>
      <c r="D256" s="228" t="s">
        <v>166</v>
      </c>
      <c r="E256" s="247" t="s">
        <v>36</v>
      </c>
      <c r="F256" s="248" t="s">
        <v>630</v>
      </c>
      <c r="G256" s="246"/>
      <c r="H256" s="249">
        <v>216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166</v>
      </c>
      <c r="AU256" s="255" t="s">
        <v>90</v>
      </c>
      <c r="AV256" s="14" t="s">
        <v>90</v>
      </c>
      <c r="AW256" s="14" t="s">
        <v>45</v>
      </c>
      <c r="AX256" s="14" t="s">
        <v>23</v>
      </c>
      <c r="AY256" s="255" t="s">
        <v>153</v>
      </c>
    </row>
    <row r="257" spans="1:65" s="2" customFormat="1" ht="16.5" customHeight="1">
      <c r="A257" s="41"/>
      <c r="B257" s="42"/>
      <c r="C257" s="215" t="s">
        <v>301</v>
      </c>
      <c r="D257" s="215" t="s">
        <v>155</v>
      </c>
      <c r="E257" s="216" t="s">
        <v>252</v>
      </c>
      <c r="F257" s="217" t="s">
        <v>253</v>
      </c>
      <c r="G257" s="218" t="s">
        <v>186</v>
      </c>
      <c r="H257" s="219">
        <v>72</v>
      </c>
      <c r="I257" s="220"/>
      <c r="J257" s="221">
        <f>ROUND(I257*H257,2)</f>
        <v>0</v>
      </c>
      <c r="K257" s="217" t="s">
        <v>36</v>
      </c>
      <c r="L257" s="47"/>
      <c r="M257" s="222" t="s">
        <v>36</v>
      </c>
      <c r="N257" s="223" t="s">
        <v>53</v>
      </c>
      <c r="O257" s="87"/>
      <c r="P257" s="224">
        <f>O257*H257</f>
        <v>0</v>
      </c>
      <c r="Q257" s="224">
        <v>0.00208</v>
      </c>
      <c r="R257" s="224">
        <f>Q257*H257</f>
        <v>0.14975999999999998</v>
      </c>
      <c r="S257" s="224">
        <v>0</v>
      </c>
      <c r="T257" s="225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6" t="s">
        <v>160</v>
      </c>
      <c r="AT257" s="226" t="s">
        <v>155</v>
      </c>
      <c r="AU257" s="226" t="s">
        <v>90</v>
      </c>
      <c r="AY257" s="19" t="s">
        <v>153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23</v>
      </c>
      <c r="BK257" s="227">
        <f>ROUND(I257*H257,2)</f>
        <v>0</v>
      </c>
      <c r="BL257" s="19" t="s">
        <v>160</v>
      </c>
      <c r="BM257" s="226" t="s">
        <v>631</v>
      </c>
    </row>
    <row r="258" spans="1:47" s="2" customFormat="1" ht="12">
      <c r="A258" s="41"/>
      <c r="B258" s="42"/>
      <c r="C258" s="43"/>
      <c r="D258" s="228" t="s">
        <v>162</v>
      </c>
      <c r="E258" s="43"/>
      <c r="F258" s="229" t="s">
        <v>253</v>
      </c>
      <c r="G258" s="43"/>
      <c r="H258" s="43"/>
      <c r="I258" s="230"/>
      <c r="J258" s="43"/>
      <c r="K258" s="43"/>
      <c r="L258" s="47"/>
      <c r="M258" s="231"/>
      <c r="N258" s="232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19" t="s">
        <v>162</v>
      </c>
      <c r="AU258" s="19" t="s">
        <v>90</v>
      </c>
    </row>
    <row r="259" spans="1:51" s="13" customFormat="1" ht="12">
      <c r="A259" s="13"/>
      <c r="B259" s="235"/>
      <c r="C259" s="236"/>
      <c r="D259" s="228" t="s">
        <v>166</v>
      </c>
      <c r="E259" s="237" t="s">
        <v>36</v>
      </c>
      <c r="F259" s="238" t="s">
        <v>221</v>
      </c>
      <c r="G259" s="236"/>
      <c r="H259" s="237" t="s">
        <v>36</v>
      </c>
      <c r="I259" s="239"/>
      <c r="J259" s="236"/>
      <c r="K259" s="236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166</v>
      </c>
      <c r="AU259" s="244" t="s">
        <v>90</v>
      </c>
      <c r="AV259" s="13" t="s">
        <v>23</v>
      </c>
      <c r="AW259" s="13" t="s">
        <v>45</v>
      </c>
      <c r="AX259" s="13" t="s">
        <v>82</v>
      </c>
      <c r="AY259" s="244" t="s">
        <v>153</v>
      </c>
    </row>
    <row r="260" spans="1:51" s="14" customFormat="1" ht="12">
      <c r="A260" s="14"/>
      <c r="B260" s="245"/>
      <c r="C260" s="246"/>
      <c r="D260" s="228" t="s">
        <v>166</v>
      </c>
      <c r="E260" s="247" t="s">
        <v>36</v>
      </c>
      <c r="F260" s="248" t="s">
        <v>555</v>
      </c>
      <c r="G260" s="246"/>
      <c r="H260" s="249">
        <v>72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5" t="s">
        <v>166</v>
      </c>
      <c r="AU260" s="255" t="s">
        <v>90</v>
      </c>
      <c r="AV260" s="14" t="s">
        <v>90</v>
      </c>
      <c r="AW260" s="14" t="s">
        <v>45</v>
      </c>
      <c r="AX260" s="14" t="s">
        <v>23</v>
      </c>
      <c r="AY260" s="255" t="s">
        <v>153</v>
      </c>
    </row>
    <row r="261" spans="1:65" s="2" customFormat="1" ht="24.15" customHeight="1">
      <c r="A261" s="41"/>
      <c r="B261" s="42"/>
      <c r="C261" s="215" t="s">
        <v>632</v>
      </c>
      <c r="D261" s="215" t="s">
        <v>155</v>
      </c>
      <c r="E261" s="216" t="s">
        <v>633</v>
      </c>
      <c r="F261" s="217" t="s">
        <v>634</v>
      </c>
      <c r="G261" s="218" t="s">
        <v>635</v>
      </c>
      <c r="H261" s="219">
        <v>6.3</v>
      </c>
      <c r="I261" s="220"/>
      <c r="J261" s="221">
        <f>ROUND(I261*H261,2)</f>
        <v>0</v>
      </c>
      <c r="K261" s="217" t="s">
        <v>159</v>
      </c>
      <c r="L261" s="47"/>
      <c r="M261" s="222" t="s">
        <v>36</v>
      </c>
      <c r="N261" s="223" t="s">
        <v>53</v>
      </c>
      <c r="O261" s="87"/>
      <c r="P261" s="224">
        <f>O261*H261</f>
        <v>0</v>
      </c>
      <c r="Q261" s="224">
        <v>0</v>
      </c>
      <c r="R261" s="224">
        <f>Q261*H261</f>
        <v>0</v>
      </c>
      <c r="S261" s="224">
        <v>0</v>
      </c>
      <c r="T261" s="225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6" t="s">
        <v>160</v>
      </c>
      <c r="AT261" s="226" t="s">
        <v>155</v>
      </c>
      <c r="AU261" s="226" t="s">
        <v>90</v>
      </c>
      <c r="AY261" s="19" t="s">
        <v>153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19" t="s">
        <v>23</v>
      </c>
      <c r="BK261" s="227">
        <f>ROUND(I261*H261,2)</f>
        <v>0</v>
      </c>
      <c r="BL261" s="19" t="s">
        <v>160</v>
      </c>
      <c r="BM261" s="226" t="s">
        <v>636</v>
      </c>
    </row>
    <row r="262" spans="1:47" s="2" customFormat="1" ht="12">
      <c r="A262" s="41"/>
      <c r="B262" s="42"/>
      <c r="C262" s="43"/>
      <c r="D262" s="228" t="s">
        <v>162</v>
      </c>
      <c r="E262" s="43"/>
      <c r="F262" s="229" t="s">
        <v>637</v>
      </c>
      <c r="G262" s="43"/>
      <c r="H262" s="43"/>
      <c r="I262" s="230"/>
      <c r="J262" s="43"/>
      <c r="K262" s="43"/>
      <c r="L262" s="47"/>
      <c r="M262" s="231"/>
      <c r="N262" s="232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19" t="s">
        <v>162</v>
      </c>
      <c r="AU262" s="19" t="s">
        <v>90</v>
      </c>
    </row>
    <row r="263" spans="1:47" s="2" customFormat="1" ht="12">
      <c r="A263" s="41"/>
      <c r="B263" s="42"/>
      <c r="C263" s="43"/>
      <c r="D263" s="233" t="s">
        <v>164</v>
      </c>
      <c r="E263" s="43"/>
      <c r="F263" s="234" t="s">
        <v>638</v>
      </c>
      <c r="G263" s="43"/>
      <c r="H263" s="43"/>
      <c r="I263" s="230"/>
      <c r="J263" s="43"/>
      <c r="K263" s="43"/>
      <c r="L263" s="47"/>
      <c r="M263" s="231"/>
      <c r="N263" s="232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19" t="s">
        <v>164</v>
      </c>
      <c r="AU263" s="19" t="s">
        <v>90</v>
      </c>
    </row>
    <row r="264" spans="1:51" s="13" customFormat="1" ht="12">
      <c r="A264" s="13"/>
      <c r="B264" s="235"/>
      <c r="C264" s="236"/>
      <c r="D264" s="228" t="s">
        <v>166</v>
      </c>
      <c r="E264" s="237" t="s">
        <v>36</v>
      </c>
      <c r="F264" s="238" t="s">
        <v>639</v>
      </c>
      <c r="G264" s="236"/>
      <c r="H264" s="237" t="s">
        <v>36</v>
      </c>
      <c r="I264" s="239"/>
      <c r="J264" s="236"/>
      <c r="K264" s="236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166</v>
      </c>
      <c r="AU264" s="244" t="s">
        <v>90</v>
      </c>
      <c r="AV264" s="13" t="s">
        <v>23</v>
      </c>
      <c r="AW264" s="13" t="s">
        <v>45</v>
      </c>
      <c r="AX264" s="13" t="s">
        <v>82</v>
      </c>
      <c r="AY264" s="244" t="s">
        <v>153</v>
      </c>
    </row>
    <row r="265" spans="1:51" s="14" customFormat="1" ht="12">
      <c r="A265" s="14"/>
      <c r="B265" s="245"/>
      <c r="C265" s="246"/>
      <c r="D265" s="228" t="s">
        <v>166</v>
      </c>
      <c r="E265" s="247" t="s">
        <v>36</v>
      </c>
      <c r="F265" s="248" t="s">
        <v>640</v>
      </c>
      <c r="G265" s="246"/>
      <c r="H265" s="249">
        <v>6.3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166</v>
      </c>
      <c r="AU265" s="255" t="s">
        <v>90</v>
      </c>
      <c r="AV265" s="14" t="s">
        <v>90</v>
      </c>
      <c r="AW265" s="14" t="s">
        <v>45</v>
      </c>
      <c r="AX265" s="14" t="s">
        <v>23</v>
      </c>
      <c r="AY265" s="255" t="s">
        <v>153</v>
      </c>
    </row>
    <row r="266" spans="1:65" s="2" customFormat="1" ht="16.5" customHeight="1">
      <c r="A266" s="41"/>
      <c r="B266" s="42"/>
      <c r="C266" s="256" t="s">
        <v>641</v>
      </c>
      <c r="D266" s="256" t="s">
        <v>175</v>
      </c>
      <c r="E266" s="257" t="s">
        <v>642</v>
      </c>
      <c r="F266" s="258" t="s">
        <v>643</v>
      </c>
      <c r="G266" s="259" t="s">
        <v>178</v>
      </c>
      <c r="H266" s="260">
        <v>12.6</v>
      </c>
      <c r="I266" s="261"/>
      <c r="J266" s="262">
        <f>ROUND(I266*H266,2)</f>
        <v>0</v>
      </c>
      <c r="K266" s="258" t="s">
        <v>36</v>
      </c>
      <c r="L266" s="263"/>
      <c r="M266" s="264" t="s">
        <v>36</v>
      </c>
      <c r="N266" s="265" t="s">
        <v>53</v>
      </c>
      <c r="O266" s="87"/>
      <c r="P266" s="224">
        <f>O266*H266</f>
        <v>0</v>
      </c>
      <c r="Q266" s="224">
        <v>0</v>
      </c>
      <c r="R266" s="224">
        <f>Q266*H266</f>
        <v>0</v>
      </c>
      <c r="S266" s="224">
        <v>0</v>
      </c>
      <c r="T266" s="225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26" t="s">
        <v>179</v>
      </c>
      <c r="AT266" s="226" t="s">
        <v>175</v>
      </c>
      <c r="AU266" s="226" t="s">
        <v>90</v>
      </c>
      <c r="AY266" s="19" t="s">
        <v>153</v>
      </c>
      <c r="BE266" s="227">
        <f>IF(N266="základní",J266,0)</f>
        <v>0</v>
      </c>
      <c r="BF266" s="227">
        <f>IF(N266="snížená",J266,0)</f>
        <v>0</v>
      </c>
      <c r="BG266" s="227">
        <f>IF(N266="zákl. přenesená",J266,0)</f>
        <v>0</v>
      </c>
      <c r="BH266" s="227">
        <f>IF(N266="sníž. přenesená",J266,0)</f>
        <v>0</v>
      </c>
      <c r="BI266" s="227">
        <f>IF(N266="nulová",J266,0)</f>
        <v>0</v>
      </c>
      <c r="BJ266" s="19" t="s">
        <v>23</v>
      </c>
      <c r="BK266" s="227">
        <f>ROUND(I266*H266,2)</f>
        <v>0</v>
      </c>
      <c r="BL266" s="19" t="s">
        <v>160</v>
      </c>
      <c r="BM266" s="226" t="s">
        <v>644</v>
      </c>
    </row>
    <row r="267" spans="1:47" s="2" customFormat="1" ht="12">
      <c r="A267" s="41"/>
      <c r="B267" s="42"/>
      <c r="C267" s="43"/>
      <c r="D267" s="228" t="s">
        <v>162</v>
      </c>
      <c r="E267" s="43"/>
      <c r="F267" s="229" t="s">
        <v>643</v>
      </c>
      <c r="G267" s="43"/>
      <c r="H267" s="43"/>
      <c r="I267" s="230"/>
      <c r="J267" s="43"/>
      <c r="K267" s="43"/>
      <c r="L267" s="47"/>
      <c r="M267" s="231"/>
      <c r="N267" s="232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19" t="s">
        <v>162</v>
      </c>
      <c r="AU267" s="19" t="s">
        <v>90</v>
      </c>
    </row>
    <row r="268" spans="1:51" s="13" customFormat="1" ht="12">
      <c r="A268" s="13"/>
      <c r="B268" s="235"/>
      <c r="C268" s="236"/>
      <c r="D268" s="228" t="s">
        <v>166</v>
      </c>
      <c r="E268" s="237" t="s">
        <v>36</v>
      </c>
      <c r="F268" s="238" t="s">
        <v>639</v>
      </c>
      <c r="G268" s="236"/>
      <c r="H268" s="237" t="s">
        <v>36</v>
      </c>
      <c r="I268" s="239"/>
      <c r="J268" s="236"/>
      <c r="K268" s="236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166</v>
      </c>
      <c r="AU268" s="244" t="s">
        <v>90</v>
      </c>
      <c r="AV268" s="13" t="s">
        <v>23</v>
      </c>
      <c r="AW268" s="13" t="s">
        <v>45</v>
      </c>
      <c r="AX268" s="13" t="s">
        <v>82</v>
      </c>
      <c r="AY268" s="244" t="s">
        <v>153</v>
      </c>
    </row>
    <row r="269" spans="1:51" s="14" customFormat="1" ht="12">
      <c r="A269" s="14"/>
      <c r="B269" s="245"/>
      <c r="C269" s="246"/>
      <c r="D269" s="228" t="s">
        <v>166</v>
      </c>
      <c r="E269" s="247" t="s">
        <v>36</v>
      </c>
      <c r="F269" s="248" t="s">
        <v>645</v>
      </c>
      <c r="G269" s="246"/>
      <c r="H269" s="249">
        <v>12.6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166</v>
      </c>
      <c r="AU269" s="255" t="s">
        <v>90</v>
      </c>
      <c r="AV269" s="14" t="s">
        <v>90</v>
      </c>
      <c r="AW269" s="14" t="s">
        <v>45</v>
      </c>
      <c r="AX269" s="14" t="s">
        <v>23</v>
      </c>
      <c r="AY269" s="255" t="s">
        <v>153</v>
      </c>
    </row>
    <row r="270" spans="1:65" s="2" customFormat="1" ht="16.5" customHeight="1">
      <c r="A270" s="41"/>
      <c r="B270" s="42"/>
      <c r="C270" s="215" t="s">
        <v>646</v>
      </c>
      <c r="D270" s="215" t="s">
        <v>155</v>
      </c>
      <c r="E270" s="216" t="s">
        <v>647</v>
      </c>
      <c r="F270" s="217" t="s">
        <v>648</v>
      </c>
      <c r="G270" s="218" t="s">
        <v>186</v>
      </c>
      <c r="H270" s="219">
        <v>72</v>
      </c>
      <c r="I270" s="220"/>
      <c r="J270" s="221">
        <f>ROUND(I270*H270,2)</f>
        <v>0</v>
      </c>
      <c r="K270" s="217" t="s">
        <v>159</v>
      </c>
      <c r="L270" s="47"/>
      <c r="M270" s="222" t="s">
        <v>36</v>
      </c>
      <c r="N270" s="223" t="s">
        <v>53</v>
      </c>
      <c r="O270" s="87"/>
      <c r="P270" s="224">
        <f>O270*H270</f>
        <v>0</v>
      </c>
      <c r="Q270" s="224">
        <v>0</v>
      </c>
      <c r="R270" s="224">
        <f>Q270*H270</f>
        <v>0</v>
      </c>
      <c r="S270" s="224">
        <v>0</v>
      </c>
      <c r="T270" s="225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26" t="s">
        <v>160</v>
      </c>
      <c r="AT270" s="226" t="s">
        <v>155</v>
      </c>
      <c r="AU270" s="226" t="s">
        <v>90</v>
      </c>
      <c r="AY270" s="19" t="s">
        <v>153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19" t="s">
        <v>23</v>
      </c>
      <c r="BK270" s="227">
        <f>ROUND(I270*H270,2)</f>
        <v>0</v>
      </c>
      <c r="BL270" s="19" t="s">
        <v>160</v>
      </c>
      <c r="BM270" s="226" t="s">
        <v>649</v>
      </c>
    </row>
    <row r="271" spans="1:47" s="2" customFormat="1" ht="12">
      <c r="A271" s="41"/>
      <c r="B271" s="42"/>
      <c r="C271" s="43"/>
      <c r="D271" s="228" t="s">
        <v>162</v>
      </c>
      <c r="E271" s="43"/>
      <c r="F271" s="229" t="s">
        <v>650</v>
      </c>
      <c r="G271" s="43"/>
      <c r="H271" s="43"/>
      <c r="I271" s="230"/>
      <c r="J271" s="43"/>
      <c r="K271" s="43"/>
      <c r="L271" s="47"/>
      <c r="M271" s="231"/>
      <c r="N271" s="232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162</v>
      </c>
      <c r="AU271" s="19" t="s">
        <v>90</v>
      </c>
    </row>
    <row r="272" spans="1:47" s="2" customFormat="1" ht="12">
      <c r="A272" s="41"/>
      <c r="B272" s="42"/>
      <c r="C272" s="43"/>
      <c r="D272" s="233" t="s">
        <v>164</v>
      </c>
      <c r="E272" s="43"/>
      <c r="F272" s="234" t="s">
        <v>651</v>
      </c>
      <c r="G272" s="43"/>
      <c r="H272" s="43"/>
      <c r="I272" s="230"/>
      <c r="J272" s="43"/>
      <c r="K272" s="43"/>
      <c r="L272" s="47"/>
      <c r="M272" s="231"/>
      <c r="N272" s="232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9" t="s">
        <v>164</v>
      </c>
      <c r="AU272" s="19" t="s">
        <v>90</v>
      </c>
    </row>
    <row r="273" spans="1:51" s="13" customFormat="1" ht="12">
      <c r="A273" s="13"/>
      <c r="B273" s="235"/>
      <c r="C273" s="236"/>
      <c r="D273" s="228" t="s">
        <v>166</v>
      </c>
      <c r="E273" s="237" t="s">
        <v>36</v>
      </c>
      <c r="F273" s="238" t="s">
        <v>221</v>
      </c>
      <c r="G273" s="236"/>
      <c r="H273" s="237" t="s">
        <v>36</v>
      </c>
      <c r="I273" s="239"/>
      <c r="J273" s="236"/>
      <c r="K273" s="236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166</v>
      </c>
      <c r="AU273" s="244" t="s">
        <v>90</v>
      </c>
      <c r="AV273" s="13" t="s">
        <v>23</v>
      </c>
      <c r="AW273" s="13" t="s">
        <v>45</v>
      </c>
      <c r="AX273" s="13" t="s">
        <v>82</v>
      </c>
      <c r="AY273" s="244" t="s">
        <v>153</v>
      </c>
    </row>
    <row r="274" spans="1:51" s="14" customFormat="1" ht="12">
      <c r="A274" s="14"/>
      <c r="B274" s="245"/>
      <c r="C274" s="246"/>
      <c r="D274" s="228" t="s">
        <v>166</v>
      </c>
      <c r="E274" s="247" t="s">
        <v>36</v>
      </c>
      <c r="F274" s="248" t="s">
        <v>555</v>
      </c>
      <c r="G274" s="246"/>
      <c r="H274" s="249">
        <v>72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5" t="s">
        <v>166</v>
      </c>
      <c r="AU274" s="255" t="s">
        <v>90</v>
      </c>
      <c r="AV274" s="14" t="s">
        <v>90</v>
      </c>
      <c r="AW274" s="14" t="s">
        <v>45</v>
      </c>
      <c r="AX274" s="14" t="s">
        <v>23</v>
      </c>
      <c r="AY274" s="255" t="s">
        <v>153</v>
      </c>
    </row>
    <row r="275" spans="1:65" s="2" customFormat="1" ht="16.5" customHeight="1">
      <c r="A275" s="41"/>
      <c r="B275" s="42"/>
      <c r="C275" s="215" t="s">
        <v>652</v>
      </c>
      <c r="D275" s="215" t="s">
        <v>155</v>
      </c>
      <c r="E275" s="216" t="s">
        <v>266</v>
      </c>
      <c r="F275" s="217" t="s">
        <v>267</v>
      </c>
      <c r="G275" s="218" t="s">
        <v>186</v>
      </c>
      <c r="H275" s="219">
        <v>72</v>
      </c>
      <c r="I275" s="220"/>
      <c r="J275" s="221">
        <f>ROUND(I275*H275,2)</f>
        <v>0</v>
      </c>
      <c r="K275" s="217" t="s">
        <v>36</v>
      </c>
      <c r="L275" s="47"/>
      <c r="M275" s="222" t="s">
        <v>36</v>
      </c>
      <c r="N275" s="223" t="s">
        <v>53</v>
      </c>
      <c r="O275" s="87"/>
      <c r="P275" s="224">
        <f>O275*H275</f>
        <v>0</v>
      </c>
      <c r="Q275" s="224">
        <v>0</v>
      </c>
      <c r="R275" s="224">
        <f>Q275*H275</f>
        <v>0</v>
      </c>
      <c r="S275" s="224">
        <v>0</v>
      </c>
      <c r="T275" s="225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26" t="s">
        <v>160</v>
      </c>
      <c r="AT275" s="226" t="s">
        <v>155</v>
      </c>
      <c r="AU275" s="226" t="s">
        <v>90</v>
      </c>
      <c r="AY275" s="19" t="s">
        <v>153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19" t="s">
        <v>23</v>
      </c>
      <c r="BK275" s="227">
        <f>ROUND(I275*H275,2)</f>
        <v>0</v>
      </c>
      <c r="BL275" s="19" t="s">
        <v>160</v>
      </c>
      <c r="BM275" s="226" t="s">
        <v>653</v>
      </c>
    </row>
    <row r="276" spans="1:47" s="2" customFormat="1" ht="12">
      <c r="A276" s="41"/>
      <c r="B276" s="42"/>
      <c r="C276" s="43"/>
      <c r="D276" s="228" t="s">
        <v>162</v>
      </c>
      <c r="E276" s="43"/>
      <c r="F276" s="229" t="s">
        <v>267</v>
      </c>
      <c r="G276" s="43"/>
      <c r="H276" s="43"/>
      <c r="I276" s="230"/>
      <c r="J276" s="43"/>
      <c r="K276" s="43"/>
      <c r="L276" s="47"/>
      <c r="M276" s="231"/>
      <c r="N276" s="232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19" t="s">
        <v>162</v>
      </c>
      <c r="AU276" s="19" t="s">
        <v>90</v>
      </c>
    </row>
    <row r="277" spans="1:51" s="13" customFormat="1" ht="12">
      <c r="A277" s="13"/>
      <c r="B277" s="235"/>
      <c r="C277" s="236"/>
      <c r="D277" s="228" t="s">
        <v>166</v>
      </c>
      <c r="E277" s="237" t="s">
        <v>36</v>
      </c>
      <c r="F277" s="238" t="s">
        <v>221</v>
      </c>
      <c r="G277" s="236"/>
      <c r="H277" s="237" t="s">
        <v>36</v>
      </c>
      <c r="I277" s="239"/>
      <c r="J277" s="236"/>
      <c r="K277" s="236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166</v>
      </c>
      <c r="AU277" s="244" t="s">
        <v>90</v>
      </c>
      <c r="AV277" s="13" t="s">
        <v>23</v>
      </c>
      <c r="AW277" s="13" t="s">
        <v>45</v>
      </c>
      <c r="AX277" s="13" t="s">
        <v>82</v>
      </c>
      <c r="AY277" s="244" t="s">
        <v>153</v>
      </c>
    </row>
    <row r="278" spans="1:51" s="14" customFormat="1" ht="12">
      <c r="A278" s="14"/>
      <c r="B278" s="245"/>
      <c r="C278" s="246"/>
      <c r="D278" s="228" t="s">
        <v>166</v>
      </c>
      <c r="E278" s="247" t="s">
        <v>36</v>
      </c>
      <c r="F278" s="248" t="s">
        <v>555</v>
      </c>
      <c r="G278" s="246"/>
      <c r="H278" s="249">
        <v>72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5" t="s">
        <v>166</v>
      </c>
      <c r="AU278" s="255" t="s">
        <v>90</v>
      </c>
      <c r="AV278" s="14" t="s">
        <v>90</v>
      </c>
      <c r="AW278" s="14" t="s">
        <v>45</v>
      </c>
      <c r="AX278" s="14" t="s">
        <v>23</v>
      </c>
      <c r="AY278" s="255" t="s">
        <v>153</v>
      </c>
    </row>
    <row r="279" spans="1:65" s="2" customFormat="1" ht="16.5" customHeight="1">
      <c r="A279" s="41"/>
      <c r="B279" s="42"/>
      <c r="C279" s="256" t="s">
        <v>654</v>
      </c>
      <c r="D279" s="256" t="s">
        <v>175</v>
      </c>
      <c r="E279" s="257" t="s">
        <v>270</v>
      </c>
      <c r="F279" s="258" t="s">
        <v>271</v>
      </c>
      <c r="G279" s="259" t="s">
        <v>272</v>
      </c>
      <c r="H279" s="260">
        <v>144</v>
      </c>
      <c r="I279" s="261"/>
      <c r="J279" s="262">
        <f>ROUND(I279*H279,2)</f>
        <v>0</v>
      </c>
      <c r="K279" s="258" t="s">
        <v>36</v>
      </c>
      <c r="L279" s="263"/>
      <c r="M279" s="264" t="s">
        <v>36</v>
      </c>
      <c r="N279" s="265" t="s">
        <v>53</v>
      </c>
      <c r="O279" s="87"/>
      <c r="P279" s="224">
        <f>O279*H279</f>
        <v>0</v>
      </c>
      <c r="Q279" s="224">
        <v>0</v>
      </c>
      <c r="R279" s="224">
        <f>Q279*H279</f>
        <v>0</v>
      </c>
      <c r="S279" s="224">
        <v>0</v>
      </c>
      <c r="T279" s="225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26" t="s">
        <v>179</v>
      </c>
      <c r="AT279" s="226" t="s">
        <v>175</v>
      </c>
      <c r="AU279" s="226" t="s">
        <v>90</v>
      </c>
      <c r="AY279" s="19" t="s">
        <v>153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9" t="s">
        <v>23</v>
      </c>
      <c r="BK279" s="227">
        <f>ROUND(I279*H279,2)</f>
        <v>0</v>
      </c>
      <c r="BL279" s="19" t="s">
        <v>160</v>
      </c>
      <c r="BM279" s="226" t="s">
        <v>655</v>
      </c>
    </row>
    <row r="280" spans="1:47" s="2" customFormat="1" ht="12">
      <c r="A280" s="41"/>
      <c r="B280" s="42"/>
      <c r="C280" s="43"/>
      <c r="D280" s="228" t="s">
        <v>162</v>
      </c>
      <c r="E280" s="43"/>
      <c r="F280" s="229" t="s">
        <v>271</v>
      </c>
      <c r="G280" s="43"/>
      <c r="H280" s="43"/>
      <c r="I280" s="230"/>
      <c r="J280" s="43"/>
      <c r="K280" s="43"/>
      <c r="L280" s="47"/>
      <c r="M280" s="231"/>
      <c r="N280" s="232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19" t="s">
        <v>162</v>
      </c>
      <c r="AU280" s="19" t="s">
        <v>90</v>
      </c>
    </row>
    <row r="281" spans="1:51" s="13" customFormat="1" ht="12">
      <c r="A281" s="13"/>
      <c r="B281" s="235"/>
      <c r="C281" s="236"/>
      <c r="D281" s="228" t="s">
        <v>166</v>
      </c>
      <c r="E281" s="237" t="s">
        <v>36</v>
      </c>
      <c r="F281" s="238" t="s">
        <v>221</v>
      </c>
      <c r="G281" s="236"/>
      <c r="H281" s="237" t="s">
        <v>36</v>
      </c>
      <c r="I281" s="239"/>
      <c r="J281" s="236"/>
      <c r="K281" s="236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166</v>
      </c>
      <c r="AU281" s="244" t="s">
        <v>90</v>
      </c>
      <c r="AV281" s="13" t="s">
        <v>23</v>
      </c>
      <c r="AW281" s="13" t="s">
        <v>45</v>
      </c>
      <c r="AX281" s="13" t="s">
        <v>82</v>
      </c>
      <c r="AY281" s="244" t="s">
        <v>153</v>
      </c>
    </row>
    <row r="282" spans="1:51" s="14" customFormat="1" ht="12">
      <c r="A282" s="14"/>
      <c r="B282" s="245"/>
      <c r="C282" s="246"/>
      <c r="D282" s="228" t="s">
        <v>166</v>
      </c>
      <c r="E282" s="247" t="s">
        <v>36</v>
      </c>
      <c r="F282" s="248" t="s">
        <v>656</v>
      </c>
      <c r="G282" s="246"/>
      <c r="H282" s="249">
        <v>144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166</v>
      </c>
      <c r="AU282" s="255" t="s">
        <v>90</v>
      </c>
      <c r="AV282" s="14" t="s">
        <v>90</v>
      </c>
      <c r="AW282" s="14" t="s">
        <v>45</v>
      </c>
      <c r="AX282" s="14" t="s">
        <v>23</v>
      </c>
      <c r="AY282" s="255" t="s">
        <v>153</v>
      </c>
    </row>
    <row r="283" spans="1:65" s="2" customFormat="1" ht="16.5" customHeight="1">
      <c r="A283" s="41"/>
      <c r="B283" s="42"/>
      <c r="C283" s="215" t="s">
        <v>657</v>
      </c>
      <c r="D283" s="215" t="s">
        <v>155</v>
      </c>
      <c r="E283" s="216" t="s">
        <v>239</v>
      </c>
      <c r="F283" s="217" t="s">
        <v>240</v>
      </c>
      <c r="G283" s="218" t="s">
        <v>158</v>
      </c>
      <c r="H283" s="219">
        <v>351</v>
      </c>
      <c r="I283" s="220"/>
      <c r="J283" s="221">
        <f>ROUND(I283*H283,2)</f>
        <v>0</v>
      </c>
      <c r="K283" s="217" t="s">
        <v>159</v>
      </c>
      <c r="L283" s="47"/>
      <c r="M283" s="222" t="s">
        <v>36</v>
      </c>
      <c r="N283" s="223" t="s">
        <v>53</v>
      </c>
      <c r="O283" s="87"/>
      <c r="P283" s="224">
        <f>O283*H283</f>
        <v>0</v>
      </c>
      <c r="Q283" s="224">
        <v>0</v>
      </c>
      <c r="R283" s="224">
        <f>Q283*H283</f>
        <v>0</v>
      </c>
      <c r="S283" s="224">
        <v>0</v>
      </c>
      <c r="T283" s="225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6" t="s">
        <v>160</v>
      </c>
      <c r="AT283" s="226" t="s">
        <v>155</v>
      </c>
      <c r="AU283" s="226" t="s">
        <v>90</v>
      </c>
      <c r="AY283" s="19" t="s">
        <v>153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9" t="s">
        <v>23</v>
      </c>
      <c r="BK283" s="227">
        <f>ROUND(I283*H283,2)</f>
        <v>0</v>
      </c>
      <c r="BL283" s="19" t="s">
        <v>160</v>
      </c>
      <c r="BM283" s="226" t="s">
        <v>658</v>
      </c>
    </row>
    <row r="284" spans="1:47" s="2" customFormat="1" ht="12">
      <c r="A284" s="41"/>
      <c r="B284" s="42"/>
      <c r="C284" s="43"/>
      <c r="D284" s="228" t="s">
        <v>162</v>
      </c>
      <c r="E284" s="43"/>
      <c r="F284" s="229" t="s">
        <v>242</v>
      </c>
      <c r="G284" s="43"/>
      <c r="H284" s="43"/>
      <c r="I284" s="230"/>
      <c r="J284" s="43"/>
      <c r="K284" s="43"/>
      <c r="L284" s="47"/>
      <c r="M284" s="231"/>
      <c r="N284" s="232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19" t="s">
        <v>162</v>
      </c>
      <c r="AU284" s="19" t="s">
        <v>90</v>
      </c>
    </row>
    <row r="285" spans="1:47" s="2" customFormat="1" ht="12">
      <c r="A285" s="41"/>
      <c r="B285" s="42"/>
      <c r="C285" s="43"/>
      <c r="D285" s="233" t="s">
        <v>164</v>
      </c>
      <c r="E285" s="43"/>
      <c r="F285" s="234" t="s">
        <v>243</v>
      </c>
      <c r="G285" s="43"/>
      <c r="H285" s="43"/>
      <c r="I285" s="230"/>
      <c r="J285" s="43"/>
      <c r="K285" s="43"/>
      <c r="L285" s="47"/>
      <c r="M285" s="231"/>
      <c r="N285" s="232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19" t="s">
        <v>164</v>
      </c>
      <c r="AU285" s="19" t="s">
        <v>90</v>
      </c>
    </row>
    <row r="286" spans="1:51" s="13" customFormat="1" ht="12">
      <c r="A286" s="13"/>
      <c r="B286" s="235"/>
      <c r="C286" s="236"/>
      <c r="D286" s="228" t="s">
        <v>166</v>
      </c>
      <c r="E286" s="237" t="s">
        <v>36</v>
      </c>
      <c r="F286" s="238" t="s">
        <v>659</v>
      </c>
      <c r="G286" s="236"/>
      <c r="H286" s="237" t="s">
        <v>36</v>
      </c>
      <c r="I286" s="239"/>
      <c r="J286" s="236"/>
      <c r="K286" s="236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166</v>
      </c>
      <c r="AU286" s="244" t="s">
        <v>90</v>
      </c>
      <c r="AV286" s="13" t="s">
        <v>23</v>
      </c>
      <c r="AW286" s="13" t="s">
        <v>45</v>
      </c>
      <c r="AX286" s="13" t="s">
        <v>82</v>
      </c>
      <c r="AY286" s="244" t="s">
        <v>153</v>
      </c>
    </row>
    <row r="287" spans="1:51" s="14" customFormat="1" ht="12">
      <c r="A287" s="14"/>
      <c r="B287" s="245"/>
      <c r="C287" s="246"/>
      <c r="D287" s="228" t="s">
        <v>166</v>
      </c>
      <c r="E287" s="247" t="s">
        <v>36</v>
      </c>
      <c r="F287" s="248" t="s">
        <v>660</v>
      </c>
      <c r="G287" s="246"/>
      <c r="H287" s="249">
        <v>351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5" t="s">
        <v>166</v>
      </c>
      <c r="AU287" s="255" t="s">
        <v>90</v>
      </c>
      <c r="AV287" s="14" t="s">
        <v>90</v>
      </c>
      <c r="AW287" s="14" t="s">
        <v>45</v>
      </c>
      <c r="AX287" s="14" t="s">
        <v>82</v>
      </c>
      <c r="AY287" s="255" t="s">
        <v>153</v>
      </c>
    </row>
    <row r="288" spans="1:51" s="15" customFormat="1" ht="12">
      <c r="A288" s="15"/>
      <c r="B288" s="266"/>
      <c r="C288" s="267"/>
      <c r="D288" s="228" t="s">
        <v>166</v>
      </c>
      <c r="E288" s="268" t="s">
        <v>36</v>
      </c>
      <c r="F288" s="269" t="s">
        <v>183</v>
      </c>
      <c r="G288" s="267"/>
      <c r="H288" s="270">
        <v>351</v>
      </c>
      <c r="I288" s="271"/>
      <c r="J288" s="267"/>
      <c r="K288" s="267"/>
      <c r="L288" s="272"/>
      <c r="M288" s="273"/>
      <c r="N288" s="274"/>
      <c r="O288" s="274"/>
      <c r="P288" s="274"/>
      <c r="Q288" s="274"/>
      <c r="R288" s="274"/>
      <c r="S288" s="274"/>
      <c r="T288" s="27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76" t="s">
        <v>166</v>
      </c>
      <c r="AU288" s="276" t="s">
        <v>90</v>
      </c>
      <c r="AV288" s="15" t="s">
        <v>160</v>
      </c>
      <c r="AW288" s="15" t="s">
        <v>45</v>
      </c>
      <c r="AX288" s="15" t="s">
        <v>23</v>
      </c>
      <c r="AY288" s="276" t="s">
        <v>153</v>
      </c>
    </row>
    <row r="289" spans="1:65" s="2" customFormat="1" ht="16.5" customHeight="1">
      <c r="A289" s="41"/>
      <c r="B289" s="42"/>
      <c r="C289" s="256" t="s">
        <v>661</v>
      </c>
      <c r="D289" s="256" t="s">
        <v>175</v>
      </c>
      <c r="E289" s="257" t="s">
        <v>245</v>
      </c>
      <c r="F289" s="258" t="s">
        <v>246</v>
      </c>
      <c r="G289" s="259" t="s">
        <v>247</v>
      </c>
      <c r="H289" s="260">
        <v>52.65</v>
      </c>
      <c r="I289" s="261"/>
      <c r="J289" s="262">
        <f>ROUND(I289*H289,2)</f>
        <v>0</v>
      </c>
      <c r="K289" s="258" t="s">
        <v>159</v>
      </c>
      <c r="L289" s="263"/>
      <c r="M289" s="264" t="s">
        <v>36</v>
      </c>
      <c r="N289" s="265" t="s">
        <v>53</v>
      </c>
      <c r="O289" s="87"/>
      <c r="P289" s="224">
        <f>O289*H289</f>
        <v>0</v>
      </c>
      <c r="Q289" s="224">
        <v>0.2</v>
      </c>
      <c r="R289" s="224">
        <f>Q289*H289</f>
        <v>10.530000000000001</v>
      </c>
      <c r="S289" s="224">
        <v>0</v>
      </c>
      <c r="T289" s="225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26" t="s">
        <v>179</v>
      </c>
      <c r="AT289" s="226" t="s">
        <v>175</v>
      </c>
      <c r="AU289" s="226" t="s">
        <v>90</v>
      </c>
      <c r="AY289" s="19" t="s">
        <v>153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19" t="s">
        <v>23</v>
      </c>
      <c r="BK289" s="227">
        <f>ROUND(I289*H289,2)</f>
        <v>0</v>
      </c>
      <c r="BL289" s="19" t="s">
        <v>160</v>
      </c>
      <c r="BM289" s="226" t="s">
        <v>662</v>
      </c>
    </row>
    <row r="290" spans="1:47" s="2" customFormat="1" ht="12">
      <c r="A290" s="41"/>
      <c r="B290" s="42"/>
      <c r="C290" s="43"/>
      <c r="D290" s="228" t="s">
        <v>162</v>
      </c>
      <c r="E290" s="43"/>
      <c r="F290" s="229" t="s">
        <v>246</v>
      </c>
      <c r="G290" s="43"/>
      <c r="H290" s="43"/>
      <c r="I290" s="230"/>
      <c r="J290" s="43"/>
      <c r="K290" s="43"/>
      <c r="L290" s="47"/>
      <c r="M290" s="231"/>
      <c r="N290" s="232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9" t="s">
        <v>162</v>
      </c>
      <c r="AU290" s="19" t="s">
        <v>90</v>
      </c>
    </row>
    <row r="291" spans="1:51" s="13" customFormat="1" ht="12">
      <c r="A291" s="13"/>
      <c r="B291" s="235"/>
      <c r="C291" s="236"/>
      <c r="D291" s="228" t="s">
        <v>166</v>
      </c>
      <c r="E291" s="237" t="s">
        <v>36</v>
      </c>
      <c r="F291" s="238" t="s">
        <v>249</v>
      </c>
      <c r="G291" s="236"/>
      <c r="H291" s="237" t="s">
        <v>36</v>
      </c>
      <c r="I291" s="239"/>
      <c r="J291" s="236"/>
      <c r="K291" s="236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166</v>
      </c>
      <c r="AU291" s="244" t="s">
        <v>90</v>
      </c>
      <c r="AV291" s="13" t="s">
        <v>23</v>
      </c>
      <c r="AW291" s="13" t="s">
        <v>45</v>
      </c>
      <c r="AX291" s="13" t="s">
        <v>82</v>
      </c>
      <c r="AY291" s="244" t="s">
        <v>153</v>
      </c>
    </row>
    <row r="292" spans="1:51" s="14" customFormat="1" ht="12">
      <c r="A292" s="14"/>
      <c r="B292" s="245"/>
      <c r="C292" s="246"/>
      <c r="D292" s="228" t="s">
        <v>166</v>
      </c>
      <c r="E292" s="247" t="s">
        <v>36</v>
      </c>
      <c r="F292" s="248" t="s">
        <v>663</v>
      </c>
      <c r="G292" s="246"/>
      <c r="H292" s="249">
        <v>52.65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5" t="s">
        <v>166</v>
      </c>
      <c r="AU292" s="255" t="s">
        <v>90</v>
      </c>
      <c r="AV292" s="14" t="s">
        <v>90</v>
      </c>
      <c r="AW292" s="14" t="s">
        <v>45</v>
      </c>
      <c r="AX292" s="14" t="s">
        <v>82</v>
      </c>
      <c r="AY292" s="255" t="s">
        <v>153</v>
      </c>
    </row>
    <row r="293" spans="1:51" s="15" customFormat="1" ht="12">
      <c r="A293" s="15"/>
      <c r="B293" s="266"/>
      <c r="C293" s="267"/>
      <c r="D293" s="228" t="s">
        <v>166</v>
      </c>
      <c r="E293" s="268" t="s">
        <v>36</v>
      </c>
      <c r="F293" s="269" t="s">
        <v>183</v>
      </c>
      <c r="G293" s="267"/>
      <c r="H293" s="270">
        <v>52.65</v>
      </c>
      <c r="I293" s="271"/>
      <c r="J293" s="267"/>
      <c r="K293" s="267"/>
      <c r="L293" s="272"/>
      <c r="M293" s="273"/>
      <c r="N293" s="274"/>
      <c r="O293" s="274"/>
      <c r="P293" s="274"/>
      <c r="Q293" s="274"/>
      <c r="R293" s="274"/>
      <c r="S293" s="274"/>
      <c r="T293" s="27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76" t="s">
        <v>166</v>
      </c>
      <c r="AU293" s="276" t="s">
        <v>90</v>
      </c>
      <c r="AV293" s="15" t="s">
        <v>160</v>
      </c>
      <c r="AW293" s="15" t="s">
        <v>45</v>
      </c>
      <c r="AX293" s="15" t="s">
        <v>23</v>
      </c>
      <c r="AY293" s="276" t="s">
        <v>153</v>
      </c>
    </row>
    <row r="294" spans="1:65" s="2" customFormat="1" ht="16.5" customHeight="1">
      <c r="A294" s="41"/>
      <c r="B294" s="42"/>
      <c r="C294" s="215" t="s">
        <v>664</v>
      </c>
      <c r="D294" s="215" t="s">
        <v>155</v>
      </c>
      <c r="E294" s="216" t="s">
        <v>255</v>
      </c>
      <c r="F294" s="217" t="s">
        <v>256</v>
      </c>
      <c r="G294" s="218" t="s">
        <v>201</v>
      </c>
      <c r="H294" s="219">
        <v>4360</v>
      </c>
      <c r="I294" s="220"/>
      <c r="J294" s="221">
        <f>ROUND(I294*H294,2)</f>
        <v>0</v>
      </c>
      <c r="K294" s="217" t="s">
        <v>36</v>
      </c>
      <c r="L294" s="47"/>
      <c r="M294" s="222" t="s">
        <v>36</v>
      </c>
      <c r="N294" s="223" t="s">
        <v>53</v>
      </c>
      <c r="O294" s="87"/>
      <c r="P294" s="224">
        <f>O294*H294</f>
        <v>0</v>
      </c>
      <c r="Q294" s="224">
        <v>0</v>
      </c>
      <c r="R294" s="224">
        <f>Q294*H294</f>
        <v>0</v>
      </c>
      <c r="S294" s="224">
        <v>0</v>
      </c>
      <c r="T294" s="225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26" t="s">
        <v>160</v>
      </c>
      <c r="AT294" s="226" t="s">
        <v>155</v>
      </c>
      <c r="AU294" s="226" t="s">
        <v>90</v>
      </c>
      <c r="AY294" s="19" t="s">
        <v>153</v>
      </c>
      <c r="BE294" s="227">
        <f>IF(N294="základní",J294,0)</f>
        <v>0</v>
      </c>
      <c r="BF294" s="227">
        <f>IF(N294="snížená",J294,0)</f>
        <v>0</v>
      </c>
      <c r="BG294" s="227">
        <f>IF(N294="zákl. přenesená",J294,0)</f>
        <v>0</v>
      </c>
      <c r="BH294" s="227">
        <f>IF(N294="sníž. přenesená",J294,0)</f>
        <v>0</v>
      </c>
      <c r="BI294" s="227">
        <f>IF(N294="nulová",J294,0)</f>
        <v>0</v>
      </c>
      <c r="BJ294" s="19" t="s">
        <v>23</v>
      </c>
      <c r="BK294" s="227">
        <f>ROUND(I294*H294,2)</f>
        <v>0</v>
      </c>
      <c r="BL294" s="19" t="s">
        <v>160</v>
      </c>
      <c r="BM294" s="226" t="s">
        <v>665</v>
      </c>
    </row>
    <row r="295" spans="1:47" s="2" customFormat="1" ht="12">
      <c r="A295" s="41"/>
      <c r="B295" s="42"/>
      <c r="C295" s="43"/>
      <c r="D295" s="228" t="s">
        <v>162</v>
      </c>
      <c r="E295" s="43"/>
      <c r="F295" s="229" t="s">
        <v>256</v>
      </c>
      <c r="G295" s="43"/>
      <c r="H295" s="43"/>
      <c r="I295" s="230"/>
      <c r="J295" s="43"/>
      <c r="K295" s="43"/>
      <c r="L295" s="47"/>
      <c r="M295" s="231"/>
      <c r="N295" s="232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19" t="s">
        <v>162</v>
      </c>
      <c r="AU295" s="19" t="s">
        <v>90</v>
      </c>
    </row>
    <row r="296" spans="1:51" s="13" customFormat="1" ht="12">
      <c r="A296" s="13"/>
      <c r="B296" s="235"/>
      <c r="C296" s="236"/>
      <c r="D296" s="228" t="s">
        <v>166</v>
      </c>
      <c r="E296" s="237" t="s">
        <v>36</v>
      </c>
      <c r="F296" s="238" t="s">
        <v>659</v>
      </c>
      <c r="G296" s="236"/>
      <c r="H296" s="237" t="s">
        <v>36</v>
      </c>
      <c r="I296" s="239"/>
      <c r="J296" s="236"/>
      <c r="K296" s="236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166</v>
      </c>
      <c r="AU296" s="244" t="s">
        <v>90</v>
      </c>
      <c r="AV296" s="13" t="s">
        <v>23</v>
      </c>
      <c r="AW296" s="13" t="s">
        <v>45</v>
      </c>
      <c r="AX296" s="13" t="s">
        <v>82</v>
      </c>
      <c r="AY296" s="244" t="s">
        <v>153</v>
      </c>
    </row>
    <row r="297" spans="1:51" s="14" customFormat="1" ht="12">
      <c r="A297" s="14"/>
      <c r="B297" s="245"/>
      <c r="C297" s="246"/>
      <c r="D297" s="228" t="s">
        <v>166</v>
      </c>
      <c r="E297" s="247" t="s">
        <v>36</v>
      </c>
      <c r="F297" s="248" t="s">
        <v>666</v>
      </c>
      <c r="G297" s="246"/>
      <c r="H297" s="249">
        <v>4360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5" t="s">
        <v>166</v>
      </c>
      <c r="AU297" s="255" t="s">
        <v>90</v>
      </c>
      <c r="AV297" s="14" t="s">
        <v>90</v>
      </c>
      <c r="AW297" s="14" t="s">
        <v>45</v>
      </c>
      <c r="AX297" s="14" t="s">
        <v>82</v>
      </c>
      <c r="AY297" s="255" t="s">
        <v>153</v>
      </c>
    </row>
    <row r="298" spans="1:51" s="15" customFormat="1" ht="12">
      <c r="A298" s="15"/>
      <c r="B298" s="266"/>
      <c r="C298" s="267"/>
      <c r="D298" s="228" t="s">
        <v>166</v>
      </c>
      <c r="E298" s="268" t="s">
        <v>36</v>
      </c>
      <c r="F298" s="269" t="s">
        <v>183</v>
      </c>
      <c r="G298" s="267"/>
      <c r="H298" s="270">
        <v>4360</v>
      </c>
      <c r="I298" s="271"/>
      <c r="J298" s="267"/>
      <c r="K298" s="267"/>
      <c r="L298" s="272"/>
      <c r="M298" s="273"/>
      <c r="N298" s="274"/>
      <c r="O298" s="274"/>
      <c r="P298" s="274"/>
      <c r="Q298" s="274"/>
      <c r="R298" s="274"/>
      <c r="S298" s="274"/>
      <c r="T298" s="27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76" t="s">
        <v>166</v>
      </c>
      <c r="AU298" s="276" t="s">
        <v>90</v>
      </c>
      <c r="AV298" s="15" t="s">
        <v>160</v>
      </c>
      <c r="AW298" s="15" t="s">
        <v>45</v>
      </c>
      <c r="AX298" s="15" t="s">
        <v>23</v>
      </c>
      <c r="AY298" s="276" t="s">
        <v>153</v>
      </c>
    </row>
    <row r="299" spans="1:65" s="2" customFormat="1" ht="16.5" customHeight="1">
      <c r="A299" s="41"/>
      <c r="B299" s="42"/>
      <c r="C299" s="256" t="s">
        <v>667</v>
      </c>
      <c r="D299" s="256" t="s">
        <v>175</v>
      </c>
      <c r="E299" s="257" t="s">
        <v>260</v>
      </c>
      <c r="F299" s="258" t="s">
        <v>261</v>
      </c>
      <c r="G299" s="259" t="s">
        <v>201</v>
      </c>
      <c r="H299" s="260">
        <v>4360</v>
      </c>
      <c r="I299" s="261"/>
      <c r="J299" s="262">
        <f>ROUND(I299*H299,2)</f>
        <v>0</v>
      </c>
      <c r="K299" s="258" t="s">
        <v>36</v>
      </c>
      <c r="L299" s="263"/>
      <c r="M299" s="264" t="s">
        <v>36</v>
      </c>
      <c r="N299" s="265" t="s">
        <v>53</v>
      </c>
      <c r="O299" s="87"/>
      <c r="P299" s="224">
        <f>O299*H299</f>
        <v>0</v>
      </c>
      <c r="Q299" s="224">
        <v>0</v>
      </c>
      <c r="R299" s="224">
        <f>Q299*H299</f>
        <v>0</v>
      </c>
      <c r="S299" s="224">
        <v>0</v>
      </c>
      <c r="T299" s="225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26" t="s">
        <v>179</v>
      </c>
      <c r="AT299" s="226" t="s">
        <v>175</v>
      </c>
      <c r="AU299" s="226" t="s">
        <v>90</v>
      </c>
      <c r="AY299" s="19" t="s">
        <v>153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19" t="s">
        <v>23</v>
      </c>
      <c r="BK299" s="227">
        <f>ROUND(I299*H299,2)</f>
        <v>0</v>
      </c>
      <c r="BL299" s="19" t="s">
        <v>160</v>
      </c>
      <c r="BM299" s="226" t="s">
        <v>668</v>
      </c>
    </row>
    <row r="300" spans="1:47" s="2" customFormat="1" ht="12">
      <c r="A300" s="41"/>
      <c r="B300" s="42"/>
      <c r="C300" s="43"/>
      <c r="D300" s="228" t="s">
        <v>162</v>
      </c>
      <c r="E300" s="43"/>
      <c r="F300" s="229" t="s">
        <v>261</v>
      </c>
      <c r="G300" s="43"/>
      <c r="H300" s="43"/>
      <c r="I300" s="230"/>
      <c r="J300" s="43"/>
      <c r="K300" s="43"/>
      <c r="L300" s="47"/>
      <c r="M300" s="231"/>
      <c r="N300" s="232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19" t="s">
        <v>162</v>
      </c>
      <c r="AU300" s="19" t="s">
        <v>90</v>
      </c>
    </row>
    <row r="301" spans="1:51" s="13" customFormat="1" ht="12">
      <c r="A301" s="13"/>
      <c r="B301" s="235"/>
      <c r="C301" s="236"/>
      <c r="D301" s="228" t="s">
        <v>166</v>
      </c>
      <c r="E301" s="237" t="s">
        <v>36</v>
      </c>
      <c r="F301" s="238" t="s">
        <v>263</v>
      </c>
      <c r="G301" s="236"/>
      <c r="H301" s="237" t="s">
        <v>36</v>
      </c>
      <c r="I301" s="239"/>
      <c r="J301" s="236"/>
      <c r="K301" s="236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166</v>
      </c>
      <c r="AU301" s="244" t="s">
        <v>90</v>
      </c>
      <c r="AV301" s="13" t="s">
        <v>23</v>
      </c>
      <c r="AW301" s="13" t="s">
        <v>45</v>
      </c>
      <c r="AX301" s="13" t="s">
        <v>82</v>
      </c>
      <c r="AY301" s="244" t="s">
        <v>153</v>
      </c>
    </row>
    <row r="302" spans="1:51" s="14" customFormat="1" ht="12">
      <c r="A302" s="14"/>
      <c r="B302" s="245"/>
      <c r="C302" s="246"/>
      <c r="D302" s="228" t="s">
        <v>166</v>
      </c>
      <c r="E302" s="247" t="s">
        <v>36</v>
      </c>
      <c r="F302" s="248" t="s">
        <v>669</v>
      </c>
      <c r="G302" s="246"/>
      <c r="H302" s="249">
        <v>4360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5" t="s">
        <v>166</v>
      </c>
      <c r="AU302" s="255" t="s">
        <v>90</v>
      </c>
      <c r="AV302" s="14" t="s">
        <v>90</v>
      </c>
      <c r="AW302" s="14" t="s">
        <v>45</v>
      </c>
      <c r="AX302" s="14" t="s">
        <v>23</v>
      </c>
      <c r="AY302" s="255" t="s">
        <v>153</v>
      </c>
    </row>
    <row r="303" spans="1:65" s="2" customFormat="1" ht="16.5" customHeight="1">
      <c r="A303" s="41"/>
      <c r="B303" s="42"/>
      <c r="C303" s="215" t="s">
        <v>670</v>
      </c>
      <c r="D303" s="215" t="s">
        <v>155</v>
      </c>
      <c r="E303" s="216" t="s">
        <v>275</v>
      </c>
      <c r="F303" s="217" t="s">
        <v>276</v>
      </c>
      <c r="G303" s="218" t="s">
        <v>247</v>
      </c>
      <c r="H303" s="219">
        <v>11.01</v>
      </c>
      <c r="I303" s="220"/>
      <c r="J303" s="221">
        <f>ROUND(I303*H303,2)</f>
        <v>0</v>
      </c>
      <c r="K303" s="217" t="s">
        <v>159</v>
      </c>
      <c r="L303" s="47"/>
      <c r="M303" s="222" t="s">
        <v>36</v>
      </c>
      <c r="N303" s="223" t="s">
        <v>53</v>
      </c>
      <c r="O303" s="87"/>
      <c r="P303" s="224">
        <f>O303*H303</f>
        <v>0</v>
      </c>
      <c r="Q303" s="224">
        <v>0</v>
      </c>
      <c r="R303" s="224">
        <f>Q303*H303</f>
        <v>0</v>
      </c>
      <c r="S303" s="224">
        <v>0</v>
      </c>
      <c r="T303" s="225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26" t="s">
        <v>160</v>
      </c>
      <c r="AT303" s="226" t="s">
        <v>155</v>
      </c>
      <c r="AU303" s="226" t="s">
        <v>90</v>
      </c>
      <c r="AY303" s="19" t="s">
        <v>153</v>
      </c>
      <c r="BE303" s="227">
        <f>IF(N303="základní",J303,0)</f>
        <v>0</v>
      </c>
      <c r="BF303" s="227">
        <f>IF(N303="snížená",J303,0)</f>
        <v>0</v>
      </c>
      <c r="BG303" s="227">
        <f>IF(N303="zákl. přenesená",J303,0)</f>
        <v>0</v>
      </c>
      <c r="BH303" s="227">
        <f>IF(N303="sníž. přenesená",J303,0)</f>
        <v>0</v>
      </c>
      <c r="BI303" s="227">
        <f>IF(N303="nulová",J303,0)</f>
        <v>0</v>
      </c>
      <c r="BJ303" s="19" t="s">
        <v>23</v>
      </c>
      <c r="BK303" s="227">
        <f>ROUND(I303*H303,2)</f>
        <v>0</v>
      </c>
      <c r="BL303" s="19" t="s">
        <v>160</v>
      </c>
      <c r="BM303" s="226" t="s">
        <v>671</v>
      </c>
    </row>
    <row r="304" spans="1:47" s="2" customFormat="1" ht="12">
      <c r="A304" s="41"/>
      <c r="B304" s="42"/>
      <c r="C304" s="43"/>
      <c r="D304" s="228" t="s">
        <v>162</v>
      </c>
      <c r="E304" s="43"/>
      <c r="F304" s="229" t="s">
        <v>278</v>
      </c>
      <c r="G304" s="43"/>
      <c r="H304" s="43"/>
      <c r="I304" s="230"/>
      <c r="J304" s="43"/>
      <c r="K304" s="43"/>
      <c r="L304" s="47"/>
      <c r="M304" s="231"/>
      <c r="N304" s="232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19" t="s">
        <v>162</v>
      </c>
      <c r="AU304" s="19" t="s">
        <v>90</v>
      </c>
    </row>
    <row r="305" spans="1:47" s="2" customFormat="1" ht="12">
      <c r="A305" s="41"/>
      <c r="B305" s="42"/>
      <c r="C305" s="43"/>
      <c r="D305" s="233" t="s">
        <v>164</v>
      </c>
      <c r="E305" s="43"/>
      <c r="F305" s="234" t="s">
        <v>279</v>
      </c>
      <c r="G305" s="43"/>
      <c r="H305" s="43"/>
      <c r="I305" s="230"/>
      <c r="J305" s="43"/>
      <c r="K305" s="43"/>
      <c r="L305" s="47"/>
      <c r="M305" s="231"/>
      <c r="N305" s="232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19" t="s">
        <v>164</v>
      </c>
      <c r="AU305" s="19" t="s">
        <v>90</v>
      </c>
    </row>
    <row r="306" spans="1:51" s="13" customFormat="1" ht="12">
      <c r="A306" s="13"/>
      <c r="B306" s="235"/>
      <c r="C306" s="236"/>
      <c r="D306" s="228" t="s">
        <v>166</v>
      </c>
      <c r="E306" s="237" t="s">
        <v>36</v>
      </c>
      <c r="F306" s="238" t="s">
        <v>659</v>
      </c>
      <c r="G306" s="236"/>
      <c r="H306" s="237" t="s">
        <v>36</v>
      </c>
      <c r="I306" s="239"/>
      <c r="J306" s="236"/>
      <c r="K306" s="236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166</v>
      </c>
      <c r="AU306" s="244" t="s">
        <v>90</v>
      </c>
      <c r="AV306" s="13" t="s">
        <v>23</v>
      </c>
      <c r="AW306" s="13" t="s">
        <v>45</v>
      </c>
      <c r="AX306" s="13" t="s">
        <v>82</v>
      </c>
      <c r="AY306" s="244" t="s">
        <v>153</v>
      </c>
    </row>
    <row r="307" spans="1:51" s="13" customFormat="1" ht="12">
      <c r="A307" s="13"/>
      <c r="B307" s="235"/>
      <c r="C307" s="236"/>
      <c r="D307" s="228" t="s">
        <v>166</v>
      </c>
      <c r="E307" s="237" t="s">
        <v>36</v>
      </c>
      <c r="F307" s="238" t="s">
        <v>672</v>
      </c>
      <c r="G307" s="236"/>
      <c r="H307" s="237" t="s">
        <v>36</v>
      </c>
      <c r="I307" s="239"/>
      <c r="J307" s="236"/>
      <c r="K307" s="236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166</v>
      </c>
      <c r="AU307" s="244" t="s">
        <v>90</v>
      </c>
      <c r="AV307" s="13" t="s">
        <v>23</v>
      </c>
      <c r="AW307" s="13" t="s">
        <v>45</v>
      </c>
      <c r="AX307" s="13" t="s">
        <v>82</v>
      </c>
      <c r="AY307" s="244" t="s">
        <v>153</v>
      </c>
    </row>
    <row r="308" spans="1:51" s="14" customFormat="1" ht="12">
      <c r="A308" s="14"/>
      <c r="B308" s="245"/>
      <c r="C308" s="246"/>
      <c r="D308" s="228" t="s">
        <v>166</v>
      </c>
      <c r="E308" s="247" t="s">
        <v>36</v>
      </c>
      <c r="F308" s="248" t="s">
        <v>673</v>
      </c>
      <c r="G308" s="246"/>
      <c r="H308" s="249">
        <v>2.16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166</v>
      </c>
      <c r="AU308" s="255" t="s">
        <v>90</v>
      </c>
      <c r="AV308" s="14" t="s">
        <v>90</v>
      </c>
      <c r="AW308" s="14" t="s">
        <v>45</v>
      </c>
      <c r="AX308" s="14" t="s">
        <v>82</v>
      </c>
      <c r="AY308" s="255" t="s">
        <v>153</v>
      </c>
    </row>
    <row r="309" spans="1:51" s="13" customFormat="1" ht="12">
      <c r="A309" s="13"/>
      <c r="B309" s="235"/>
      <c r="C309" s="236"/>
      <c r="D309" s="228" t="s">
        <v>166</v>
      </c>
      <c r="E309" s="237" t="s">
        <v>36</v>
      </c>
      <c r="F309" s="238" t="s">
        <v>674</v>
      </c>
      <c r="G309" s="236"/>
      <c r="H309" s="237" t="s">
        <v>36</v>
      </c>
      <c r="I309" s="239"/>
      <c r="J309" s="236"/>
      <c r="K309" s="236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166</v>
      </c>
      <c r="AU309" s="244" t="s">
        <v>90</v>
      </c>
      <c r="AV309" s="13" t="s">
        <v>23</v>
      </c>
      <c r="AW309" s="13" t="s">
        <v>45</v>
      </c>
      <c r="AX309" s="13" t="s">
        <v>82</v>
      </c>
      <c r="AY309" s="244" t="s">
        <v>153</v>
      </c>
    </row>
    <row r="310" spans="1:51" s="14" customFormat="1" ht="12">
      <c r="A310" s="14"/>
      <c r="B310" s="245"/>
      <c r="C310" s="246"/>
      <c r="D310" s="228" t="s">
        <v>166</v>
      </c>
      <c r="E310" s="247" t="s">
        <v>36</v>
      </c>
      <c r="F310" s="248" t="s">
        <v>675</v>
      </c>
      <c r="G310" s="246"/>
      <c r="H310" s="249">
        <v>2.55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5" t="s">
        <v>166</v>
      </c>
      <c r="AU310" s="255" t="s">
        <v>90</v>
      </c>
      <c r="AV310" s="14" t="s">
        <v>90</v>
      </c>
      <c r="AW310" s="14" t="s">
        <v>45</v>
      </c>
      <c r="AX310" s="14" t="s">
        <v>82</v>
      </c>
      <c r="AY310" s="255" t="s">
        <v>153</v>
      </c>
    </row>
    <row r="311" spans="1:51" s="13" customFormat="1" ht="12">
      <c r="A311" s="13"/>
      <c r="B311" s="235"/>
      <c r="C311" s="236"/>
      <c r="D311" s="228" t="s">
        <v>166</v>
      </c>
      <c r="E311" s="237" t="s">
        <v>36</v>
      </c>
      <c r="F311" s="238" t="s">
        <v>676</v>
      </c>
      <c r="G311" s="236"/>
      <c r="H311" s="237" t="s">
        <v>36</v>
      </c>
      <c r="I311" s="239"/>
      <c r="J311" s="236"/>
      <c r="K311" s="236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166</v>
      </c>
      <c r="AU311" s="244" t="s">
        <v>90</v>
      </c>
      <c r="AV311" s="13" t="s">
        <v>23</v>
      </c>
      <c r="AW311" s="13" t="s">
        <v>45</v>
      </c>
      <c r="AX311" s="13" t="s">
        <v>82</v>
      </c>
      <c r="AY311" s="244" t="s">
        <v>153</v>
      </c>
    </row>
    <row r="312" spans="1:51" s="14" customFormat="1" ht="12">
      <c r="A312" s="14"/>
      <c r="B312" s="245"/>
      <c r="C312" s="246"/>
      <c r="D312" s="228" t="s">
        <v>166</v>
      </c>
      <c r="E312" s="247" t="s">
        <v>36</v>
      </c>
      <c r="F312" s="248" t="s">
        <v>677</v>
      </c>
      <c r="G312" s="246"/>
      <c r="H312" s="249">
        <v>6.3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166</v>
      </c>
      <c r="AU312" s="255" t="s">
        <v>90</v>
      </c>
      <c r="AV312" s="14" t="s">
        <v>90</v>
      </c>
      <c r="AW312" s="14" t="s">
        <v>45</v>
      </c>
      <c r="AX312" s="14" t="s">
        <v>82</v>
      </c>
      <c r="AY312" s="255" t="s">
        <v>153</v>
      </c>
    </row>
    <row r="313" spans="1:51" s="15" customFormat="1" ht="12">
      <c r="A313" s="15"/>
      <c r="B313" s="266"/>
      <c r="C313" s="267"/>
      <c r="D313" s="228" t="s">
        <v>166</v>
      </c>
      <c r="E313" s="268" t="s">
        <v>36</v>
      </c>
      <c r="F313" s="269" t="s">
        <v>183</v>
      </c>
      <c r="G313" s="267"/>
      <c r="H313" s="270">
        <v>11.01</v>
      </c>
      <c r="I313" s="271"/>
      <c r="J313" s="267"/>
      <c r="K313" s="267"/>
      <c r="L313" s="272"/>
      <c r="M313" s="273"/>
      <c r="N313" s="274"/>
      <c r="O313" s="274"/>
      <c r="P313" s="274"/>
      <c r="Q313" s="274"/>
      <c r="R313" s="274"/>
      <c r="S313" s="274"/>
      <c r="T313" s="27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76" t="s">
        <v>166</v>
      </c>
      <c r="AU313" s="276" t="s">
        <v>90</v>
      </c>
      <c r="AV313" s="15" t="s">
        <v>160</v>
      </c>
      <c r="AW313" s="15" t="s">
        <v>45</v>
      </c>
      <c r="AX313" s="15" t="s">
        <v>23</v>
      </c>
      <c r="AY313" s="276" t="s">
        <v>153</v>
      </c>
    </row>
    <row r="314" spans="1:65" s="2" customFormat="1" ht="16.5" customHeight="1">
      <c r="A314" s="41"/>
      <c r="B314" s="42"/>
      <c r="C314" s="256" t="s">
        <v>678</v>
      </c>
      <c r="D314" s="256" t="s">
        <v>175</v>
      </c>
      <c r="E314" s="257" t="s">
        <v>282</v>
      </c>
      <c r="F314" s="258" t="s">
        <v>283</v>
      </c>
      <c r="G314" s="259" t="s">
        <v>247</v>
      </c>
      <c r="H314" s="260">
        <v>11.01</v>
      </c>
      <c r="I314" s="261"/>
      <c r="J314" s="262">
        <f>ROUND(I314*H314,2)</f>
        <v>0</v>
      </c>
      <c r="K314" s="258" t="s">
        <v>159</v>
      </c>
      <c r="L314" s="263"/>
      <c r="M314" s="264" t="s">
        <v>36</v>
      </c>
      <c r="N314" s="265" t="s">
        <v>53</v>
      </c>
      <c r="O314" s="87"/>
      <c r="P314" s="224">
        <f>O314*H314</f>
        <v>0</v>
      </c>
      <c r="Q314" s="224">
        <v>1</v>
      </c>
      <c r="R314" s="224">
        <f>Q314*H314</f>
        <v>11.01</v>
      </c>
      <c r="S314" s="224">
        <v>0</v>
      </c>
      <c r="T314" s="225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26" t="s">
        <v>179</v>
      </c>
      <c r="AT314" s="226" t="s">
        <v>175</v>
      </c>
      <c r="AU314" s="226" t="s">
        <v>90</v>
      </c>
      <c r="AY314" s="19" t="s">
        <v>153</v>
      </c>
      <c r="BE314" s="227">
        <f>IF(N314="základní",J314,0)</f>
        <v>0</v>
      </c>
      <c r="BF314" s="227">
        <f>IF(N314="snížená",J314,0)</f>
        <v>0</v>
      </c>
      <c r="BG314" s="227">
        <f>IF(N314="zákl. přenesená",J314,0)</f>
        <v>0</v>
      </c>
      <c r="BH314" s="227">
        <f>IF(N314="sníž. přenesená",J314,0)</f>
        <v>0</v>
      </c>
      <c r="BI314" s="227">
        <f>IF(N314="nulová",J314,0)</f>
        <v>0</v>
      </c>
      <c r="BJ314" s="19" t="s">
        <v>23</v>
      </c>
      <c r="BK314" s="227">
        <f>ROUND(I314*H314,2)</f>
        <v>0</v>
      </c>
      <c r="BL314" s="19" t="s">
        <v>160</v>
      </c>
      <c r="BM314" s="226" t="s">
        <v>679</v>
      </c>
    </row>
    <row r="315" spans="1:47" s="2" customFormat="1" ht="12">
      <c r="A315" s="41"/>
      <c r="B315" s="42"/>
      <c r="C315" s="43"/>
      <c r="D315" s="228" t="s">
        <v>162</v>
      </c>
      <c r="E315" s="43"/>
      <c r="F315" s="229" t="s">
        <v>283</v>
      </c>
      <c r="G315" s="43"/>
      <c r="H315" s="43"/>
      <c r="I315" s="230"/>
      <c r="J315" s="43"/>
      <c r="K315" s="43"/>
      <c r="L315" s="47"/>
      <c r="M315" s="231"/>
      <c r="N315" s="232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19" t="s">
        <v>162</v>
      </c>
      <c r="AU315" s="19" t="s">
        <v>90</v>
      </c>
    </row>
    <row r="316" spans="1:51" s="14" customFormat="1" ht="12">
      <c r="A316" s="14"/>
      <c r="B316" s="245"/>
      <c r="C316" s="246"/>
      <c r="D316" s="228" t="s">
        <v>166</v>
      </c>
      <c r="E316" s="247" t="s">
        <v>36</v>
      </c>
      <c r="F316" s="248" t="s">
        <v>680</v>
      </c>
      <c r="G316" s="246"/>
      <c r="H316" s="249">
        <v>11.01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166</v>
      </c>
      <c r="AU316" s="255" t="s">
        <v>90</v>
      </c>
      <c r="AV316" s="14" t="s">
        <v>90</v>
      </c>
      <c r="AW316" s="14" t="s">
        <v>45</v>
      </c>
      <c r="AX316" s="14" t="s">
        <v>23</v>
      </c>
      <c r="AY316" s="255" t="s">
        <v>153</v>
      </c>
    </row>
    <row r="317" spans="1:65" s="2" customFormat="1" ht="16.5" customHeight="1">
      <c r="A317" s="41"/>
      <c r="B317" s="42"/>
      <c r="C317" s="215" t="s">
        <v>681</v>
      </c>
      <c r="D317" s="215" t="s">
        <v>155</v>
      </c>
      <c r="E317" s="216" t="s">
        <v>287</v>
      </c>
      <c r="F317" s="217" t="s">
        <v>288</v>
      </c>
      <c r="G317" s="218" t="s">
        <v>247</v>
      </c>
      <c r="H317" s="219">
        <v>11.01</v>
      </c>
      <c r="I317" s="220"/>
      <c r="J317" s="221">
        <f>ROUND(I317*H317,2)</f>
        <v>0</v>
      </c>
      <c r="K317" s="217" t="s">
        <v>159</v>
      </c>
      <c r="L317" s="47"/>
      <c r="M317" s="222" t="s">
        <v>36</v>
      </c>
      <c r="N317" s="223" t="s">
        <v>53</v>
      </c>
      <c r="O317" s="87"/>
      <c r="P317" s="224">
        <f>O317*H317</f>
        <v>0</v>
      </c>
      <c r="Q317" s="224">
        <v>0</v>
      </c>
      <c r="R317" s="224">
        <f>Q317*H317</f>
        <v>0</v>
      </c>
      <c r="S317" s="224">
        <v>0</v>
      </c>
      <c r="T317" s="225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26" t="s">
        <v>160</v>
      </c>
      <c r="AT317" s="226" t="s">
        <v>155</v>
      </c>
      <c r="AU317" s="226" t="s">
        <v>90</v>
      </c>
      <c r="AY317" s="19" t="s">
        <v>153</v>
      </c>
      <c r="BE317" s="227">
        <f>IF(N317="základní",J317,0)</f>
        <v>0</v>
      </c>
      <c r="BF317" s="227">
        <f>IF(N317="snížená",J317,0)</f>
        <v>0</v>
      </c>
      <c r="BG317" s="227">
        <f>IF(N317="zákl. přenesená",J317,0)</f>
        <v>0</v>
      </c>
      <c r="BH317" s="227">
        <f>IF(N317="sníž. přenesená",J317,0)</f>
        <v>0</v>
      </c>
      <c r="BI317" s="227">
        <f>IF(N317="nulová",J317,0)</f>
        <v>0</v>
      </c>
      <c r="BJ317" s="19" t="s">
        <v>23</v>
      </c>
      <c r="BK317" s="227">
        <f>ROUND(I317*H317,2)</f>
        <v>0</v>
      </c>
      <c r="BL317" s="19" t="s">
        <v>160</v>
      </c>
      <c r="BM317" s="226" t="s">
        <v>682</v>
      </c>
    </row>
    <row r="318" spans="1:47" s="2" customFormat="1" ht="12">
      <c r="A318" s="41"/>
      <c r="B318" s="42"/>
      <c r="C318" s="43"/>
      <c r="D318" s="228" t="s">
        <v>162</v>
      </c>
      <c r="E318" s="43"/>
      <c r="F318" s="229" t="s">
        <v>290</v>
      </c>
      <c r="G318" s="43"/>
      <c r="H318" s="43"/>
      <c r="I318" s="230"/>
      <c r="J318" s="43"/>
      <c r="K318" s="43"/>
      <c r="L318" s="47"/>
      <c r="M318" s="231"/>
      <c r="N318" s="232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19" t="s">
        <v>162</v>
      </c>
      <c r="AU318" s="19" t="s">
        <v>90</v>
      </c>
    </row>
    <row r="319" spans="1:47" s="2" customFormat="1" ht="12">
      <c r="A319" s="41"/>
      <c r="B319" s="42"/>
      <c r="C319" s="43"/>
      <c r="D319" s="233" t="s">
        <v>164</v>
      </c>
      <c r="E319" s="43"/>
      <c r="F319" s="234" t="s">
        <v>291</v>
      </c>
      <c r="G319" s="43"/>
      <c r="H319" s="43"/>
      <c r="I319" s="230"/>
      <c r="J319" s="43"/>
      <c r="K319" s="43"/>
      <c r="L319" s="47"/>
      <c r="M319" s="231"/>
      <c r="N319" s="232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19" t="s">
        <v>164</v>
      </c>
      <c r="AU319" s="19" t="s">
        <v>90</v>
      </c>
    </row>
    <row r="320" spans="1:51" s="13" customFormat="1" ht="12">
      <c r="A320" s="13"/>
      <c r="B320" s="235"/>
      <c r="C320" s="236"/>
      <c r="D320" s="228" t="s">
        <v>166</v>
      </c>
      <c r="E320" s="237" t="s">
        <v>36</v>
      </c>
      <c r="F320" s="238" t="s">
        <v>292</v>
      </c>
      <c r="G320" s="236"/>
      <c r="H320" s="237" t="s">
        <v>36</v>
      </c>
      <c r="I320" s="239"/>
      <c r="J320" s="236"/>
      <c r="K320" s="236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166</v>
      </c>
      <c r="AU320" s="244" t="s">
        <v>90</v>
      </c>
      <c r="AV320" s="13" t="s">
        <v>23</v>
      </c>
      <c r="AW320" s="13" t="s">
        <v>45</v>
      </c>
      <c r="AX320" s="13" t="s">
        <v>82</v>
      </c>
      <c r="AY320" s="244" t="s">
        <v>153</v>
      </c>
    </row>
    <row r="321" spans="1:51" s="14" customFormat="1" ht="12">
      <c r="A321" s="14"/>
      <c r="B321" s="245"/>
      <c r="C321" s="246"/>
      <c r="D321" s="228" t="s">
        <v>166</v>
      </c>
      <c r="E321" s="247" t="s">
        <v>36</v>
      </c>
      <c r="F321" s="248" t="s">
        <v>680</v>
      </c>
      <c r="G321" s="246"/>
      <c r="H321" s="249">
        <v>11.01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166</v>
      </c>
      <c r="AU321" s="255" t="s">
        <v>90</v>
      </c>
      <c r="AV321" s="14" t="s">
        <v>90</v>
      </c>
      <c r="AW321" s="14" t="s">
        <v>45</v>
      </c>
      <c r="AX321" s="14" t="s">
        <v>23</v>
      </c>
      <c r="AY321" s="255" t="s">
        <v>153</v>
      </c>
    </row>
    <row r="322" spans="1:65" s="2" customFormat="1" ht="16.5" customHeight="1">
      <c r="A322" s="41"/>
      <c r="B322" s="42"/>
      <c r="C322" s="215" t="s">
        <v>683</v>
      </c>
      <c r="D322" s="215" t="s">
        <v>155</v>
      </c>
      <c r="E322" s="216" t="s">
        <v>294</v>
      </c>
      <c r="F322" s="217" t="s">
        <v>295</v>
      </c>
      <c r="G322" s="218" t="s">
        <v>247</v>
      </c>
      <c r="H322" s="219">
        <v>55.05</v>
      </c>
      <c r="I322" s="220"/>
      <c r="J322" s="221">
        <f>ROUND(I322*H322,2)</f>
        <v>0</v>
      </c>
      <c r="K322" s="217" t="s">
        <v>159</v>
      </c>
      <c r="L322" s="47"/>
      <c r="M322" s="222" t="s">
        <v>36</v>
      </c>
      <c r="N322" s="223" t="s">
        <v>53</v>
      </c>
      <c r="O322" s="87"/>
      <c r="P322" s="224">
        <f>O322*H322</f>
        <v>0</v>
      </c>
      <c r="Q322" s="224">
        <v>0</v>
      </c>
      <c r="R322" s="224">
        <f>Q322*H322</f>
        <v>0</v>
      </c>
      <c r="S322" s="224">
        <v>0</v>
      </c>
      <c r="T322" s="225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26" t="s">
        <v>160</v>
      </c>
      <c r="AT322" s="226" t="s">
        <v>155</v>
      </c>
      <c r="AU322" s="226" t="s">
        <v>90</v>
      </c>
      <c r="AY322" s="19" t="s">
        <v>153</v>
      </c>
      <c r="BE322" s="227">
        <f>IF(N322="základní",J322,0)</f>
        <v>0</v>
      </c>
      <c r="BF322" s="227">
        <f>IF(N322="snížená",J322,0)</f>
        <v>0</v>
      </c>
      <c r="BG322" s="227">
        <f>IF(N322="zákl. přenesená",J322,0)</f>
        <v>0</v>
      </c>
      <c r="BH322" s="227">
        <f>IF(N322="sníž. přenesená",J322,0)</f>
        <v>0</v>
      </c>
      <c r="BI322" s="227">
        <f>IF(N322="nulová",J322,0)</f>
        <v>0</v>
      </c>
      <c r="BJ322" s="19" t="s">
        <v>23</v>
      </c>
      <c r="BK322" s="227">
        <f>ROUND(I322*H322,2)</f>
        <v>0</v>
      </c>
      <c r="BL322" s="19" t="s">
        <v>160</v>
      </c>
      <c r="BM322" s="226" t="s">
        <v>684</v>
      </c>
    </row>
    <row r="323" spans="1:47" s="2" customFormat="1" ht="12">
      <c r="A323" s="41"/>
      <c r="B323" s="42"/>
      <c r="C323" s="43"/>
      <c r="D323" s="228" t="s">
        <v>162</v>
      </c>
      <c r="E323" s="43"/>
      <c r="F323" s="229" t="s">
        <v>297</v>
      </c>
      <c r="G323" s="43"/>
      <c r="H323" s="43"/>
      <c r="I323" s="230"/>
      <c r="J323" s="43"/>
      <c r="K323" s="43"/>
      <c r="L323" s="47"/>
      <c r="M323" s="231"/>
      <c r="N323" s="232"/>
      <c r="O323" s="87"/>
      <c r="P323" s="87"/>
      <c r="Q323" s="87"/>
      <c r="R323" s="87"/>
      <c r="S323" s="87"/>
      <c r="T323" s="88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T323" s="19" t="s">
        <v>162</v>
      </c>
      <c r="AU323" s="19" t="s">
        <v>90</v>
      </c>
    </row>
    <row r="324" spans="1:47" s="2" customFormat="1" ht="12">
      <c r="A324" s="41"/>
      <c r="B324" s="42"/>
      <c r="C324" s="43"/>
      <c r="D324" s="233" t="s">
        <v>164</v>
      </c>
      <c r="E324" s="43"/>
      <c r="F324" s="234" t="s">
        <v>298</v>
      </c>
      <c r="G324" s="43"/>
      <c r="H324" s="43"/>
      <c r="I324" s="230"/>
      <c r="J324" s="43"/>
      <c r="K324" s="43"/>
      <c r="L324" s="47"/>
      <c r="M324" s="231"/>
      <c r="N324" s="232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19" t="s">
        <v>164</v>
      </c>
      <c r="AU324" s="19" t="s">
        <v>90</v>
      </c>
    </row>
    <row r="325" spans="1:51" s="13" customFormat="1" ht="12">
      <c r="A325" s="13"/>
      <c r="B325" s="235"/>
      <c r="C325" s="236"/>
      <c r="D325" s="228" t="s">
        <v>166</v>
      </c>
      <c r="E325" s="237" t="s">
        <v>36</v>
      </c>
      <c r="F325" s="238" t="s">
        <v>299</v>
      </c>
      <c r="G325" s="236"/>
      <c r="H325" s="237" t="s">
        <v>36</v>
      </c>
      <c r="I325" s="239"/>
      <c r="J325" s="236"/>
      <c r="K325" s="236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166</v>
      </c>
      <c r="AU325" s="244" t="s">
        <v>90</v>
      </c>
      <c r="AV325" s="13" t="s">
        <v>23</v>
      </c>
      <c r="AW325" s="13" t="s">
        <v>45</v>
      </c>
      <c r="AX325" s="13" t="s">
        <v>82</v>
      </c>
      <c r="AY325" s="244" t="s">
        <v>153</v>
      </c>
    </row>
    <row r="326" spans="1:51" s="14" customFormat="1" ht="12">
      <c r="A326" s="14"/>
      <c r="B326" s="245"/>
      <c r="C326" s="246"/>
      <c r="D326" s="228" t="s">
        <v>166</v>
      </c>
      <c r="E326" s="247" t="s">
        <v>36</v>
      </c>
      <c r="F326" s="248" t="s">
        <v>685</v>
      </c>
      <c r="G326" s="246"/>
      <c r="H326" s="249">
        <v>55.05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5" t="s">
        <v>166</v>
      </c>
      <c r="AU326" s="255" t="s">
        <v>90</v>
      </c>
      <c r="AV326" s="14" t="s">
        <v>90</v>
      </c>
      <c r="AW326" s="14" t="s">
        <v>45</v>
      </c>
      <c r="AX326" s="14" t="s">
        <v>82</v>
      </c>
      <c r="AY326" s="255" t="s">
        <v>153</v>
      </c>
    </row>
    <row r="327" spans="1:51" s="15" customFormat="1" ht="12">
      <c r="A327" s="15"/>
      <c r="B327" s="266"/>
      <c r="C327" s="267"/>
      <c r="D327" s="228" t="s">
        <v>166</v>
      </c>
      <c r="E327" s="268" t="s">
        <v>36</v>
      </c>
      <c r="F327" s="269" t="s">
        <v>183</v>
      </c>
      <c r="G327" s="267"/>
      <c r="H327" s="270">
        <v>55.05</v>
      </c>
      <c r="I327" s="271"/>
      <c r="J327" s="267"/>
      <c r="K327" s="267"/>
      <c r="L327" s="272"/>
      <c r="M327" s="273"/>
      <c r="N327" s="274"/>
      <c r="O327" s="274"/>
      <c r="P327" s="274"/>
      <c r="Q327" s="274"/>
      <c r="R327" s="274"/>
      <c r="S327" s="274"/>
      <c r="T327" s="27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76" t="s">
        <v>166</v>
      </c>
      <c r="AU327" s="276" t="s">
        <v>90</v>
      </c>
      <c r="AV327" s="15" t="s">
        <v>160</v>
      </c>
      <c r="AW327" s="15" t="s">
        <v>45</v>
      </c>
      <c r="AX327" s="15" t="s">
        <v>23</v>
      </c>
      <c r="AY327" s="276" t="s">
        <v>153</v>
      </c>
    </row>
    <row r="328" spans="1:65" s="2" customFormat="1" ht="16.5" customHeight="1">
      <c r="A328" s="41"/>
      <c r="B328" s="42"/>
      <c r="C328" s="215" t="s">
        <v>686</v>
      </c>
      <c r="D328" s="215" t="s">
        <v>155</v>
      </c>
      <c r="E328" s="216" t="s">
        <v>687</v>
      </c>
      <c r="F328" s="217" t="s">
        <v>688</v>
      </c>
      <c r="G328" s="218" t="s">
        <v>186</v>
      </c>
      <c r="H328" s="219">
        <v>3</v>
      </c>
      <c r="I328" s="220"/>
      <c r="J328" s="221">
        <f>ROUND(I328*H328,2)</f>
        <v>0</v>
      </c>
      <c r="K328" s="217" t="s">
        <v>159</v>
      </c>
      <c r="L328" s="47"/>
      <c r="M328" s="222" t="s">
        <v>36</v>
      </c>
      <c r="N328" s="223" t="s">
        <v>53</v>
      </c>
      <c r="O328" s="87"/>
      <c r="P328" s="224">
        <f>O328*H328</f>
        <v>0</v>
      </c>
      <c r="Q328" s="224">
        <v>0</v>
      </c>
      <c r="R328" s="224">
        <f>Q328*H328</f>
        <v>0</v>
      </c>
      <c r="S328" s="224">
        <v>0</v>
      </c>
      <c r="T328" s="225">
        <f>S328*H328</f>
        <v>0</v>
      </c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R328" s="226" t="s">
        <v>160</v>
      </c>
      <c r="AT328" s="226" t="s">
        <v>155</v>
      </c>
      <c r="AU328" s="226" t="s">
        <v>90</v>
      </c>
      <c r="AY328" s="19" t="s">
        <v>153</v>
      </c>
      <c r="BE328" s="227">
        <f>IF(N328="základní",J328,0)</f>
        <v>0</v>
      </c>
      <c r="BF328" s="227">
        <f>IF(N328="snížená",J328,0)</f>
        <v>0</v>
      </c>
      <c r="BG328" s="227">
        <f>IF(N328="zákl. přenesená",J328,0)</f>
        <v>0</v>
      </c>
      <c r="BH328" s="227">
        <f>IF(N328="sníž. přenesená",J328,0)</f>
        <v>0</v>
      </c>
      <c r="BI328" s="227">
        <f>IF(N328="nulová",J328,0)</f>
        <v>0</v>
      </c>
      <c r="BJ328" s="19" t="s">
        <v>23</v>
      </c>
      <c r="BK328" s="227">
        <f>ROUND(I328*H328,2)</f>
        <v>0</v>
      </c>
      <c r="BL328" s="19" t="s">
        <v>160</v>
      </c>
      <c r="BM328" s="226" t="s">
        <v>689</v>
      </c>
    </row>
    <row r="329" spans="1:47" s="2" customFormat="1" ht="12">
      <c r="A329" s="41"/>
      <c r="B329" s="42"/>
      <c r="C329" s="43"/>
      <c r="D329" s="228" t="s">
        <v>162</v>
      </c>
      <c r="E329" s="43"/>
      <c r="F329" s="229" t="s">
        <v>690</v>
      </c>
      <c r="G329" s="43"/>
      <c r="H329" s="43"/>
      <c r="I329" s="230"/>
      <c r="J329" s="43"/>
      <c r="K329" s="43"/>
      <c r="L329" s="47"/>
      <c r="M329" s="231"/>
      <c r="N329" s="232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T329" s="19" t="s">
        <v>162</v>
      </c>
      <c r="AU329" s="19" t="s">
        <v>90</v>
      </c>
    </row>
    <row r="330" spans="1:47" s="2" customFormat="1" ht="12">
      <c r="A330" s="41"/>
      <c r="B330" s="42"/>
      <c r="C330" s="43"/>
      <c r="D330" s="233" t="s">
        <v>164</v>
      </c>
      <c r="E330" s="43"/>
      <c r="F330" s="234" t="s">
        <v>691</v>
      </c>
      <c r="G330" s="43"/>
      <c r="H330" s="43"/>
      <c r="I330" s="230"/>
      <c r="J330" s="43"/>
      <c r="K330" s="43"/>
      <c r="L330" s="47"/>
      <c r="M330" s="231"/>
      <c r="N330" s="232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19" t="s">
        <v>164</v>
      </c>
      <c r="AU330" s="19" t="s">
        <v>90</v>
      </c>
    </row>
    <row r="331" spans="1:51" s="13" customFormat="1" ht="12">
      <c r="A331" s="13"/>
      <c r="B331" s="235"/>
      <c r="C331" s="236"/>
      <c r="D331" s="228" t="s">
        <v>166</v>
      </c>
      <c r="E331" s="237" t="s">
        <v>36</v>
      </c>
      <c r="F331" s="238" t="s">
        <v>692</v>
      </c>
      <c r="G331" s="236"/>
      <c r="H331" s="237" t="s">
        <v>36</v>
      </c>
      <c r="I331" s="239"/>
      <c r="J331" s="236"/>
      <c r="K331" s="236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166</v>
      </c>
      <c r="AU331" s="244" t="s">
        <v>90</v>
      </c>
      <c r="AV331" s="13" t="s">
        <v>23</v>
      </c>
      <c r="AW331" s="13" t="s">
        <v>45</v>
      </c>
      <c r="AX331" s="13" t="s">
        <v>82</v>
      </c>
      <c r="AY331" s="244" t="s">
        <v>153</v>
      </c>
    </row>
    <row r="332" spans="1:51" s="14" customFormat="1" ht="12">
      <c r="A332" s="14"/>
      <c r="B332" s="245"/>
      <c r="C332" s="246"/>
      <c r="D332" s="228" t="s">
        <v>166</v>
      </c>
      <c r="E332" s="247" t="s">
        <v>36</v>
      </c>
      <c r="F332" s="248" t="s">
        <v>174</v>
      </c>
      <c r="G332" s="246"/>
      <c r="H332" s="249">
        <v>3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166</v>
      </c>
      <c r="AU332" s="255" t="s">
        <v>90</v>
      </c>
      <c r="AV332" s="14" t="s">
        <v>90</v>
      </c>
      <c r="AW332" s="14" t="s">
        <v>45</v>
      </c>
      <c r="AX332" s="14" t="s">
        <v>23</v>
      </c>
      <c r="AY332" s="255" t="s">
        <v>153</v>
      </c>
    </row>
    <row r="333" spans="1:65" s="2" customFormat="1" ht="16.5" customHeight="1">
      <c r="A333" s="41"/>
      <c r="B333" s="42"/>
      <c r="C333" s="215" t="s">
        <v>693</v>
      </c>
      <c r="D333" s="215" t="s">
        <v>155</v>
      </c>
      <c r="E333" s="216" t="s">
        <v>694</v>
      </c>
      <c r="F333" s="217" t="s">
        <v>695</v>
      </c>
      <c r="G333" s="218" t="s">
        <v>186</v>
      </c>
      <c r="H333" s="219">
        <v>108</v>
      </c>
      <c r="I333" s="220"/>
      <c r="J333" s="221">
        <f>ROUND(I333*H333,2)</f>
        <v>0</v>
      </c>
      <c r="K333" s="217" t="s">
        <v>159</v>
      </c>
      <c r="L333" s="47"/>
      <c r="M333" s="222" t="s">
        <v>36</v>
      </c>
      <c r="N333" s="223" t="s">
        <v>53</v>
      </c>
      <c r="O333" s="87"/>
      <c r="P333" s="224">
        <f>O333*H333</f>
        <v>0</v>
      </c>
      <c r="Q333" s="224">
        <v>0</v>
      </c>
      <c r="R333" s="224">
        <f>Q333*H333</f>
        <v>0</v>
      </c>
      <c r="S333" s="224">
        <v>0</v>
      </c>
      <c r="T333" s="225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26" t="s">
        <v>160</v>
      </c>
      <c r="AT333" s="226" t="s">
        <v>155</v>
      </c>
      <c r="AU333" s="226" t="s">
        <v>90</v>
      </c>
      <c r="AY333" s="19" t="s">
        <v>153</v>
      </c>
      <c r="BE333" s="227">
        <f>IF(N333="základní",J333,0)</f>
        <v>0</v>
      </c>
      <c r="BF333" s="227">
        <f>IF(N333="snížená",J333,0)</f>
        <v>0</v>
      </c>
      <c r="BG333" s="227">
        <f>IF(N333="zákl. přenesená",J333,0)</f>
        <v>0</v>
      </c>
      <c r="BH333" s="227">
        <f>IF(N333="sníž. přenesená",J333,0)</f>
        <v>0</v>
      </c>
      <c r="BI333" s="227">
        <f>IF(N333="nulová",J333,0)</f>
        <v>0</v>
      </c>
      <c r="BJ333" s="19" t="s">
        <v>23</v>
      </c>
      <c r="BK333" s="227">
        <f>ROUND(I333*H333,2)</f>
        <v>0</v>
      </c>
      <c r="BL333" s="19" t="s">
        <v>160</v>
      </c>
      <c r="BM333" s="226" t="s">
        <v>696</v>
      </c>
    </row>
    <row r="334" spans="1:47" s="2" customFormat="1" ht="12">
      <c r="A334" s="41"/>
      <c r="B334" s="42"/>
      <c r="C334" s="43"/>
      <c r="D334" s="228" t="s">
        <v>162</v>
      </c>
      <c r="E334" s="43"/>
      <c r="F334" s="229" t="s">
        <v>697</v>
      </c>
      <c r="G334" s="43"/>
      <c r="H334" s="43"/>
      <c r="I334" s="230"/>
      <c r="J334" s="43"/>
      <c r="K334" s="43"/>
      <c r="L334" s="47"/>
      <c r="M334" s="231"/>
      <c r="N334" s="232"/>
      <c r="O334" s="87"/>
      <c r="P334" s="87"/>
      <c r="Q334" s="87"/>
      <c r="R334" s="87"/>
      <c r="S334" s="87"/>
      <c r="T334" s="88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19" t="s">
        <v>162</v>
      </c>
      <c r="AU334" s="19" t="s">
        <v>90</v>
      </c>
    </row>
    <row r="335" spans="1:47" s="2" customFormat="1" ht="12">
      <c r="A335" s="41"/>
      <c r="B335" s="42"/>
      <c r="C335" s="43"/>
      <c r="D335" s="233" t="s">
        <v>164</v>
      </c>
      <c r="E335" s="43"/>
      <c r="F335" s="234" t="s">
        <v>698</v>
      </c>
      <c r="G335" s="43"/>
      <c r="H335" s="43"/>
      <c r="I335" s="230"/>
      <c r="J335" s="43"/>
      <c r="K335" s="43"/>
      <c r="L335" s="47"/>
      <c r="M335" s="231"/>
      <c r="N335" s="232"/>
      <c r="O335" s="87"/>
      <c r="P335" s="87"/>
      <c r="Q335" s="87"/>
      <c r="R335" s="87"/>
      <c r="S335" s="87"/>
      <c r="T335" s="88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T335" s="19" t="s">
        <v>164</v>
      </c>
      <c r="AU335" s="19" t="s">
        <v>90</v>
      </c>
    </row>
    <row r="336" spans="1:51" s="13" customFormat="1" ht="12">
      <c r="A336" s="13"/>
      <c r="B336" s="235"/>
      <c r="C336" s="236"/>
      <c r="D336" s="228" t="s">
        <v>166</v>
      </c>
      <c r="E336" s="237" t="s">
        <v>36</v>
      </c>
      <c r="F336" s="238" t="s">
        <v>692</v>
      </c>
      <c r="G336" s="236"/>
      <c r="H336" s="237" t="s">
        <v>36</v>
      </c>
      <c r="I336" s="239"/>
      <c r="J336" s="236"/>
      <c r="K336" s="236"/>
      <c r="L336" s="240"/>
      <c r="M336" s="241"/>
      <c r="N336" s="242"/>
      <c r="O336" s="242"/>
      <c r="P336" s="242"/>
      <c r="Q336" s="242"/>
      <c r="R336" s="242"/>
      <c r="S336" s="242"/>
      <c r="T336" s="24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4" t="s">
        <v>166</v>
      </c>
      <c r="AU336" s="244" t="s">
        <v>90</v>
      </c>
      <c r="AV336" s="13" t="s">
        <v>23</v>
      </c>
      <c r="AW336" s="13" t="s">
        <v>45</v>
      </c>
      <c r="AX336" s="13" t="s">
        <v>82</v>
      </c>
      <c r="AY336" s="244" t="s">
        <v>153</v>
      </c>
    </row>
    <row r="337" spans="1:51" s="14" customFormat="1" ht="12">
      <c r="A337" s="14"/>
      <c r="B337" s="245"/>
      <c r="C337" s="246"/>
      <c r="D337" s="228" t="s">
        <v>166</v>
      </c>
      <c r="E337" s="247" t="s">
        <v>36</v>
      </c>
      <c r="F337" s="248" t="s">
        <v>699</v>
      </c>
      <c r="G337" s="246"/>
      <c r="H337" s="249">
        <v>108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5" t="s">
        <v>166</v>
      </c>
      <c r="AU337" s="255" t="s">
        <v>90</v>
      </c>
      <c r="AV337" s="14" t="s">
        <v>90</v>
      </c>
      <c r="AW337" s="14" t="s">
        <v>45</v>
      </c>
      <c r="AX337" s="14" t="s">
        <v>23</v>
      </c>
      <c r="AY337" s="255" t="s">
        <v>153</v>
      </c>
    </row>
    <row r="338" spans="1:65" s="2" customFormat="1" ht="16.5" customHeight="1">
      <c r="A338" s="41"/>
      <c r="B338" s="42"/>
      <c r="C338" s="215" t="s">
        <v>700</v>
      </c>
      <c r="D338" s="215" t="s">
        <v>155</v>
      </c>
      <c r="E338" s="216" t="s">
        <v>701</v>
      </c>
      <c r="F338" s="217" t="s">
        <v>702</v>
      </c>
      <c r="G338" s="218" t="s">
        <v>186</v>
      </c>
      <c r="H338" s="219">
        <v>5</v>
      </c>
      <c r="I338" s="220"/>
      <c r="J338" s="221">
        <f>ROUND(I338*H338,2)</f>
        <v>0</v>
      </c>
      <c r="K338" s="217" t="s">
        <v>159</v>
      </c>
      <c r="L338" s="47"/>
      <c r="M338" s="222" t="s">
        <v>36</v>
      </c>
      <c r="N338" s="223" t="s">
        <v>53</v>
      </c>
      <c r="O338" s="87"/>
      <c r="P338" s="224">
        <f>O338*H338</f>
        <v>0</v>
      </c>
      <c r="Q338" s="224">
        <v>0</v>
      </c>
      <c r="R338" s="224">
        <f>Q338*H338</f>
        <v>0</v>
      </c>
      <c r="S338" s="224">
        <v>0</v>
      </c>
      <c r="T338" s="225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26" t="s">
        <v>160</v>
      </c>
      <c r="AT338" s="226" t="s">
        <v>155</v>
      </c>
      <c r="AU338" s="226" t="s">
        <v>90</v>
      </c>
      <c r="AY338" s="19" t="s">
        <v>153</v>
      </c>
      <c r="BE338" s="227">
        <f>IF(N338="základní",J338,0)</f>
        <v>0</v>
      </c>
      <c r="BF338" s="227">
        <f>IF(N338="snížená",J338,0)</f>
        <v>0</v>
      </c>
      <c r="BG338" s="227">
        <f>IF(N338="zákl. přenesená",J338,0)</f>
        <v>0</v>
      </c>
      <c r="BH338" s="227">
        <f>IF(N338="sníž. přenesená",J338,0)</f>
        <v>0</v>
      </c>
      <c r="BI338" s="227">
        <f>IF(N338="nulová",J338,0)</f>
        <v>0</v>
      </c>
      <c r="BJ338" s="19" t="s">
        <v>23</v>
      </c>
      <c r="BK338" s="227">
        <f>ROUND(I338*H338,2)</f>
        <v>0</v>
      </c>
      <c r="BL338" s="19" t="s">
        <v>160</v>
      </c>
      <c r="BM338" s="226" t="s">
        <v>703</v>
      </c>
    </row>
    <row r="339" spans="1:47" s="2" customFormat="1" ht="12">
      <c r="A339" s="41"/>
      <c r="B339" s="42"/>
      <c r="C339" s="43"/>
      <c r="D339" s="228" t="s">
        <v>162</v>
      </c>
      <c r="E339" s="43"/>
      <c r="F339" s="229" t="s">
        <v>704</v>
      </c>
      <c r="G339" s="43"/>
      <c r="H339" s="43"/>
      <c r="I339" s="230"/>
      <c r="J339" s="43"/>
      <c r="K339" s="43"/>
      <c r="L339" s="47"/>
      <c r="M339" s="231"/>
      <c r="N339" s="232"/>
      <c r="O339" s="87"/>
      <c r="P339" s="87"/>
      <c r="Q339" s="87"/>
      <c r="R339" s="87"/>
      <c r="S339" s="87"/>
      <c r="T339" s="88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T339" s="19" t="s">
        <v>162</v>
      </c>
      <c r="AU339" s="19" t="s">
        <v>90</v>
      </c>
    </row>
    <row r="340" spans="1:47" s="2" customFormat="1" ht="12">
      <c r="A340" s="41"/>
      <c r="B340" s="42"/>
      <c r="C340" s="43"/>
      <c r="D340" s="233" t="s">
        <v>164</v>
      </c>
      <c r="E340" s="43"/>
      <c r="F340" s="234" t="s">
        <v>705</v>
      </c>
      <c r="G340" s="43"/>
      <c r="H340" s="43"/>
      <c r="I340" s="230"/>
      <c r="J340" s="43"/>
      <c r="K340" s="43"/>
      <c r="L340" s="47"/>
      <c r="M340" s="231"/>
      <c r="N340" s="232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19" t="s">
        <v>164</v>
      </c>
      <c r="AU340" s="19" t="s">
        <v>90</v>
      </c>
    </row>
    <row r="341" spans="1:51" s="13" customFormat="1" ht="12">
      <c r="A341" s="13"/>
      <c r="B341" s="235"/>
      <c r="C341" s="236"/>
      <c r="D341" s="228" t="s">
        <v>166</v>
      </c>
      <c r="E341" s="237" t="s">
        <v>36</v>
      </c>
      <c r="F341" s="238" t="s">
        <v>692</v>
      </c>
      <c r="G341" s="236"/>
      <c r="H341" s="237" t="s">
        <v>36</v>
      </c>
      <c r="I341" s="239"/>
      <c r="J341" s="236"/>
      <c r="K341" s="236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166</v>
      </c>
      <c r="AU341" s="244" t="s">
        <v>90</v>
      </c>
      <c r="AV341" s="13" t="s">
        <v>23</v>
      </c>
      <c r="AW341" s="13" t="s">
        <v>45</v>
      </c>
      <c r="AX341" s="13" t="s">
        <v>82</v>
      </c>
      <c r="AY341" s="244" t="s">
        <v>153</v>
      </c>
    </row>
    <row r="342" spans="1:51" s="14" customFormat="1" ht="12">
      <c r="A342" s="14"/>
      <c r="B342" s="245"/>
      <c r="C342" s="246"/>
      <c r="D342" s="228" t="s">
        <v>166</v>
      </c>
      <c r="E342" s="247" t="s">
        <v>36</v>
      </c>
      <c r="F342" s="248" t="s">
        <v>192</v>
      </c>
      <c r="G342" s="246"/>
      <c r="H342" s="249">
        <v>5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5" t="s">
        <v>166</v>
      </c>
      <c r="AU342" s="255" t="s">
        <v>90</v>
      </c>
      <c r="AV342" s="14" t="s">
        <v>90</v>
      </c>
      <c r="AW342" s="14" t="s">
        <v>45</v>
      </c>
      <c r="AX342" s="14" t="s">
        <v>23</v>
      </c>
      <c r="AY342" s="255" t="s">
        <v>153</v>
      </c>
    </row>
    <row r="343" spans="1:65" s="2" customFormat="1" ht="16.5" customHeight="1">
      <c r="A343" s="41"/>
      <c r="B343" s="42"/>
      <c r="C343" s="215" t="s">
        <v>706</v>
      </c>
      <c r="D343" s="215" t="s">
        <v>155</v>
      </c>
      <c r="E343" s="216" t="s">
        <v>707</v>
      </c>
      <c r="F343" s="217" t="s">
        <v>708</v>
      </c>
      <c r="G343" s="218" t="s">
        <v>186</v>
      </c>
      <c r="H343" s="219">
        <v>3</v>
      </c>
      <c r="I343" s="220"/>
      <c r="J343" s="221">
        <f>ROUND(I343*H343,2)</f>
        <v>0</v>
      </c>
      <c r="K343" s="217" t="s">
        <v>159</v>
      </c>
      <c r="L343" s="47"/>
      <c r="M343" s="222" t="s">
        <v>36</v>
      </c>
      <c r="N343" s="223" t="s">
        <v>53</v>
      </c>
      <c r="O343" s="87"/>
      <c r="P343" s="224">
        <f>O343*H343</f>
        <v>0</v>
      </c>
      <c r="Q343" s="224">
        <v>0</v>
      </c>
      <c r="R343" s="224">
        <f>Q343*H343</f>
        <v>0</v>
      </c>
      <c r="S343" s="224">
        <v>0</v>
      </c>
      <c r="T343" s="225">
        <f>S343*H343</f>
        <v>0</v>
      </c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R343" s="226" t="s">
        <v>160</v>
      </c>
      <c r="AT343" s="226" t="s">
        <v>155</v>
      </c>
      <c r="AU343" s="226" t="s">
        <v>90</v>
      </c>
      <c r="AY343" s="19" t="s">
        <v>153</v>
      </c>
      <c r="BE343" s="227">
        <f>IF(N343="základní",J343,0)</f>
        <v>0</v>
      </c>
      <c r="BF343" s="227">
        <f>IF(N343="snížená",J343,0)</f>
        <v>0</v>
      </c>
      <c r="BG343" s="227">
        <f>IF(N343="zákl. přenesená",J343,0)</f>
        <v>0</v>
      </c>
      <c r="BH343" s="227">
        <f>IF(N343="sníž. přenesená",J343,0)</f>
        <v>0</v>
      </c>
      <c r="BI343" s="227">
        <f>IF(N343="nulová",J343,0)</f>
        <v>0</v>
      </c>
      <c r="BJ343" s="19" t="s">
        <v>23</v>
      </c>
      <c r="BK343" s="227">
        <f>ROUND(I343*H343,2)</f>
        <v>0</v>
      </c>
      <c r="BL343" s="19" t="s">
        <v>160</v>
      </c>
      <c r="BM343" s="226" t="s">
        <v>709</v>
      </c>
    </row>
    <row r="344" spans="1:47" s="2" customFormat="1" ht="12">
      <c r="A344" s="41"/>
      <c r="B344" s="42"/>
      <c r="C344" s="43"/>
      <c r="D344" s="228" t="s">
        <v>162</v>
      </c>
      <c r="E344" s="43"/>
      <c r="F344" s="229" t="s">
        <v>710</v>
      </c>
      <c r="G344" s="43"/>
      <c r="H344" s="43"/>
      <c r="I344" s="230"/>
      <c r="J344" s="43"/>
      <c r="K344" s="43"/>
      <c r="L344" s="47"/>
      <c r="M344" s="231"/>
      <c r="N344" s="232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19" t="s">
        <v>162</v>
      </c>
      <c r="AU344" s="19" t="s">
        <v>90</v>
      </c>
    </row>
    <row r="345" spans="1:47" s="2" customFormat="1" ht="12">
      <c r="A345" s="41"/>
      <c r="B345" s="42"/>
      <c r="C345" s="43"/>
      <c r="D345" s="233" t="s">
        <v>164</v>
      </c>
      <c r="E345" s="43"/>
      <c r="F345" s="234" t="s">
        <v>711</v>
      </c>
      <c r="G345" s="43"/>
      <c r="H345" s="43"/>
      <c r="I345" s="230"/>
      <c r="J345" s="43"/>
      <c r="K345" s="43"/>
      <c r="L345" s="47"/>
      <c r="M345" s="231"/>
      <c r="N345" s="232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19" t="s">
        <v>164</v>
      </c>
      <c r="AU345" s="19" t="s">
        <v>90</v>
      </c>
    </row>
    <row r="346" spans="1:51" s="13" customFormat="1" ht="12">
      <c r="A346" s="13"/>
      <c r="B346" s="235"/>
      <c r="C346" s="236"/>
      <c r="D346" s="228" t="s">
        <v>166</v>
      </c>
      <c r="E346" s="237" t="s">
        <v>36</v>
      </c>
      <c r="F346" s="238" t="s">
        <v>712</v>
      </c>
      <c r="G346" s="236"/>
      <c r="H346" s="237" t="s">
        <v>36</v>
      </c>
      <c r="I346" s="239"/>
      <c r="J346" s="236"/>
      <c r="K346" s="236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166</v>
      </c>
      <c r="AU346" s="244" t="s">
        <v>90</v>
      </c>
      <c r="AV346" s="13" t="s">
        <v>23</v>
      </c>
      <c r="AW346" s="13" t="s">
        <v>45</v>
      </c>
      <c r="AX346" s="13" t="s">
        <v>82</v>
      </c>
      <c r="AY346" s="244" t="s">
        <v>153</v>
      </c>
    </row>
    <row r="347" spans="1:51" s="14" customFormat="1" ht="12">
      <c r="A347" s="14"/>
      <c r="B347" s="245"/>
      <c r="C347" s="246"/>
      <c r="D347" s="228" t="s">
        <v>166</v>
      </c>
      <c r="E347" s="247" t="s">
        <v>36</v>
      </c>
      <c r="F347" s="248" t="s">
        <v>174</v>
      </c>
      <c r="G347" s="246"/>
      <c r="H347" s="249">
        <v>3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5" t="s">
        <v>166</v>
      </c>
      <c r="AU347" s="255" t="s">
        <v>90</v>
      </c>
      <c r="AV347" s="14" t="s">
        <v>90</v>
      </c>
      <c r="AW347" s="14" t="s">
        <v>45</v>
      </c>
      <c r="AX347" s="14" t="s">
        <v>23</v>
      </c>
      <c r="AY347" s="255" t="s">
        <v>153</v>
      </c>
    </row>
    <row r="348" spans="1:65" s="2" customFormat="1" ht="21.75" customHeight="1">
      <c r="A348" s="41"/>
      <c r="B348" s="42"/>
      <c r="C348" s="215" t="s">
        <v>713</v>
      </c>
      <c r="D348" s="215" t="s">
        <v>155</v>
      </c>
      <c r="E348" s="216" t="s">
        <v>714</v>
      </c>
      <c r="F348" s="217" t="s">
        <v>715</v>
      </c>
      <c r="G348" s="218" t="s">
        <v>186</v>
      </c>
      <c r="H348" s="219">
        <v>57</v>
      </c>
      <c r="I348" s="220"/>
      <c r="J348" s="221">
        <f>ROUND(I348*H348,2)</f>
        <v>0</v>
      </c>
      <c r="K348" s="217" t="s">
        <v>159</v>
      </c>
      <c r="L348" s="47"/>
      <c r="M348" s="222" t="s">
        <v>36</v>
      </c>
      <c r="N348" s="223" t="s">
        <v>53</v>
      </c>
      <c r="O348" s="87"/>
      <c r="P348" s="224">
        <f>O348*H348</f>
        <v>0</v>
      </c>
      <c r="Q348" s="224">
        <v>0</v>
      </c>
      <c r="R348" s="224">
        <f>Q348*H348</f>
        <v>0</v>
      </c>
      <c r="S348" s="224">
        <v>0</v>
      </c>
      <c r="T348" s="225">
        <f>S348*H348</f>
        <v>0</v>
      </c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R348" s="226" t="s">
        <v>160</v>
      </c>
      <c r="AT348" s="226" t="s">
        <v>155</v>
      </c>
      <c r="AU348" s="226" t="s">
        <v>90</v>
      </c>
      <c r="AY348" s="19" t="s">
        <v>153</v>
      </c>
      <c r="BE348" s="227">
        <f>IF(N348="základní",J348,0)</f>
        <v>0</v>
      </c>
      <c r="BF348" s="227">
        <f>IF(N348="snížená",J348,0)</f>
        <v>0</v>
      </c>
      <c r="BG348" s="227">
        <f>IF(N348="zákl. přenesená",J348,0)</f>
        <v>0</v>
      </c>
      <c r="BH348" s="227">
        <f>IF(N348="sníž. přenesená",J348,0)</f>
        <v>0</v>
      </c>
      <c r="BI348" s="227">
        <f>IF(N348="nulová",J348,0)</f>
        <v>0</v>
      </c>
      <c r="BJ348" s="19" t="s">
        <v>23</v>
      </c>
      <c r="BK348" s="227">
        <f>ROUND(I348*H348,2)</f>
        <v>0</v>
      </c>
      <c r="BL348" s="19" t="s">
        <v>160</v>
      </c>
      <c r="BM348" s="226" t="s">
        <v>716</v>
      </c>
    </row>
    <row r="349" spans="1:47" s="2" customFormat="1" ht="12">
      <c r="A349" s="41"/>
      <c r="B349" s="42"/>
      <c r="C349" s="43"/>
      <c r="D349" s="228" t="s">
        <v>162</v>
      </c>
      <c r="E349" s="43"/>
      <c r="F349" s="229" t="s">
        <v>717</v>
      </c>
      <c r="G349" s="43"/>
      <c r="H349" s="43"/>
      <c r="I349" s="230"/>
      <c r="J349" s="43"/>
      <c r="K349" s="43"/>
      <c r="L349" s="47"/>
      <c r="M349" s="231"/>
      <c r="N349" s="232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T349" s="19" t="s">
        <v>162</v>
      </c>
      <c r="AU349" s="19" t="s">
        <v>90</v>
      </c>
    </row>
    <row r="350" spans="1:47" s="2" customFormat="1" ht="12">
      <c r="A350" s="41"/>
      <c r="B350" s="42"/>
      <c r="C350" s="43"/>
      <c r="D350" s="233" t="s">
        <v>164</v>
      </c>
      <c r="E350" s="43"/>
      <c r="F350" s="234" t="s">
        <v>718</v>
      </c>
      <c r="G350" s="43"/>
      <c r="H350" s="43"/>
      <c r="I350" s="230"/>
      <c r="J350" s="43"/>
      <c r="K350" s="43"/>
      <c r="L350" s="47"/>
      <c r="M350" s="231"/>
      <c r="N350" s="232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19" t="s">
        <v>164</v>
      </c>
      <c r="AU350" s="19" t="s">
        <v>90</v>
      </c>
    </row>
    <row r="351" spans="1:51" s="13" customFormat="1" ht="12">
      <c r="A351" s="13"/>
      <c r="B351" s="235"/>
      <c r="C351" s="236"/>
      <c r="D351" s="228" t="s">
        <v>166</v>
      </c>
      <c r="E351" s="237" t="s">
        <v>36</v>
      </c>
      <c r="F351" s="238" t="s">
        <v>712</v>
      </c>
      <c r="G351" s="236"/>
      <c r="H351" s="237" t="s">
        <v>36</v>
      </c>
      <c r="I351" s="239"/>
      <c r="J351" s="236"/>
      <c r="K351" s="236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166</v>
      </c>
      <c r="AU351" s="244" t="s">
        <v>90</v>
      </c>
      <c r="AV351" s="13" t="s">
        <v>23</v>
      </c>
      <c r="AW351" s="13" t="s">
        <v>45</v>
      </c>
      <c r="AX351" s="13" t="s">
        <v>82</v>
      </c>
      <c r="AY351" s="244" t="s">
        <v>153</v>
      </c>
    </row>
    <row r="352" spans="1:51" s="14" customFormat="1" ht="12">
      <c r="A352" s="14"/>
      <c r="B352" s="245"/>
      <c r="C352" s="246"/>
      <c r="D352" s="228" t="s">
        <v>166</v>
      </c>
      <c r="E352" s="247" t="s">
        <v>36</v>
      </c>
      <c r="F352" s="248" t="s">
        <v>719</v>
      </c>
      <c r="G352" s="246"/>
      <c r="H352" s="249">
        <v>57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5" t="s">
        <v>166</v>
      </c>
      <c r="AU352" s="255" t="s">
        <v>90</v>
      </c>
      <c r="AV352" s="14" t="s">
        <v>90</v>
      </c>
      <c r="AW352" s="14" t="s">
        <v>45</v>
      </c>
      <c r="AX352" s="14" t="s">
        <v>23</v>
      </c>
      <c r="AY352" s="255" t="s">
        <v>153</v>
      </c>
    </row>
    <row r="353" spans="1:65" s="2" customFormat="1" ht="16.5" customHeight="1">
      <c r="A353" s="41"/>
      <c r="B353" s="42"/>
      <c r="C353" s="215" t="s">
        <v>720</v>
      </c>
      <c r="D353" s="215" t="s">
        <v>155</v>
      </c>
      <c r="E353" s="216" t="s">
        <v>721</v>
      </c>
      <c r="F353" s="217" t="s">
        <v>722</v>
      </c>
      <c r="G353" s="218" t="s">
        <v>186</v>
      </c>
      <c r="H353" s="219">
        <v>108</v>
      </c>
      <c r="I353" s="220"/>
      <c r="J353" s="221">
        <f>ROUND(I353*H353,2)</f>
        <v>0</v>
      </c>
      <c r="K353" s="217" t="s">
        <v>159</v>
      </c>
      <c r="L353" s="47"/>
      <c r="M353" s="222" t="s">
        <v>36</v>
      </c>
      <c r="N353" s="223" t="s">
        <v>53</v>
      </c>
      <c r="O353" s="87"/>
      <c r="P353" s="224">
        <f>O353*H353</f>
        <v>0</v>
      </c>
      <c r="Q353" s="224">
        <v>0</v>
      </c>
      <c r="R353" s="224">
        <f>Q353*H353</f>
        <v>0</v>
      </c>
      <c r="S353" s="224">
        <v>0</v>
      </c>
      <c r="T353" s="225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26" t="s">
        <v>160</v>
      </c>
      <c r="AT353" s="226" t="s">
        <v>155</v>
      </c>
      <c r="AU353" s="226" t="s">
        <v>90</v>
      </c>
      <c r="AY353" s="19" t="s">
        <v>153</v>
      </c>
      <c r="BE353" s="227">
        <f>IF(N353="základní",J353,0)</f>
        <v>0</v>
      </c>
      <c r="BF353" s="227">
        <f>IF(N353="snížená",J353,0)</f>
        <v>0</v>
      </c>
      <c r="BG353" s="227">
        <f>IF(N353="zákl. přenesená",J353,0)</f>
        <v>0</v>
      </c>
      <c r="BH353" s="227">
        <f>IF(N353="sníž. přenesená",J353,0)</f>
        <v>0</v>
      </c>
      <c r="BI353" s="227">
        <f>IF(N353="nulová",J353,0)</f>
        <v>0</v>
      </c>
      <c r="BJ353" s="19" t="s">
        <v>23</v>
      </c>
      <c r="BK353" s="227">
        <f>ROUND(I353*H353,2)</f>
        <v>0</v>
      </c>
      <c r="BL353" s="19" t="s">
        <v>160</v>
      </c>
      <c r="BM353" s="226" t="s">
        <v>723</v>
      </c>
    </row>
    <row r="354" spans="1:47" s="2" customFormat="1" ht="12">
      <c r="A354" s="41"/>
      <c r="B354" s="42"/>
      <c r="C354" s="43"/>
      <c r="D354" s="228" t="s">
        <v>162</v>
      </c>
      <c r="E354" s="43"/>
      <c r="F354" s="229" t="s">
        <v>724</v>
      </c>
      <c r="G354" s="43"/>
      <c r="H354" s="43"/>
      <c r="I354" s="230"/>
      <c r="J354" s="43"/>
      <c r="K354" s="43"/>
      <c r="L354" s="47"/>
      <c r="M354" s="231"/>
      <c r="N354" s="232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19" t="s">
        <v>162</v>
      </c>
      <c r="AU354" s="19" t="s">
        <v>90</v>
      </c>
    </row>
    <row r="355" spans="1:47" s="2" customFormat="1" ht="12">
      <c r="A355" s="41"/>
      <c r="B355" s="42"/>
      <c r="C355" s="43"/>
      <c r="D355" s="233" t="s">
        <v>164</v>
      </c>
      <c r="E355" s="43"/>
      <c r="F355" s="234" t="s">
        <v>725</v>
      </c>
      <c r="G355" s="43"/>
      <c r="H355" s="43"/>
      <c r="I355" s="230"/>
      <c r="J355" s="43"/>
      <c r="K355" s="43"/>
      <c r="L355" s="47"/>
      <c r="M355" s="231"/>
      <c r="N355" s="232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T355" s="19" t="s">
        <v>164</v>
      </c>
      <c r="AU355" s="19" t="s">
        <v>90</v>
      </c>
    </row>
    <row r="356" spans="1:51" s="13" customFormat="1" ht="12">
      <c r="A356" s="13"/>
      <c r="B356" s="235"/>
      <c r="C356" s="236"/>
      <c r="D356" s="228" t="s">
        <v>166</v>
      </c>
      <c r="E356" s="237" t="s">
        <v>36</v>
      </c>
      <c r="F356" s="238" t="s">
        <v>712</v>
      </c>
      <c r="G356" s="236"/>
      <c r="H356" s="237" t="s">
        <v>36</v>
      </c>
      <c r="I356" s="239"/>
      <c r="J356" s="236"/>
      <c r="K356" s="236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166</v>
      </c>
      <c r="AU356" s="244" t="s">
        <v>90</v>
      </c>
      <c r="AV356" s="13" t="s">
        <v>23</v>
      </c>
      <c r="AW356" s="13" t="s">
        <v>45</v>
      </c>
      <c r="AX356" s="13" t="s">
        <v>82</v>
      </c>
      <c r="AY356" s="244" t="s">
        <v>153</v>
      </c>
    </row>
    <row r="357" spans="1:51" s="14" customFormat="1" ht="12">
      <c r="A357" s="14"/>
      <c r="B357" s="245"/>
      <c r="C357" s="246"/>
      <c r="D357" s="228" t="s">
        <v>166</v>
      </c>
      <c r="E357" s="247" t="s">
        <v>36</v>
      </c>
      <c r="F357" s="248" t="s">
        <v>699</v>
      </c>
      <c r="G357" s="246"/>
      <c r="H357" s="249">
        <v>108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5" t="s">
        <v>166</v>
      </c>
      <c r="AU357" s="255" t="s">
        <v>90</v>
      </c>
      <c r="AV357" s="14" t="s">
        <v>90</v>
      </c>
      <c r="AW357" s="14" t="s">
        <v>45</v>
      </c>
      <c r="AX357" s="14" t="s">
        <v>23</v>
      </c>
      <c r="AY357" s="255" t="s">
        <v>153</v>
      </c>
    </row>
    <row r="358" spans="1:65" s="2" customFormat="1" ht="21.75" customHeight="1">
      <c r="A358" s="41"/>
      <c r="B358" s="42"/>
      <c r="C358" s="215" t="s">
        <v>726</v>
      </c>
      <c r="D358" s="215" t="s">
        <v>155</v>
      </c>
      <c r="E358" s="216" t="s">
        <v>727</v>
      </c>
      <c r="F358" s="217" t="s">
        <v>728</v>
      </c>
      <c r="G358" s="218" t="s">
        <v>186</v>
      </c>
      <c r="H358" s="219">
        <v>2052</v>
      </c>
      <c r="I358" s="220"/>
      <c r="J358" s="221">
        <f>ROUND(I358*H358,2)</f>
        <v>0</v>
      </c>
      <c r="K358" s="217" t="s">
        <v>159</v>
      </c>
      <c r="L358" s="47"/>
      <c r="M358" s="222" t="s">
        <v>36</v>
      </c>
      <c r="N358" s="223" t="s">
        <v>53</v>
      </c>
      <c r="O358" s="87"/>
      <c r="P358" s="224">
        <f>O358*H358</f>
        <v>0</v>
      </c>
      <c r="Q358" s="224">
        <v>0</v>
      </c>
      <c r="R358" s="224">
        <f>Q358*H358</f>
        <v>0</v>
      </c>
      <c r="S358" s="224">
        <v>0</v>
      </c>
      <c r="T358" s="225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26" t="s">
        <v>160</v>
      </c>
      <c r="AT358" s="226" t="s">
        <v>155</v>
      </c>
      <c r="AU358" s="226" t="s">
        <v>90</v>
      </c>
      <c r="AY358" s="19" t="s">
        <v>153</v>
      </c>
      <c r="BE358" s="227">
        <f>IF(N358="základní",J358,0)</f>
        <v>0</v>
      </c>
      <c r="BF358" s="227">
        <f>IF(N358="snížená",J358,0)</f>
        <v>0</v>
      </c>
      <c r="BG358" s="227">
        <f>IF(N358="zákl. přenesená",J358,0)</f>
        <v>0</v>
      </c>
      <c r="BH358" s="227">
        <f>IF(N358="sníž. přenesená",J358,0)</f>
        <v>0</v>
      </c>
      <c r="BI358" s="227">
        <f>IF(N358="nulová",J358,0)</f>
        <v>0</v>
      </c>
      <c r="BJ358" s="19" t="s">
        <v>23</v>
      </c>
      <c r="BK358" s="227">
        <f>ROUND(I358*H358,2)</f>
        <v>0</v>
      </c>
      <c r="BL358" s="19" t="s">
        <v>160</v>
      </c>
      <c r="BM358" s="226" t="s">
        <v>729</v>
      </c>
    </row>
    <row r="359" spans="1:47" s="2" customFormat="1" ht="12">
      <c r="A359" s="41"/>
      <c r="B359" s="42"/>
      <c r="C359" s="43"/>
      <c r="D359" s="228" t="s">
        <v>162</v>
      </c>
      <c r="E359" s="43"/>
      <c r="F359" s="229" t="s">
        <v>730</v>
      </c>
      <c r="G359" s="43"/>
      <c r="H359" s="43"/>
      <c r="I359" s="230"/>
      <c r="J359" s="43"/>
      <c r="K359" s="43"/>
      <c r="L359" s="47"/>
      <c r="M359" s="231"/>
      <c r="N359" s="232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19" t="s">
        <v>162</v>
      </c>
      <c r="AU359" s="19" t="s">
        <v>90</v>
      </c>
    </row>
    <row r="360" spans="1:47" s="2" customFormat="1" ht="12">
      <c r="A360" s="41"/>
      <c r="B360" s="42"/>
      <c r="C360" s="43"/>
      <c r="D360" s="233" t="s">
        <v>164</v>
      </c>
      <c r="E360" s="43"/>
      <c r="F360" s="234" t="s">
        <v>731</v>
      </c>
      <c r="G360" s="43"/>
      <c r="H360" s="43"/>
      <c r="I360" s="230"/>
      <c r="J360" s="43"/>
      <c r="K360" s="43"/>
      <c r="L360" s="47"/>
      <c r="M360" s="231"/>
      <c r="N360" s="232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19" t="s">
        <v>164</v>
      </c>
      <c r="AU360" s="19" t="s">
        <v>90</v>
      </c>
    </row>
    <row r="361" spans="1:51" s="13" customFormat="1" ht="12">
      <c r="A361" s="13"/>
      <c r="B361" s="235"/>
      <c r="C361" s="236"/>
      <c r="D361" s="228" t="s">
        <v>166</v>
      </c>
      <c r="E361" s="237" t="s">
        <v>36</v>
      </c>
      <c r="F361" s="238" t="s">
        <v>712</v>
      </c>
      <c r="G361" s="236"/>
      <c r="H361" s="237" t="s">
        <v>36</v>
      </c>
      <c r="I361" s="239"/>
      <c r="J361" s="236"/>
      <c r="K361" s="236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166</v>
      </c>
      <c r="AU361" s="244" t="s">
        <v>90</v>
      </c>
      <c r="AV361" s="13" t="s">
        <v>23</v>
      </c>
      <c r="AW361" s="13" t="s">
        <v>45</v>
      </c>
      <c r="AX361" s="13" t="s">
        <v>82</v>
      </c>
      <c r="AY361" s="244" t="s">
        <v>153</v>
      </c>
    </row>
    <row r="362" spans="1:51" s="14" customFormat="1" ht="12">
      <c r="A362" s="14"/>
      <c r="B362" s="245"/>
      <c r="C362" s="246"/>
      <c r="D362" s="228" t="s">
        <v>166</v>
      </c>
      <c r="E362" s="247" t="s">
        <v>36</v>
      </c>
      <c r="F362" s="248" t="s">
        <v>732</v>
      </c>
      <c r="G362" s="246"/>
      <c r="H362" s="249">
        <v>2052</v>
      </c>
      <c r="I362" s="250"/>
      <c r="J362" s="246"/>
      <c r="K362" s="246"/>
      <c r="L362" s="251"/>
      <c r="M362" s="252"/>
      <c r="N362" s="253"/>
      <c r="O362" s="253"/>
      <c r="P362" s="253"/>
      <c r="Q362" s="253"/>
      <c r="R362" s="253"/>
      <c r="S362" s="253"/>
      <c r="T362" s="25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5" t="s">
        <v>166</v>
      </c>
      <c r="AU362" s="255" t="s">
        <v>90</v>
      </c>
      <c r="AV362" s="14" t="s">
        <v>90</v>
      </c>
      <c r="AW362" s="14" t="s">
        <v>45</v>
      </c>
      <c r="AX362" s="14" t="s">
        <v>23</v>
      </c>
      <c r="AY362" s="255" t="s">
        <v>153</v>
      </c>
    </row>
    <row r="363" spans="1:65" s="2" customFormat="1" ht="16.5" customHeight="1">
      <c r="A363" s="41"/>
      <c r="B363" s="42"/>
      <c r="C363" s="215" t="s">
        <v>733</v>
      </c>
      <c r="D363" s="215" t="s">
        <v>155</v>
      </c>
      <c r="E363" s="216" t="s">
        <v>734</v>
      </c>
      <c r="F363" s="217" t="s">
        <v>735</v>
      </c>
      <c r="G363" s="218" t="s">
        <v>186</v>
      </c>
      <c r="H363" s="219">
        <v>5</v>
      </c>
      <c r="I363" s="220"/>
      <c r="J363" s="221">
        <f>ROUND(I363*H363,2)</f>
        <v>0</v>
      </c>
      <c r="K363" s="217" t="s">
        <v>159</v>
      </c>
      <c r="L363" s="47"/>
      <c r="M363" s="222" t="s">
        <v>36</v>
      </c>
      <c r="N363" s="223" t="s">
        <v>53</v>
      </c>
      <c r="O363" s="87"/>
      <c r="P363" s="224">
        <f>O363*H363</f>
        <v>0</v>
      </c>
      <c r="Q363" s="224">
        <v>0</v>
      </c>
      <c r="R363" s="224">
        <f>Q363*H363</f>
        <v>0</v>
      </c>
      <c r="S363" s="224">
        <v>0</v>
      </c>
      <c r="T363" s="225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26" t="s">
        <v>160</v>
      </c>
      <c r="AT363" s="226" t="s">
        <v>155</v>
      </c>
      <c r="AU363" s="226" t="s">
        <v>90</v>
      </c>
      <c r="AY363" s="19" t="s">
        <v>153</v>
      </c>
      <c r="BE363" s="227">
        <f>IF(N363="základní",J363,0)</f>
        <v>0</v>
      </c>
      <c r="BF363" s="227">
        <f>IF(N363="snížená",J363,0)</f>
        <v>0</v>
      </c>
      <c r="BG363" s="227">
        <f>IF(N363="zákl. přenesená",J363,0)</f>
        <v>0</v>
      </c>
      <c r="BH363" s="227">
        <f>IF(N363="sníž. přenesená",J363,0)</f>
        <v>0</v>
      </c>
      <c r="BI363" s="227">
        <f>IF(N363="nulová",J363,0)</f>
        <v>0</v>
      </c>
      <c r="BJ363" s="19" t="s">
        <v>23</v>
      </c>
      <c r="BK363" s="227">
        <f>ROUND(I363*H363,2)</f>
        <v>0</v>
      </c>
      <c r="BL363" s="19" t="s">
        <v>160</v>
      </c>
      <c r="BM363" s="226" t="s">
        <v>736</v>
      </c>
    </row>
    <row r="364" spans="1:47" s="2" customFormat="1" ht="12">
      <c r="A364" s="41"/>
      <c r="B364" s="42"/>
      <c r="C364" s="43"/>
      <c r="D364" s="228" t="s">
        <v>162</v>
      </c>
      <c r="E364" s="43"/>
      <c r="F364" s="229" t="s">
        <v>737</v>
      </c>
      <c r="G364" s="43"/>
      <c r="H364" s="43"/>
      <c r="I364" s="230"/>
      <c r="J364" s="43"/>
      <c r="K364" s="43"/>
      <c r="L364" s="47"/>
      <c r="M364" s="231"/>
      <c r="N364" s="232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19" t="s">
        <v>162</v>
      </c>
      <c r="AU364" s="19" t="s">
        <v>90</v>
      </c>
    </row>
    <row r="365" spans="1:47" s="2" customFormat="1" ht="12">
      <c r="A365" s="41"/>
      <c r="B365" s="42"/>
      <c r="C365" s="43"/>
      <c r="D365" s="233" t="s">
        <v>164</v>
      </c>
      <c r="E365" s="43"/>
      <c r="F365" s="234" t="s">
        <v>738</v>
      </c>
      <c r="G365" s="43"/>
      <c r="H365" s="43"/>
      <c r="I365" s="230"/>
      <c r="J365" s="43"/>
      <c r="K365" s="43"/>
      <c r="L365" s="47"/>
      <c r="M365" s="231"/>
      <c r="N365" s="232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19" t="s">
        <v>164</v>
      </c>
      <c r="AU365" s="19" t="s">
        <v>90</v>
      </c>
    </row>
    <row r="366" spans="1:51" s="13" customFormat="1" ht="12">
      <c r="A366" s="13"/>
      <c r="B366" s="235"/>
      <c r="C366" s="236"/>
      <c r="D366" s="228" t="s">
        <v>166</v>
      </c>
      <c r="E366" s="237" t="s">
        <v>36</v>
      </c>
      <c r="F366" s="238" t="s">
        <v>712</v>
      </c>
      <c r="G366" s="236"/>
      <c r="H366" s="237" t="s">
        <v>36</v>
      </c>
      <c r="I366" s="239"/>
      <c r="J366" s="236"/>
      <c r="K366" s="236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166</v>
      </c>
      <c r="AU366" s="244" t="s">
        <v>90</v>
      </c>
      <c r="AV366" s="13" t="s">
        <v>23</v>
      </c>
      <c r="AW366" s="13" t="s">
        <v>45</v>
      </c>
      <c r="AX366" s="13" t="s">
        <v>82</v>
      </c>
      <c r="AY366" s="244" t="s">
        <v>153</v>
      </c>
    </row>
    <row r="367" spans="1:51" s="14" customFormat="1" ht="12">
      <c r="A367" s="14"/>
      <c r="B367" s="245"/>
      <c r="C367" s="246"/>
      <c r="D367" s="228" t="s">
        <v>166</v>
      </c>
      <c r="E367" s="247" t="s">
        <v>36</v>
      </c>
      <c r="F367" s="248" t="s">
        <v>192</v>
      </c>
      <c r="G367" s="246"/>
      <c r="H367" s="249">
        <v>5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5" t="s">
        <v>166</v>
      </c>
      <c r="AU367" s="255" t="s">
        <v>90</v>
      </c>
      <c r="AV367" s="14" t="s">
        <v>90</v>
      </c>
      <c r="AW367" s="14" t="s">
        <v>45</v>
      </c>
      <c r="AX367" s="14" t="s">
        <v>23</v>
      </c>
      <c r="AY367" s="255" t="s">
        <v>153</v>
      </c>
    </row>
    <row r="368" spans="1:65" s="2" customFormat="1" ht="21.75" customHeight="1">
      <c r="A368" s="41"/>
      <c r="B368" s="42"/>
      <c r="C368" s="215" t="s">
        <v>739</v>
      </c>
      <c r="D368" s="215" t="s">
        <v>155</v>
      </c>
      <c r="E368" s="216" t="s">
        <v>740</v>
      </c>
      <c r="F368" s="217" t="s">
        <v>741</v>
      </c>
      <c r="G368" s="218" t="s">
        <v>186</v>
      </c>
      <c r="H368" s="219">
        <v>95</v>
      </c>
      <c r="I368" s="220"/>
      <c r="J368" s="221">
        <f>ROUND(I368*H368,2)</f>
        <v>0</v>
      </c>
      <c r="K368" s="217" t="s">
        <v>159</v>
      </c>
      <c r="L368" s="47"/>
      <c r="M368" s="222" t="s">
        <v>36</v>
      </c>
      <c r="N368" s="223" t="s">
        <v>53</v>
      </c>
      <c r="O368" s="87"/>
      <c r="P368" s="224">
        <f>O368*H368</f>
        <v>0</v>
      </c>
      <c r="Q368" s="224">
        <v>0</v>
      </c>
      <c r="R368" s="224">
        <f>Q368*H368</f>
        <v>0</v>
      </c>
      <c r="S368" s="224">
        <v>0</v>
      </c>
      <c r="T368" s="225">
        <f>S368*H368</f>
        <v>0</v>
      </c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R368" s="226" t="s">
        <v>160</v>
      </c>
      <c r="AT368" s="226" t="s">
        <v>155</v>
      </c>
      <c r="AU368" s="226" t="s">
        <v>90</v>
      </c>
      <c r="AY368" s="19" t="s">
        <v>153</v>
      </c>
      <c r="BE368" s="227">
        <f>IF(N368="základní",J368,0)</f>
        <v>0</v>
      </c>
      <c r="BF368" s="227">
        <f>IF(N368="snížená",J368,0)</f>
        <v>0</v>
      </c>
      <c r="BG368" s="227">
        <f>IF(N368="zákl. přenesená",J368,0)</f>
        <v>0</v>
      </c>
      <c r="BH368" s="227">
        <f>IF(N368="sníž. přenesená",J368,0)</f>
        <v>0</v>
      </c>
      <c r="BI368" s="227">
        <f>IF(N368="nulová",J368,0)</f>
        <v>0</v>
      </c>
      <c r="BJ368" s="19" t="s">
        <v>23</v>
      </c>
      <c r="BK368" s="227">
        <f>ROUND(I368*H368,2)</f>
        <v>0</v>
      </c>
      <c r="BL368" s="19" t="s">
        <v>160</v>
      </c>
      <c r="BM368" s="226" t="s">
        <v>742</v>
      </c>
    </row>
    <row r="369" spans="1:47" s="2" customFormat="1" ht="12">
      <c r="A369" s="41"/>
      <c r="B369" s="42"/>
      <c r="C369" s="43"/>
      <c r="D369" s="228" t="s">
        <v>162</v>
      </c>
      <c r="E369" s="43"/>
      <c r="F369" s="229" t="s">
        <v>743</v>
      </c>
      <c r="G369" s="43"/>
      <c r="H369" s="43"/>
      <c r="I369" s="230"/>
      <c r="J369" s="43"/>
      <c r="K369" s="43"/>
      <c r="L369" s="47"/>
      <c r="M369" s="231"/>
      <c r="N369" s="232"/>
      <c r="O369" s="87"/>
      <c r="P369" s="87"/>
      <c r="Q369" s="87"/>
      <c r="R369" s="87"/>
      <c r="S369" s="87"/>
      <c r="T369" s="88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T369" s="19" t="s">
        <v>162</v>
      </c>
      <c r="AU369" s="19" t="s">
        <v>90</v>
      </c>
    </row>
    <row r="370" spans="1:47" s="2" customFormat="1" ht="12">
      <c r="A370" s="41"/>
      <c r="B370" s="42"/>
      <c r="C370" s="43"/>
      <c r="D370" s="233" t="s">
        <v>164</v>
      </c>
      <c r="E370" s="43"/>
      <c r="F370" s="234" t="s">
        <v>744</v>
      </c>
      <c r="G370" s="43"/>
      <c r="H370" s="43"/>
      <c r="I370" s="230"/>
      <c r="J370" s="43"/>
      <c r="K370" s="43"/>
      <c r="L370" s="47"/>
      <c r="M370" s="231"/>
      <c r="N370" s="232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T370" s="19" t="s">
        <v>164</v>
      </c>
      <c r="AU370" s="19" t="s">
        <v>90</v>
      </c>
    </row>
    <row r="371" spans="1:51" s="13" customFormat="1" ht="12">
      <c r="A371" s="13"/>
      <c r="B371" s="235"/>
      <c r="C371" s="236"/>
      <c r="D371" s="228" t="s">
        <v>166</v>
      </c>
      <c r="E371" s="237" t="s">
        <v>36</v>
      </c>
      <c r="F371" s="238" t="s">
        <v>712</v>
      </c>
      <c r="G371" s="236"/>
      <c r="H371" s="237" t="s">
        <v>36</v>
      </c>
      <c r="I371" s="239"/>
      <c r="J371" s="236"/>
      <c r="K371" s="236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166</v>
      </c>
      <c r="AU371" s="244" t="s">
        <v>90</v>
      </c>
      <c r="AV371" s="13" t="s">
        <v>23</v>
      </c>
      <c r="AW371" s="13" t="s">
        <v>45</v>
      </c>
      <c r="AX371" s="13" t="s">
        <v>82</v>
      </c>
      <c r="AY371" s="244" t="s">
        <v>153</v>
      </c>
    </row>
    <row r="372" spans="1:51" s="14" customFormat="1" ht="12">
      <c r="A372" s="14"/>
      <c r="B372" s="245"/>
      <c r="C372" s="246"/>
      <c r="D372" s="228" t="s">
        <v>166</v>
      </c>
      <c r="E372" s="247" t="s">
        <v>36</v>
      </c>
      <c r="F372" s="248" t="s">
        <v>745</v>
      </c>
      <c r="G372" s="246"/>
      <c r="H372" s="249">
        <v>95</v>
      </c>
      <c r="I372" s="250"/>
      <c r="J372" s="246"/>
      <c r="K372" s="246"/>
      <c r="L372" s="251"/>
      <c r="M372" s="252"/>
      <c r="N372" s="253"/>
      <c r="O372" s="253"/>
      <c r="P372" s="253"/>
      <c r="Q372" s="253"/>
      <c r="R372" s="253"/>
      <c r="S372" s="253"/>
      <c r="T372" s="25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5" t="s">
        <v>166</v>
      </c>
      <c r="AU372" s="255" t="s">
        <v>90</v>
      </c>
      <c r="AV372" s="14" t="s">
        <v>90</v>
      </c>
      <c r="AW372" s="14" t="s">
        <v>45</v>
      </c>
      <c r="AX372" s="14" t="s">
        <v>23</v>
      </c>
      <c r="AY372" s="255" t="s">
        <v>153</v>
      </c>
    </row>
    <row r="373" spans="1:65" s="2" customFormat="1" ht="16.5" customHeight="1">
      <c r="A373" s="41"/>
      <c r="B373" s="42"/>
      <c r="C373" s="215" t="s">
        <v>746</v>
      </c>
      <c r="D373" s="215" t="s">
        <v>155</v>
      </c>
      <c r="E373" s="216" t="s">
        <v>747</v>
      </c>
      <c r="F373" s="217" t="s">
        <v>748</v>
      </c>
      <c r="G373" s="218" t="s">
        <v>186</v>
      </c>
      <c r="H373" s="219">
        <v>108</v>
      </c>
      <c r="I373" s="220"/>
      <c r="J373" s="221">
        <f>ROUND(I373*H373,2)</f>
        <v>0</v>
      </c>
      <c r="K373" s="217" t="s">
        <v>159</v>
      </c>
      <c r="L373" s="47"/>
      <c r="M373" s="222" t="s">
        <v>36</v>
      </c>
      <c r="N373" s="223" t="s">
        <v>53</v>
      </c>
      <c r="O373" s="87"/>
      <c r="P373" s="224">
        <f>O373*H373</f>
        <v>0</v>
      </c>
      <c r="Q373" s="224">
        <v>0</v>
      </c>
      <c r="R373" s="224">
        <f>Q373*H373</f>
        <v>0</v>
      </c>
      <c r="S373" s="224">
        <v>0</v>
      </c>
      <c r="T373" s="225">
        <f>S373*H373</f>
        <v>0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26" t="s">
        <v>160</v>
      </c>
      <c r="AT373" s="226" t="s">
        <v>155</v>
      </c>
      <c r="AU373" s="226" t="s">
        <v>90</v>
      </c>
      <c r="AY373" s="19" t="s">
        <v>153</v>
      </c>
      <c r="BE373" s="227">
        <f>IF(N373="základní",J373,0)</f>
        <v>0</v>
      </c>
      <c r="BF373" s="227">
        <f>IF(N373="snížená",J373,0)</f>
        <v>0</v>
      </c>
      <c r="BG373" s="227">
        <f>IF(N373="zákl. přenesená",J373,0)</f>
        <v>0</v>
      </c>
      <c r="BH373" s="227">
        <f>IF(N373="sníž. přenesená",J373,0)</f>
        <v>0</v>
      </c>
      <c r="BI373" s="227">
        <f>IF(N373="nulová",J373,0)</f>
        <v>0</v>
      </c>
      <c r="BJ373" s="19" t="s">
        <v>23</v>
      </c>
      <c r="BK373" s="227">
        <f>ROUND(I373*H373,2)</f>
        <v>0</v>
      </c>
      <c r="BL373" s="19" t="s">
        <v>160</v>
      </c>
      <c r="BM373" s="226" t="s">
        <v>749</v>
      </c>
    </row>
    <row r="374" spans="1:47" s="2" customFormat="1" ht="12">
      <c r="A374" s="41"/>
      <c r="B374" s="42"/>
      <c r="C374" s="43"/>
      <c r="D374" s="228" t="s">
        <v>162</v>
      </c>
      <c r="E374" s="43"/>
      <c r="F374" s="229" t="s">
        <v>750</v>
      </c>
      <c r="G374" s="43"/>
      <c r="H374" s="43"/>
      <c r="I374" s="230"/>
      <c r="J374" s="43"/>
      <c r="K374" s="43"/>
      <c r="L374" s="47"/>
      <c r="M374" s="231"/>
      <c r="N374" s="232"/>
      <c r="O374" s="87"/>
      <c r="P374" s="87"/>
      <c r="Q374" s="87"/>
      <c r="R374" s="87"/>
      <c r="S374" s="87"/>
      <c r="T374" s="88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T374" s="19" t="s">
        <v>162</v>
      </c>
      <c r="AU374" s="19" t="s">
        <v>90</v>
      </c>
    </row>
    <row r="375" spans="1:47" s="2" customFormat="1" ht="12">
      <c r="A375" s="41"/>
      <c r="B375" s="42"/>
      <c r="C375" s="43"/>
      <c r="D375" s="233" t="s">
        <v>164</v>
      </c>
      <c r="E375" s="43"/>
      <c r="F375" s="234" t="s">
        <v>751</v>
      </c>
      <c r="G375" s="43"/>
      <c r="H375" s="43"/>
      <c r="I375" s="230"/>
      <c r="J375" s="43"/>
      <c r="K375" s="43"/>
      <c r="L375" s="47"/>
      <c r="M375" s="231"/>
      <c r="N375" s="232"/>
      <c r="O375" s="87"/>
      <c r="P375" s="87"/>
      <c r="Q375" s="87"/>
      <c r="R375" s="87"/>
      <c r="S375" s="87"/>
      <c r="T375" s="88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T375" s="19" t="s">
        <v>164</v>
      </c>
      <c r="AU375" s="19" t="s">
        <v>90</v>
      </c>
    </row>
    <row r="376" spans="1:51" s="13" customFormat="1" ht="12">
      <c r="A376" s="13"/>
      <c r="B376" s="235"/>
      <c r="C376" s="236"/>
      <c r="D376" s="228" t="s">
        <v>166</v>
      </c>
      <c r="E376" s="237" t="s">
        <v>36</v>
      </c>
      <c r="F376" s="238" t="s">
        <v>712</v>
      </c>
      <c r="G376" s="236"/>
      <c r="H376" s="237" t="s">
        <v>36</v>
      </c>
      <c r="I376" s="239"/>
      <c r="J376" s="236"/>
      <c r="K376" s="236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166</v>
      </c>
      <c r="AU376" s="244" t="s">
        <v>90</v>
      </c>
      <c r="AV376" s="13" t="s">
        <v>23</v>
      </c>
      <c r="AW376" s="13" t="s">
        <v>45</v>
      </c>
      <c r="AX376" s="13" t="s">
        <v>82</v>
      </c>
      <c r="AY376" s="244" t="s">
        <v>153</v>
      </c>
    </row>
    <row r="377" spans="1:51" s="14" customFormat="1" ht="12">
      <c r="A377" s="14"/>
      <c r="B377" s="245"/>
      <c r="C377" s="246"/>
      <c r="D377" s="228" t="s">
        <v>166</v>
      </c>
      <c r="E377" s="247" t="s">
        <v>36</v>
      </c>
      <c r="F377" s="248" t="s">
        <v>699</v>
      </c>
      <c r="G377" s="246"/>
      <c r="H377" s="249">
        <v>108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5" t="s">
        <v>166</v>
      </c>
      <c r="AU377" s="255" t="s">
        <v>90</v>
      </c>
      <c r="AV377" s="14" t="s">
        <v>90</v>
      </c>
      <c r="AW377" s="14" t="s">
        <v>45</v>
      </c>
      <c r="AX377" s="14" t="s">
        <v>23</v>
      </c>
      <c r="AY377" s="255" t="s">
        <v>153</v>
      </c>
    </row>
    <row r="378" spans="1:65" s="2" customFormat="1" ht="21.75" customHeight="1">
      <c r="A378" s="41"/>
      <c r="B378" s="42"/>
      <c r="C378" s="215" t="s">
        <v>752</v>
      </c>
      <c r="D378" s="215" t="s">
        <v>155</v>
      </c>
      <c r="E378" s="216" t="s">
        <v>753</v>
      </c>
      <c r="F378" s="217" t="s">
        <v>754</v>
      </c>
      <c r="G378" s="218" t="s">
        <v>186</v>
      </c>
      <c r="H378" s="219">
        <v>2052</v>
      </c>
      <c r="I378" s="220"/>
      <c r="J378" s="221">
        <f>ROUND(I378*H378,2)</f>
        <v>0</v>
      </c>
      <c r="K378" s="217" t="s">
        <v>159</v>
      </c>
      <c r="L378" s="47"/>
      <c r="M378" s="222" t="s">
        <v>36</v>
      </c>
      <c r="N378" s="223" t="s">
        <v>53</v>
      </c>
      <c r="O378" s="87"/>
      <c r="P378" s="224">
        <f>O378*H378</f>
        <v>0</v>
      </c>
      <c r="Q378" s="224">
        <v>0</v>
      </c>
      <c r="R378" s="224">
        <f>Q378*H378</f>
        <v>0</v>
      </c>
      <c r="S378" s="224">
        <v>0</v>
      </c>
      <c r="T378" s="225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26" t="s">
        <v>160</v>
      </c>
      <c r="AT378" s="226" t="s">
        <v>155</v>
      </c>
      <c r="AU378" s="226" t="s">
        <v>90</v>
      </c>
      <c r="AY378" s="19" t="s">
        <v>153</v>
      </c>
      <c r="BE378" s="227">
        <f>IF(N378="základní",J378,0)</f>
        <v>0</v>
      </c>
      <c r="BF378" s="227">
        <f>IF(N378="snížená",J378,0)</f>
        <v>0</v>
      </c>
      <c r="BG378" s="227">
        <f>IF(N378="zákl. přenesená",J378,0)</f>
        <v>0</v>
      </c>
      <c r="BH378" s="227">
        <f>IF(N378="sníž. přenesená",J378,0)</f>
        <v>0</v>
      </c>
      <c r="BI378" s="227">
        <f>IF(N378="nulová",J378,0)</f>
        <v>0</v>
      </c>
      <c r="BJ378" s="19" t="s">
        <v>23</v>
      </c>
      <c r="BK378" s="227">
        <f>ROUND(I378*H378,2)</f>
        <v>0</v>
      </c>
      <c r="BL378" s="19" t="s">
        <v>160</v>
      </c>
      <c r="BM378" s="226" t="s">
        <v>755</v>
      </c>
    </row>
    <row r="379" spans="1:47" s="2" customFormat="1" ht="12">
      <c r="A379" s="41"/>
      <c r="B379" s="42"/>
      <c r="C379" s="43"/>
      <c r="D379" s="228" t="s">
        <v>162</v>
      </c>
      <c r="E379" s="43"/>
      <c r="F379" s="229" t="s">
        <v>756</v>
      </c>
      <c r="G379" s="43"/>
      <c r="H379" s="43"/>
      <c r="I379" s="230"/>
      <c r="J379" s="43"/>
      <c r="K379" s="43"/>
      <c r="L379" s="47"/>
      <c r="M379" s="231"/>
      <c r="N379" s="232"/>
      <c r="O379" s="87"/>
      <c r="P379" s="87"/>
      <c r="Q379" s="87"/>
      <c r="R379" s="87"/>
      <c r="S379" s="87"/>
      <c r="T379" s="88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T379" s="19" t="s">
        <v>162</v>
      </c>
      <c r="AU379" s="19" t="s">
        <v>90</v>
      </c>
    </row>
    <row r="380" spans="1:47" s="2" customFormat="1" ht="12">
      <c r="A380" s="41"/>
      <c r="B380" s="42"/>
      <c r="C380" s="43"/>
      <c r="D380" s="233" t="s">
        <v>164</v>
      </c>
      <c r="E380" s="43"/>
      <c r="F380" s="234" t="s">
        <v>757</v>
      </c>
      <c r="G380" s="43"/>
      <c r="H380" s="43"/>
      <c r="I380" s="230"/>
      <c r="J380" s="43"/>
      <c r="K380" s="43"/>
      <c r="L380" s="47"/>
      <c r="M380" s="231"/>
      <c r="N380" s="232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19" t="s">
        <v>164</v>
      </c>
      <c r="AU380" s="19" t="s">
        <v>90</v>
      </c>
    </row>
    <row r="381" spans="1:51" s="13" customFormat="1" ht="12">
      <c r="A381" s="13"/>
      <c r="B381" s="235"/>
      <c r="C381" s="236"/>
      <c r="D381" s="228" t="s">
        <v>166</v>
      </c>
      <c r="E381" s="237" t="s">
        <v>36</v>
      </c>
      <c r="F381" s="238" t="s">
        <v>712</v>
      </c>
      <c r="G381" s="236"/>
      <c r="H381" s="237" t="s">
        <v>36</v>
      </c>
      <c r="I381" s="239"/>
      <c r="J381" s="236"/>
      <c r="K381" s="236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166</v>
      </c>
      <c r="AU381" s="244" t="s">
        <v>90</v>
      </c>
      <c r="AV381" s="13" t="s">
        <v>23</v>
      </c>
      <c r="AW381" s="13" t="s">
        <v>45</v>
      </c>
      <c r="AX381" s="13" t="s">
        <v>82</v>
      </c>
      <c r="AY381" s="244" t="s">
        <v>153</v>
      </c>
    </row>
    <row r="382" spans="1:51" s="14" customFormat="1" ht="12">
      <c r="A382" s="14"/>
      <c r="B382" s="245"/>
      <c r="C382" s="246"/>
      <c r="D382" s="228" t="s">
        <v>166</v>
      </c>
      <c r="E382" s="247" t="s">
        <v>36</v>
      </c>
      <c r="F382" s="248" t="s">
        <v>732</v>
      </c>
      <c r="G382" s="246"/>
      <c r="H382" s="249">
        <v>2052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5" t="s">
        <v>166</v>
      </c>
      <c r="AU382" s="255" t="s">
        <v>90</v>
      </c>
      <c r="AV382" s="14" t="s">
        <v>90</v>
      </c>
      <c r="AW382" s="14" t="s">
        <v>45</v>
      </c>
      <c r="AX382" s="14" t="s">
        <v>23</v>
      </c>
      <c r="AY382" s="255" t="s">
        <v>153</v>
      </c>
    </row>
    <row r="383" spans="1:65" s="2" customFormat="1" ht="16.5" customHeight="1">
      <c r="A383" s="41"/>
      <c r="B383" s="42"/>
      <c r="C383" s="215" t="s">
        <v>758</v>
      </c>
      <c r="D383" s="215" t="s">
        <v>155</v>
      </c>
      <c r="E383" s="216" t="s">
        <v>759</v>
      </c>
      <c r="F383" s="217" t="s">
        <v>760</v>
      </c>
      <c r="G383" s="218" t="s">
        <v>186</v>
      </c>
      <c r="H383" s="219">
        <v>5</v>
      </c>
      <c r="I383" s="220"/>
      <c r="J383" s="221">
        <f>ROUND(I383*H383,2)</f>
        <v>0</v>
      </c>
      <c r="K383" s="217" t="s">
        <v>159</v>
      </c>
      <c r="L383" s="47"/>
      <c r="M383" s="222" t="s">
        <v>36</v>
      </c>
      <c r="N383" s="223" t="s">
        <v>53</v>
      </c>
      <c r="O383" s="87"/>
      <c r="P383" s="224">
        <f>O383*H383</f>
        <v>0</v>
      </c>
      <c r="Q383" s="224">
        <v>0</v>
      </c>
      <c r="R383" s="224">
        <f>Q383*H383</f>
        <v>0</v>
      </c>
      <c r="S383" s="224">
        <v>0</v>
      </c>
      <c r="T383" s="225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26" t="s">
        <v>160</v>
      </c>
      <c r="AT383" s="226" t="s">
        <v>155</v>
      </c>
      <c r="AU383" s="226" t="s">
        <v>90</v>
      </c>
      <c r="AY383" s="19" t="s">
        <v>153</v>
      </c>
      <c r="BE383" s="227">
        <f>IF(N383="základní",J383,0)</f>
        <v>0</v>
      </c>
      <c r="BF383" s="227">
        <f>IF(N383="snížená",J383,0)</f>
        <v>0</v>
      </c>
      <c r="BG383" s="227">
        <f>IF(N383="zákl. přenesená",J383,0)</f>
        <v>0</v>
      </c>
      <c r="BH383" s="227">
        <f>IF(N383="sníž. přenesená",J383,0)</f>
        <v>0</v>
      </c>
      <c r="BI383" s="227">
        <f>IF(N383="nulová",J383,0)</f>
        <v>0</v>
      </c>
      <c r="BJ383" s="19" t="s">
        <v>23</v>
      </c>
      <c r="BK383" s="227">
        <f>ROUND(I383*H383,2)</f>
        <v>0</v>
      </c>
      <c r="BL383" s="19" t="s">
        <v>160</v>
      </c>
      <c r="BM383" s="226" t="s">
        <v>761</v>
      </c>
    </row>
    <row r="384" spans="1:47" s="2" customFormat="1" ht="12">
      <c r="A384" s="41"/>
      <c r="B384" s="42"/>
      <c r="C384" s="43"/>
      <c r="D384" s="228" t="s">
        <v>162</v>
      </c>
      <c r="E384" s="43"/>
      <c r="F384" s="229" t="s">
        <v>762</v>
      </c>
      <c r="G384" s="43"/>
      <c r="H384" s="43"/>
      <c r="I384" s="230"/>
      <c r="J384" s="43"/>
      <c r="K384" s="43"/>
      <c r="L384" s="47"/>
      <c r="M384" s="231"/>
      <c r="N384" s="232"/>
      <c r="O384" s="87"/>
      <c r="P384" s="87"/>
      <c r="Q384" s="87"/>
      <c r="R384" s="87"/>
      <c r="S384" s="87"/>
      <c r="T384" s="88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T384" s="19" t="s">
        <v>162</v>
      </c>
      <c r="AU384" s="19" t="s">
        <v>90</v>
      </c>
    </row>
    <row r="385" spans="1:47" s="2" customFormat="1" ht="12">
      <c r="A385" s="41"/>
      <c r="B385" s="42"/>
      <c r="C385" s="43"/>
      <c r="D385" s="233" t="s">
        <v>164</v>
      </c>
      <c r="E385" s="43"/>
      <c r="F385" s="234" t="s">
        <v>763</v>
      </c>
      <c r="G385" s="43"/>
      <c r="H385" s="43"/>
      <c r="I385" s="230"/>
      <c r="J385" s="43"/>
      <c r="K385" s="43"/>
      <c r="L385" s="47"/>
      <c r="M385" s="231"/>
      <c r="N385" s="232"/>
      <c r="O385" s="87"/>
      <c r="P385" s="87"/>
      <c r="Q385" s="87"/>
      <c r="R385" s="87"/>
      <c r="S385" s="87"/>
      <c r="T385" s="88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T385" s="19" t="s">
        <v>164</v>
      </c>
      <c r="AU385" s="19" t="s">
        <v>90</v>
      </c>
    </row>
    <row r="386" spans="1:51" s="13" customFormat="1" ht="12">
      <c r="A386" s="13"/>
      <c r="B386" s="235"/>
      <c r="C386" s="236"/>
      <c r="D386" s="228" t="s">
        <v>166</v>
      </c>
      <c r="E386" s="237" t="s">
        <v>36</v>
      </c>
      <c r="F386" s="238" t="s">
        <v>712</v>
      </c>
      <c r="G386" s="236"/>
      <c r="H386" s="237" t="s">
        <v>36</v>
      </c>
      <c r="I386" s="239"/>
      <c r="J386" s="236"/>
      <c r="K386" s="236"/>
      <c r="L386" s="240"/>
      <c r="M386" s="241"/>
      <c r="N386" s="242"/>
      <c r="O386" s="242"/>
      <c r="P386" s="242"/>
      <c r="Q386" s="242"/>
      <c r="R386" s="242"/>
      <c r="S386" s="242"/>
      <c r="T386" s="24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4" t="s">
        <v>166</v>
      </c>
      <c r="AU386" s="244" t="s">
        <v>90</v>
      </c>
      <c r="AV386" s="13" t="s">
        <v>23</v>
      </c>
      <c r="AW386" s="13" t="s">
        <v>45</v>
      </c>
      <c r="AX386" s="13" t="s">
        <v>82</v>
      </c>
      <c r="AY386" s="244" t="s">
        <v>153</v>
      </c>
    </row>
    <row r="387" spans="1:51" s="14" customFormat="1" ht="12">
      <c r="A387" s="14"/>
      <c r="B387" s="245"/>
      <c r="C387" s="246"/>
      <c r="D387" s="228" t="s">
        <v>166</v>
      </c>
      <c r="E387" s="247" t="s">
        <v>36</v>
      </c>
      <c r="F387" s="248" t="s">
        <v>192</v>
      </c>
      <c r="G387" s="246"/>
      <c r="H387" s="249">
        <v>5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5" t="s">
        <v>166</v>
      </c>
      <c r="AU387" s="255" t="s">
        <v>90</v>
      </c>
      <c r="AV387" s="14" t="s">
        <v>90</v>
      </c>
      <c r="AW387" s="14" t="s">
        <v>45</v>
      </c>
      <c r="AX387" s="14" t="s">
        <v>23</v>
      </c>
      <c r="AY387" s="255" t="s">
        <v>153</v>
      </c>
    </row>
    <row r="388" spans="1:65" s="2" customFormat="1" ht="21.75" customHeight="1">
      <c r="A388" s="41"/>
      <c r="B388" s="42"/>
      <c r="C388" s="215" t="s">
        <v>764</v>
      </c>
      <c r="D388" s="215" t="s">
        <v>155</v>
      </c>
      <c r="E388" s="216" t="s">
        <v>765</v>
      </c>
      <c r="F388" s="217" t="s">
        <v>766</v>
      </c>
      <c r="G388" s="218" t="s">
        <v>186</v>
      </c>
      <c r="H388" s="219">
        <v>95</v>
      </c>
      <c r="I388" s="220"/>
      <c r="J388" s="221">
        <f>ROUND(I388*H388,2)</f>
        <v>0</v>
      </c>
      <c r="K388" s="217" t="s">
        <v>159</v>
      </c>
      <c r="L388" s="47"/>
      <c r="M388" s="222" t="s">
        <v>36</v>
      </c>
      <c r="N388" s="223" t="s">
        <v>53</v>
      </c>
      <c r="O388" s="87"/>
      <c r="P388" s="224">
        <f>O388*H388</f>
        <v>0</v>
      </c>
      <c r="Q388" s="224">
        <v>0</v>
      </c>
      <c r="R388" s="224">
        <f>Q388*H388</f>
        <v>0</v>
      </c>
      <c r="S388" s="224">
        <v>0</v>
      </c>
      <c r="T388" s="225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26" t="s">
        <v>160</v>
      </c>
      <c r="AT388" s="226" t="s">
        <v>155</v>
      </c>
      <c r="AU388" s="226" t="s">
        <v>90</v>
      </c>
      <c r="AY388" s="19" t="s">
        <v>153</v>
      </c>
      <c r="BE388" s="227">
        <f>IF(N388="základní",J388,0)</f>
        <v>0</v>
      </c>
      <c r="BF388" s="227">
        <f>IF(N388="snížená",J388,0)</f>
        <v>0</v>
      </c>
      <c r="BG388" s="227">
        <f>IF(N388="zákl. přenesená",J388,0)</f>
        <v>0</v>
      </c>
      <c r="BH388" s="227">
        <f>IF(N388="sníž. přenesená",J388,0)</f>
        <v>0</v>
      </c>
      <c r="BI388" s="227">
        <f>IF(N388="nulová",J388,0)</f>
        <v>0</v>
      </c>
      <c r="BJ388" s="19" t="s">
        <v>23</v>
      </c>
      <c r="BK388" s="227">
        <f>ROUND(I388*H388,2)</f>
        <v>0</v>
      </c>
      <c r="BL388" s="19" t="s">
        <v>160</v>
      </c>
      <c r="BM388" s="226" t="s">
        <v>767</v>
      </c>
    </row>
    <row r="389" spans="1:47" s="2" customFormat="1" ht="12">
      <c r="A389" s="41"/>
      <c r="B389" s="42"/>
      <c r="C389" s="43"/>
      <c r="D389" s="228" t="s">
        <v>162</v>
      </c>
      <c r="E389" s="43"/>
      <c r="F389" s="229" t="s">
        <v>768</v>
      </c>
      <c r="G389" s="43"/>
      <c r="H389" s="43"/>
      <c r="I389" s="230"/>
      <c r="J389" s="43"/>
      <c r="K389" s="43"/>
      <c r="L389" s="47"/>
      <c r="M389" s="231"/>
      <c r="N389" s="232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19" t="s">
        <v>162</v>
      </c>
      <c r="AU389" s="19" t="s">
        <v>90</v>
      </c>
    </row>
    <row r="390" spans="1:47" s="2" customFormat="1" ht="12">
      <c r="A390" s="41"/>
      <c r="B390" s="42"/>
      <c r="C390" s="43"/>
      <c r="D390" s="233" t="s">
        <v>164</v>
      </c>
      <c r="E390" s="43"/>
      <c r="F390" s="234" t="s">
        <v>769</v>
      </c>
      <c r="G390" s="43"/>
      <c r="H390" s="43"/>
      <c r="I390" s="230"/>
      <c r="J390" s="43"/>
      <c r="K390" s="43"/>
      <c r="L390" s="47"/>
      <c r="M390" s="231"/>
      <c r="N390" s="232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T390" s="19" t="s">
        <v>164</v>
      </c>
      <c r="AU390" s="19" t="s">
        <v>90</v>
      </c>
    </row>
    <row r="391" spans="1:51" s="13" customFormat="1" ht="12">
      <c r="A391" s="13"/>
      <c r="B391" s="235"/>
      <c r="C391" s="236"/>
      <c r="D391" s="228" t="s">
        <v>166</v>
      </c>
      <c r="E391" s="237" t="s">
        <v>36</v>
      </c>
      <c r="F391" s="238" t="s">
        <v>712</v>
      </c>
      <c r="G391" s="236"/>
      <c r="H391" s="237" t="s">
        <v>36</v>
      </c>
      <c r="I391" s="239"/>
      <c r="J391" s="236"/>
      <c r="K391" s="236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166</v>
      </c>
      <c r="AU391" s="244" t="s">
        <v>90</v>
      </c>
      <c r="AV391" s="13" t="s">
        <v>23</v>
      </c>
      <c r="AW391" s="13" t="s">
        <v>45</v>
      </c>
      <c r="AX391" s="13" t="s">
        <v>82</v>
      </c>
      <c r="AY391" s="244" t="s">
        <v>153</v>
      </c>
    </row>
    <row r="392" spans="1:51" s="14" customFormat="1" ht="12">
      <c r="A392" s="14"/>
      <c r="B392" s="245"/>
      <c r="C392" s="246"/>
      <c r="D392" s="228" t="s">
        <v>166</v>
      </c>
      <c r="E392" s="247" t="s">
        <v>36</v>
      </c>
      <c r="F392" s="248" t="s">
        <v>745</v>
      </c>
      <c r="G392" s="246"/>
      <c r="H392" s="249">
        <v>95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5" t="s">
        <v>166</v>
      </c>
      <c r="AU392" s="255" t="s">
        <v>90</v>
      </c>
      <c r="AV392" s="14" t="s">
        <v>90</v>
      </c>
      <c r="AW392" s="14" t="s">
        <v>45</v>
      </c>
      <c r="AX392" s="14" t="s">
        <v>23</v>
      </c>
      <c r="AY392" s="255" t="s">
        <v>153</v>
      </c>
    </row>
    <row r="393" spans="1:63" s="12" customFormat="1" ht="22.8" customHeight="1">
      <c r="A393" s="12"/>
      <c r="B393" s="199"/>
      <c r="C393" s="200"/>
      <c r="D393" s="201" t="s">
        <v>81</v>
      </c>
      <c r="E393" s="213" t="s">
        <v>301</v>
      </c>
      <c r="F393" s="213" t="s">
        <v>302</v>
      </c>
      <c r="G393" s="200"/>
      <c r="H393" s="200"/>
      <c r="I393" s="203"/>
      <c r="J393" s="214">
        <f>BK393</f>
        <v>0</v>
      </c>
      <c r="K393" s="200"/>
      <c r="L393" s="205"/>
      <c r="M393" s="206"/>
      <c r="N393" s="207"/>
      <c r="O393" s="207"/>
      <c r="P393" s="208">
        <f>SUM(P394:P397)</f>
        <v>0</v>
      </c>
      <c r="Q393" s="207"/>
      <c r="R393" s="208">
        <f>SUM(R394:R397)</f>
        <v>0</v>
      </c>
      <c r="S393" s="207"/>
      <c r="T393" s="209">
        <f>SUM(T394:T397)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10" t="s">
        <v>23</v>
      </c>
      <c r="AT393" s="211" t="s">
        <v>81</v>
      </c>
      <c r="AU393" s="211" t="s">
        <v>23</v>
      </c>
      <c r="AY393" s="210" t="s">
        <v>153</v>
      </c>
      <c r="BK393" s="212">
        <f>SUM(BK394:BK397)</f>
        <v>0</v>
      </c>
    </row>
    <row r="394" spans="1:65" s="2" customFormat="1" ht="24.15" customHeight="1">
      <c r="A394" s="41"/>
      <c r="B394" s="42"/>
      <c r="C394" s="215" t="s">
        <v>770</v>
      </c>
      <c r="D394" s="215" t="s">
        <v>155</v>
      </c>
      <c r="E394" s="216" t="s">
        <v>304</v>
      </c>
      <c r="F394" s="217" t="s">
        <v>771</v>
      </c>
      <c r="G394" s="218" t="s">
        <v>272</v>
      </c>
      <c r="H394" s="219">
        <v>750</v>
      </c>
      <c r="I394" s="220"/>
      <c r="J394" s="221">
        <f>ROUND(I394*H394,2)</f>
        <v>0</v>
      </c>
      <c r="K394" s="217" t="s">
        <v>36</v>
      </c>
      <c r="L394" s="47"/>
      <c r="M394" s="222" t="s">
        <v>36</v>
      </c>
      <c r="N394" s="223" t="s">
        <v>53</v>
      </c>
      <c r="O394" s="87"/>
      <c r="P394" s="224">
        <f>O394*H394</f>
        <v>0</v>
      </c>
      <c r="Q394" s="224">
        <v>0</v>
      </c>
      <c r="R394" s="224">
        <f>Q394*H394</f>
        <v>0</v>
      </c>
      <c r="S394" s="224">
        <v>0</v>
      </c>
      <c r="T394" s="225">
        <f>S394*H394</f>
        <v>0</v>
      </c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R394" s="226" t="s">
        <v>160</v>
      </c>
      <c r="AT394" s="226" t="s">
        <v>155</v>
      </c>
      <c r="AU394" s="226" t="s">
        <v>90</v>
      </c>
      <c r="AY394" s="19" t="s">
        <v>153</v>
      </c>
      <c r="BE394" s="227">
        <f>IF(N394="základní",J394,0)</f>
        <v>0</v>
      </c>
      <c r="BF394" s="227">
        <f>IF(N394="snížená",J394,0)</f>
        <v>0</v>
      </c>
      <c r="BG394" s="227">
        <f>IF(N394="zákl. přenesená",J394,0)</f>
        <v>0</v>
      </c>
      <c r="BH394" s="227">
        <f>IF(N394="sníž. přenesená",J394,0)</f>
        <v>0</v>
      </c>
      <c r="BI394" s="227">
        <f>IF(N394="nulová",J394,0)</f>
        <v>0</v>
      </c>
      <c r="BJ394" s="19" t="s">
        <v>23</v>
      </c>
      <c r="BK394" s="227">
        <f>ROUND(I394*H394,2)</f>
        <v>0</v>
      </c>
      <c r="BL394" s="19" t="s">
        <v>160</v>
      </c>
      <c r="BM394" s="226" t="s">
        <v>772</v>
      </c>
    </row>
    <row r="395" spans="1:47" s="2" customFormat="1" ht="12">
      <c r="A395" s="41"/>
      <c r="B395" s="42"/>
      <c r="C395" s="43"/>
      <c r="D395" s="228" t="s">
        <v>162</v>
      </c>
      <c r="E395" s="43"/>
      <c r="F395" s="229" t="s">
        <v>773</v>
      </c>
      <c r="G395" s="43"/>
      <c r="H395" s="43"/>
      <c r="I395" s="230"/>
      <c r="J395" s="43"/>
      <c r="K395" s="43"/>
      <c r="L395" s="47"/>
      <c r="M395" s="231"/>
      <c r="N395" s="232"/>
      <c r="O395" s="87"/>
      <c r="P395" s="87"/>
      <c r="Q395" s="87"/>
      <c r="R395" s="87"/>
      <c r="S395" s="87"/>
      <c r="T395" s="88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T395" s="19" t="s">
        <v>162</v>
      </c>
      <c r="AU395" s="19" t="s">
        <v>90</v>
      </c>
    </row>
    <row r="396" spans="1:51" s="13" customFormat="1" ht="12">
      <c r="A396" s="13"/>
      <c r="B396" s="235"/>
      <c r="C396" s="236"/>
      <c r="D396" s="228" t="s">
        <v>166</v>
      </c>
      <c r="E396" s="237" t="s">
        <v>36</v>
      </c>
      <c r="F396" s="238" t="s">
        <v>774</v>
      </c>
      <c r="G396" s="236"/>
      <c r="H396" s="237" t="s">
        <v>36</v>
      </c>
      <c r="I396" s="239"/>
      <c r="J396" s="236"/>
      <c r="K396" s="236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166</v>
      </c>
      <c r="AU396" s="244" t="s">
        <v>90</v>
      </c>
      <c r="AV396" s="13" t="s">
        <v>23</v>
      </c>
      <c r="AW396" s="13" t="s">
        <v>45</v>
      </c>
      <c r="AX396" s="13" t="s">
        <v>82</v>
      </c>
      <c r="AY396" s="244" t="s">
        <v>153</v>
      </c>
    </row>
    <row r="397" spans="1:51" s="14" customFormat="1" ht="12">
      <c r="A397" s="14"/>
      <c r="B397" s="245"/>
      <c r="C397" s="246"/>
      <c r="D397" s="228" t="s">
        <v>166</v>
      </c>
      <c r="E397" s="247" t="s">
        <v>36</v>
      </c>
      <c r="F397" s="248" t="s">
        <v>775</v>
      </c>
      <c r="G397" s="246"/>
      <c r="H397" s="249">
        <v>750</v>
      </c>
      <c r="I397" s="250"/>
      <c r="J397" s="246"/>
      <c r="K397" s="246"/>
      <c r="L397" s="251"/>
      <c r="M397" s="252"/>
      <c r="N397" s="253"/>
      <c r="O397" s="253"/>
      <c r="P397" s="253"/>
      <c r="Q397" s="253"/>
      <c r="R397" s="253"/>
      <c r="S397" s="253"/>
      <c r="T397" s="25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5" t="s">
        <v>166</v>
      </c>
      <c r="AU397" s="255" t="s">
        <v>90</v>
      </c>
      <c r="AV397" s="14" t="s">
        <v>90</v>
      </c>
      <c r="AW397" s="14" t="s">
        <v>45</v>
      </c>
      <c r="AX397" s="14" t="s">
        <v>23</v>
      </c>
      <c r="AY397" s="255" t="s">
        <v>153</v>
      </c>
    </row>
    <row r="398" spans="1:63" s="12" customFormat="1" ht="22.8" customHeight="1">
      <c r="A398" s="12"/>
      <c r="B398" s="199"/>
      <c r="C398" s="200"/>
      <c r="D398" s="201" t="s">
        <v>81</v>
      </c>
      <c r="E398" s="213" t="s">
        <v>310</v>
      </c>
      <c r="F398" s="213" t="s">
        <v>311</v>
      </c>
      <c r="G398" s="200"/>
      <c r="H398" s="200"/>
      <c r="I398" s="203"/>
      <c r="J398" s="214">
        <f>BK398</f>
        <v>0</v>
      </c>
      <c r="K398" s="200"/>
      <c r="L398" s="205"/>
      <c r="M398" s="206"/>
      <c r="N398" s="207"/>
      <c r="O398" s="207"/>
      <c r="P398" s="208">
        <f>SUM(P399:P401)</f>
        <v>0</v>
      </c>
      <c r="Q398" s="207"/>
      <c r="R398" s="208">
        <f>SUM(R399:R401)</f>
        <v>0</v>
      </c>
      <c r="S398" s="207"/>
      <c r="T398" s="209">
        <f>SUM(T399:T401)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10" t="s">
        <v>23</v>
      </c>
      <c r="AT398" s="211" t="s">
        <v>81</v>
      </c>
      <c r="AU398" s="211" t="s">
        <v>23</v>
      </c>
      <c r="AY398" s="210" t="s">
        <v>153</v>
      </c>
      <c r="BK398" s="212">
        <f>SUM(BK399:BK401)</f>
        <v>0</v>
      </c>
    </row>
    <row r="399" spans="1:65" s="2" customFormat="1" ht="16.5" customHeight="1">
      <c r="A399" s="41"/>
      <c r="B399" s="42"/>
      <c r="C399" s="215" t="s">
        <v>776</v>
      </c>
      <c r="D399" s="215" t="s">
        <v>155</v>
      </c>
      <c r="E399" s="216" t="s">
        <v>313</v>
      </c>
      <c r="F399" s="217" t="s">
        <v>314</v>
      </c>
      <c r="G399" s="218" t="s">
        <v>315</v>
      </c>
      <c r="H399" s="219">
        <v>24.864</v>
      </c>
      <c r="I399" s="220"/>
      <c r="J399" s="221">
        <f>ROUND(I399*H399,2)</f>
        <v>0</v>
      </c>
      <c r="K399" s="217" t="s">
        <v>159</v>
      </c>
      <c r="L399" s="47"/>
      <c r="M399" s="222" t="s">
        <v>36</v>
      </c>
      <c r="N399" s="223" t="s">
        <v>53</v>
      </c>
      <c r="O399" s="87"/>
      <c r="P399" s="224">
        <f>O399*H399</f>
        <v>0</v>
      </c>
      <c r="Q399" s="224">
        <v>0</v>
      </c>
      <c r="R399" s="224">
        <f>Q399*H399</f>
        <v>0</v>
      </c>
      <c r="S399" s="224">
        <v>0</v>
      </c>
      <c r="T399" s="225">
        <f>S399*H399</f>
        <v>0</v>
      </c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R399" s="226" t="s">
        <v>160</v>
      </c>
      <c r="AT399" s="226" t="s">
        <v>155</v>
      </c>
      <c r="AU399" s="226" t="s">
        <v>90</v>
      </c>
      <c r="AY399" s="19" t="s">
        <v>153</v>
      </c>
      <c r="BE399" s="227">
        <f>IF(N399="základní",J399,0)</f>
        <v>0</v>
      </c>
      <c r="BF399" s="227">
        <f>IF(N399="snížená",J399,0)</f>
        <v>0</v>
      </c>
      <c r="BG399" s="227">
        <f>IF(N399="zákl. přenesená",J399,0)</f>
        <v>0</v>
      </c>
      <c r="BH399" s="227">
        <f>IF(N399="sníž. přenesená",J399,0)</f>
        <v>0</v>
      </c>
      <c r="BI399" s="227">
        <f>IF(N399="nulová",J399,0)</f>
        <v>0</v>
      </c>
      <c r="BJ399" s="19" t="s">
        <v>23</v>
      </c>
      <c r="BK399" s="227">
        <f>ROUND(I399*H399,2)</f>
        <v>0</v>
      </c>
      <c r="BL399" s="19" t="s">
        <v>160</v>
      </c>
      <c r="BM399" s="226" t="s">
        <v>777</v>
      </c>
    </row>
    <row r="400" spans="1:47" s="2" customFormat="1" ht="12">
      <c r="A400" s="41"/>
      <c r="B400" s="42"/>
      <c r="C400" s="43"/>
      <c r="D400" s="228" t="s">
        <v>162</v>
      </c>
      <c r="E400" s="43"/>
      <c r="F400" s="229" t="s">
        <v>317</v>
      </c>
      <c r="G400" s="43"/>
      <c r="H400" s="43"/>
      <c r="I400" s="230"/>
      <c r="J400" s="43"/>
      <c r="K400" s="43"/>
      <c r="L400" s="47"/>
      <c r="M400" s="231"/>
      <c r="N400" s="232"/>
      <c r="O400" s="87"/>
      <c r="P400" s="87"/>
      <c r="Q400" s="87"/>
      <c r="R400" s="87"/>
      <c r="S400" s="87"/>
      <c r="T400" s="88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T400" s="19" t="s">
        <v>162</v>
      </c>
      <c r="AU400" s="19" t="s">
        <v>90</v>
      </c>
    </row>
    <row r="401" spans="1:47" s="2" customFormat="1" ht="12">
      <c r="A401" s="41"/>
      <c r="B401" s="42"/>
      <c r="C401" s="43"/>
      <c r="D401" s="233" t="s">
        <v>164</v>
      </c>
      <c r="E401" s="43"/>
      <c r="F401" s="234" t="s">
        <v>318</v>
      </c>
      <c r="G401" s="43"/>
      <c r="H401" s="43"/>
      <c r="I401" s="230"/>
      <c r="J401" s="43"/>
      <c r="K401" s="43"/>
      <c r="L401" s="47"/>
      <c r="M401" s="231"/>
      <c r="N401" s="232"/>
      <c r="O401" s="87"/>
      <c r="P401" s="87"/>
      <c r="Q401" s="87"/>
      <c r="R401" s="87"/>
      <c r="S401" s="87"/>
      <c r="T401" s="88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T401" s="19" t="s">
        <v>164</v>
      </c>
      <c r="AU401" s="19" t="s">
        <v>90</v>
      </c>
    </row>
    <row r="402" spans="1:63" s="12" customFormat="1" ht="22.8" customHeight="1">
      <c r="A402" s="12"/>
      <c r="B402" s="199"/>
      <c r="C402" s="200"/>
      <c r="D402" s="201" t="s">
        <v>81</v>
      </c>
      <c r="E402" s="213" t="s">
        <v>778</v>
      </c>
      <c r="F402" s="213" t="s">
        <v>779</v>
      </c>
      <c r="G402" s="200"/>
      <c r="H402" s="200"/>
      <c r="I402" s="203"/>
      <c r="J402" s="214">
        <f>BK402</f>
        <v>0</v>
      </c>
      <c r="K402" s="200"/>
      <c r="L402" s="205"/>
      <c r="M402" s="206"/>
      <c r="N402" s="207"/>
      <c r="O402" s="207"/>
      <c r="P402" s="208">
        <f>SUM(P403:P408)</f>
        <v>0</v>
      </c>
      <c r="Q402" s="207"/>
      <c r="R402" s="208">
        <f>SUM(R403:R408)</f>
        <v>0</v>
      </c>
      <c r="S402" s="207"/>
      <c r="T402" s="209">
        <f>SUM(T403:T408)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10" t="s">
        <v>23</v>
      </c>
      <c r="AT402" s="211" t="s">
        <v>81</v>
      </c>
      <c r="AU402" s="211" t="s">
        <v>23</v>
      </c>
      <c r="AY402" s="210" t="s">
        <v>153</v>
      </c>
      <c r="BK402" s="212">
        <f>SUM(BK403:BK408)</f>
        <v>0</v>
      </c>
    </row>
    <row r="403" spans="1:65" s="2" customFormat="1" ht="21.75" customHeight="1">
      <c r="A403" s="41"/>
      <c r="B403" s="42"/>
      <c r="C403" s="215" t="s">
        <v>780</v>
      </c>
      <c r="D403" s="215" t="s">
        <v>155</v>
      </c>
      <c r="E403" s="216" t="s">
        <v>781</v>
      </c>
      <c r="F403" s="217" t="s">
        <v>782</v>
      </c>
      <c r="G403" s="218" t="s">
        <v>315</v>
      </c>
      <c r="H403" s="219">
        <v>27.968</v>
      </c>
      <c r="I403" s="220"/>
      <c r="J403" s="221">
        <f>ROUND(I403*H403,2)</f>
        <v>0</v>
      </c>
      <c r="K403" s="217" t="s">
        <v>159</v>
      </c>
      <c r="L403" s="47"/>
      <c r="M403" s="222" t="s">
        <v>36</v>
      </c>
      <c r="N403" s="223" t="s">
        <v>53</v>
      </c>
      <c r="O403" s="87"/>
      <c r="P403" s="224">
        <f>O403*H403</f>
        <v>0</v>
      </c>
      <c r="Q403" s="224">
        <v>0</v>
      </c>
      <c r="R403" s="224">
        <f>Q403*H403</f>
        <v>0</v>
      </c>
      <c r="S403" s="224">
        <v>0</v>
      </c>
      <c r="T403" s="225">
        <f>S403*H403</f>
        <v>0</v>
      </c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R403" s="226" t="s">
        <v>160</v>
      </c>
      <c r="AT403" s="226" t="s">
        <v>155</v>
      </c>
      <c r="AU403" s="226" t="s">
        <v>90</v>
      </c>
      <c r="AY403" s="19" t="s">
        <v>153</v>
      </c>
      <c r="BE403" s="227">
        <f>IF(N403="základní",J403,0)</f>
        <v>0</v>
      </c>
      <c r="BF403" s="227">
        <f>IF(N403="snížená",J403,0)</f>
        <v>0</v>
      </c>
      <c r="BG403" s="227">
        <f>IF(N403="zákl. přenesená",J403,0)</f>
        <v>0</v>
      </c>
      <c r="BH403" s="227">
        <f>IF(N403="sníž. přenesená",J403,0)</f>
        <v>0</v>
      </c>
      <c r="BI403" s="227">
        <f>IF(N403="nulová",J403,0)</f>
        <v>0</v>
      </c>
      <c r="BJ403" s="19" t="s">
        <v>23</v>
      </c>
      <c r="BK403" s="227">
        <f>ROUND(I403*H403,2)</f>
        <v>0</v>
      </c>
      <c r="BL403" s="19" t="s">
        <v>160</v>
      </c>
      <c r="BM403" s="226" t="s">
        <v>783</v>
      </c>
    </row>
    <row r="404" spans="1:47" s="2" customFormat="1" ht="12">
      <c r="A404" s="41"/>
      <c r="B404" s="42"/>
      <c r="C404" s="43"/>
      <c r="D404" s="228" t="s">
        <v>162</v>
      </c>
      <c r="E404" s="43"/>
      <c r="F404" s="229" t="s">
        <v>784</v>
      </c>
      <c r="G404" s="43"/>
      <c r="H404" s="43"/>
      <c r="I404" s="230"/>
      <c r="J404" s="43"/>
      <c r="K404" s="43"/>
      <c r="L404" s="47"/>
      <c r="M404" s="231"/>
      <c r="N404" s="232"/>
      <c r="O404" s="87"/>
      <c r="P404" s="87"/>
      <c r="Q404" s="87"/>
      <c r="R404" s="87"/>
      <c r="S404" s="87"/>
      <c r="T404" s="88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T404" s="19" t="s">
        <v>162</v>
      </c>
      <c r="AU404" s="19" t="s">
        <v>90</v>
      </c>
    </row>
    <row r="405" spans="1:47" s="2" customFormat="1" ht="12">
      <c r="A405" s="41"/>
      <c r="B405" s="42"/>
      <c r="C405" s="43"/>
      <c r="D405" s="233" t="s">
        <v>164</v>
      </c>
      <c r="E405" s="43"/>
      <c r="F405" s="234" t="s">
        <v>785</v>
      </c>
      <c r="G405" s="43"/>
      <c r="H405" s="43"/>
      <c r="I405" s="230"/>
      <c r="J405" s="43"/>
      <c r="K405" s="43"/>
      <c r="L405" s="47"/>
      <c r="M405" s="231"/>
      <c r="N405" s="232"/>
      <c r="O405" s="87"/>
      <c r="P405" s="87"/>
      <c r="Q405" s="87"/>
      <c r="R405" s="87"/>
      <c r="S405" s="87"/>
      <c r="T405" s="88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T405" s="19" t="s">
        <v>164</v>
      </c>
      <c r="AU405" s="19" t="s">
        <v>90</v>
      </c>
    </row>
    <row r="406" spans="1:51" s="13" customFormat="1" ht="12">
      <c r="A406" s="13"/>
      <c r="B406" s="235"/>
      <c r="C406" s="236"/>
      <c r="D406" s="228" t="s">
        <v>166</v>
      </c>
      <c r="E406" s="237" t="s">
        <v>36</v>
      </c>
      <c r="F406" s="238" t="s">
        <v>786</v>
      </c>
      <c r="G406" s="236"/>
      <c r="H406" s="237" t="s">
        <v>36</v>
      </c>
      <c r="I406" s="239"/>
      <c r="J406" s="236"/>
      <c r="K406" s="236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166</v>
      </c>
      <c r="AU406" s="244" t="s">
        <v>90</v>
      </c>
      <c r="AV406" s="13" t="s">
        <v>23</v>
      </c>
      <c r="AW406" s="13" t="s">
        <v>45</v>
      </c>
      <c r="AX406" s="13" t="s">
        <v>82</v>
      </c>
      <c r="AY406" s="244" t="s">
        <v>153</v>
      </c>
    </row>
    <row r="407" spans="1:51" s="14" customFormat="1" ht="12">
      <c r="A407" s="14"/>
      <c r="B407" s="245"/>
      <c r="C407" s="246"/>
      <c r="D407" s="228" t="s">
        <v>166</v>
      </c>
      <c r="E407" s="247" t="s">
        <v>36</v>
      </c>
      <c r="F407" s="248" t="s">
        <v>787</v>
      </c>
      <c r="G407" s="246"/>
      <c r="H407" s="249">
        <v>27.9675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5" t="s">
        <v>166</v>
      </c>
      <c r="AU407" s="255" t="s">
        <v>90</v>
      </c>
      <c r="AV407" s="14" t="s">
        <v>90</v>
      </c>
      <c r="AW407" s="14" t="s">
        <v>45</v>
      </c>
      <c r="AX407" s="14" t="s">
        <v>82</v>
      </c>
      <c r="AY407" s="255" t="s">
        <v>153</v>
      </c>
    </row>
    <row r="408" spans="1:51" s="15" customFormat="1" ht="12">
      <c r="A408" s="15"/>
      <c r="B408" s="266"/>
      <c r="C408" s="267"/>
      <c r="D408" s="228" t="s">
        <v>166</v>
      </c>
      <c r="E408" s="268" t="s">
        <v>36</v>
      </c>
      <c r="F408" s="269" t="s">
        <v>183</v>
      </c>
      <c r="G408" s="267"/>
      <c r="H408" s="270">
        <v>27.9675</v>
      </c>
      <c r="I408" s="271"/>
      <c r="J408" s="267"/>
      <c r="K408" s="267"/>
      <c r="L408" s="272"/>
      <c r="M408" s="273"/>
      <c r="N408" s="274"/>
      <c r="O408" s="274"/>
      <c r="P408" s="274"/>
      <c r="Q408" s="274"/>
      <c r="R408" s="274"/>
      <c r="S408" s="274"/>
      <c r="T408" s="27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76" t="s">
        <v>166</v>
      </c>
      <c r="AU408" s="276" t="s">
        <v>90</v>
      </c>
      <c r="AV408" s="15" t="s">
        <v>160</v>
      </c>
      <c r="AW408" s="15" t="s">
        <v>45</v>
      </c>
      <c r="AX408" s="15" t="s">
        <v>23</v>
      </c>
      <c r="AY408" s="276" t="s">
        <v>153</v>
      </c>
    </row>
    <row r="409" spans="1:63" s="12" customFormat="1" ht="25.9" customHeight="1">
      <c r="A409" s="12"/>
      <c r="B409" s="199"/>
      <c r="C409" s="200"/>
      <c r="D409" s="201" t="s">
        <v>81</v>
      </c>
      <c r="E409" s="202" t="s">
        <v>319</v>
      </c>
      <c r="F409" s="202" t="s">
        <v>320</v>
      </c>
      <c r="G409" s="200"/>
      <c r="H409" s="200"/>
      <c r="I409" s="203"/>
      <c r="J409" s="204">
        <f>BK409</f>
        <v>0</v>
      </c>
      <c r="K409" s="200"/>
      <c r="L409" s="205"/>
      <c r="M409" s="206"/>
      <c r="N409" s="207"/>
      <c r="O409" s="207"/>
      <c r="P409" s="208">
        <f>P410</f>
        <v>0</v>
      </c>
      <c r="Q409" s="207"/>
      <c r="R409" s="208">
        <f>R410</f>
        <v>0.44608186000000005</v>
      </c>
      <c r="S409" s="207"/>
      <c r="T409" s="209">
        <f>T410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10" t="s">
        <v>90</v>
      </c>
      <c r="AT409" s="211" t="s">
        <v>81</v>
      </c>
      <c r="AU409" s="211" t="s">
        <v>82</v>
      </c>
      <c r="AY409" s="210" t="s">
        <v>153</v>
      </c>
      <c r="BK409" s="212">
        <f>BK410</f>
        <v>0</v>
      </c>
    </row>
    <row r="410" spans="1:63" s="12" customFormat="1" ht="22.8" customHeight="1">
      <c r="A410" s="12"/>
      <c r="B410" s="199"/>
      <c r="C410" s="200"/>
      <c r="D410" s="201" t="s">
        <v>81</v>
      </c>
      <c r="E410" s="213" t="s">
        <v>321</v>
      </c>
      <c r="F410" s="213" t="s">
        <v>322</v>
      </c>
      <c r="G410" s="200"/>
      <c r="H410" s="200"/>
      <c r="I410" s="203"/>
      <c r="J410" s="214">
        <f>BK410</f>
        <v>0</v>
      </c>
      <c r="K410" s="200"/>
      <c r="L410" s="205"/>
      <c r="M410" s="206"/>
      <c r="N410" s="207"/>
      <c r="O410" s="207"/>
      <c r="P410" s="208">
        <f>SUM(P411:P430)</f>
        <v>0</v>
      </c>
      <c r="Q410" s="207"/>
      <c r="R410" s="208">
        <f>SUM(R411:R430)</f>
        <v>0.44608186000000005</v>
      </c>
      <c r="S410" s="207"/>
      <c r="T410" s="209">
        <f>SUM(T411:T430)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10" t="s">
        <v>23</v>
      </c>
      <c r="AT410" s="211" t="s">
        <v>81</v>
      </c>
      <c r="AU410" s="211" t="s">
        <v>23</v>
      </c>
      <c r="AY410" s="210" t="s">
        <v>153</v>
      </c>
      <c r="BK410" s="212">
        <f>SUM(BK411:BK430)</f>
        <v>0</v>
      </c>
    </row>
    <row r="411" spans="1:65" s="2" customFormat="1" ht="16.5" customHeight="1">
      <c r="A411" s="41"/>
      <c r="B411" s="42"/>
      <c r="C411" s="215" t="s">
        <v>788</v>
      </c>
      <c r="D411" s="215" t="s">
        <v>155</v>
      </c>
      <c r="E411" s="216" t="s">
        <v>324</v>
      </c>
      <c r="F411" s="217" t="s">
        <v>325</v>
      </c>
      <c r="G411" s="218" t="s">
        <v>272</v>
      </c>
      <c r="H411" s="219">
        <v>324</v>
      </c>
      <c r="I411" s="220"/>
      <c r="J411" s="221">
        <f>ROUND(I411*H411,2)</f>
        <v>0</v>
      </c>
      <c r="K411" s="217" t="s">
        <v>159</v>
      </c>
      <c r="L411" s="47"/>
      <c r="M411" s="222" t="s">
        <v>36</v>
      </c>
      <c r="N411" s="223" t="s">
        <v>53</v>
      </c>
      <c r="O411" s="87"/>
      <c r="P411" s="224">
        <f>O411*H411</f>
        <v>0</v>
      </c>
      <c r="Q411" s="224">
        <v>0</v>
      </c>
      <c r="R411" s="224">
        <f>Q411*H411</f>
        <v>0</v>
      </c>
      <c r="S411" s="224">
        <v>0</v>
      </c>
      <c r="T411" s="225">
        <f>S411*H411</f>
        <v>0</v>
      </c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R411" s="226" t="s">
        <v>160</v>
      </c>
      <c r="AT411" s="226" t="s">
        <v>155</v>
      </c>
      <c r="AU411" s="226" t="s">
        <v>90</v>
      </c>
      <c r="AY411" s="19" t="s">
        <v>153</v>
      </c>
      <c r="BE411" s="227">
        <f>IF(N411="základní",J411,0)</f>
        <v>0</v>
      </c>
      <c r="BF411" s="227">
        <f>IF(N411="snížená",J411,0)</f>
        <v>0</v>
      </c>
      <c r="BG411" s="227">
        <f>IF(N411="zákl. přenesená",J411,0)</f>
        <v>0</v>
      </c>
      <c r="BH411" s="227">
        <f>IF(N411="sníž. přenesená",J411,0)</f>
        <v>0</v>
      </c>
      <c r="BI411" s="227">
        <f>IF(N411="nulová",J411,0)</f>
        <v>0</v>
      </c>
      <c r="BJ411" s="19" t="s">
        <v>23</v>
      </c>
      <c r="BK411" s="227">
        <f>ROUND(I411*H411,2)</f>
        <v>0</v>
      </c>
      <c r="BL411" s="19" t="s">
        <v>160</v>
      </c>
      <c r="BM411" s="226" t="s">
        <v>789</v>
      </c>
    </row>
    <row r="412" spans="1:47" s="2" customFormat="1" ht="12">
      <c r="A412" s="41"/>
      <c r="B412" s="42"/>
      <c r="C412" s="43"/>
      <c r="D412" s="228" t="s">
        <v>162</v>
      </c>
      <c r="E412" s="43"/>
      <c r="F412" s="229" t="s">
        <v>327</v>
      </c>
      <c r="G412" s="43"/>
      <c r="H412" s="43"/>
      <c r="I412" s="230"/>
      <c r="J412" s="43"/>
      <c r="K412" s="43"/>
      <c r="L412" s="47"/>
      <c r="M412" s="231"/>
      <c r="N412" s="232"/>
      <c r="O412" s="87"/>
      <c r="P412" s="87"/>
      <c r="Q412" s="87"/>
      <c r="R412" s="87"/>
      <c r="S412" s="87"/>
      <c r="T412" s="88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T412" s="19" t="s">
        <v>162</v>
      </c>
      <c r="AU412" s="19" t="s">
        <v>90</v>
      </c>
    </row>
    <row r="413" spans="1:47" s="2" customFormat="1" ht="12">
      <c r="A413" s="41"/>
      <c r="B413" s="42"/>
      <c r="C413" s="43"/>
      <c r="D413" s="233" t="s">
        <v>164</v>
      </c>
      <c r="E413" s="43"/>
      <c r="F413" s="234" t="s">
        <v>328</v>
      </c>
      <c r="G413" s="43"/>
      <c r="H413" s="43"/>
      <c r="I413" s="230"/>
      <c r="J413" s="43"/>
      <c r="K413" s="43"/>
      <c r="L413" s="47"/>
      <c r="M413" s="231"/>
      <c r="N413" s="232"/>
      <c r="O413" s="87"/>
      <c r="P413" s="87"/>
      <c r="Q413" s="87"/>
      <c r="R413" s="87"/>
      <c r="S413" s="87"/>
      <c r="T413" s="88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T413" s="19" t="s">
        <v>164</v>
      </c>
      <c r="AU413" s="19" t="s">
        <v>90</v>
      </c>
    </row>
    <row r="414" spans="1:51" s="13" customFormat="1" ht="12">
      <c r="A414" s="13"/>
      <c r="B414" s="235"/>
      <c r="C414" s="236"/>
      <c r="D414" s="228" t="s">
        <v>166</v>
      </c>
      <c r="E414" s="237" t="s">
        <v>36</v>
      </c>
      <c r="F414" s="238" t="s">
        <v>546</v>
      </c>
      <c r="G414" s="236"/>
      <c r="H414" s="237" t="s">
        <v>36</v>
      </c>
      <c r="I414" s="239"/>
      <c r="J414" s="236"/>
      <c r="K414" s="236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166</v>
      </c>
      <c r="AU414" s="244" t="s">
        <v>90</v>
      </c>
      <c r="AV414" s="13" t="s">
        <v>23</v>
      </c>
      <c r="AW414" s="13" t="s">
        <v>45</v>
      </c>
      <c r="AX414" s="13" t="s">
        <v>82</v>
      </c>
      <c r="AY414" s="244" t="s">
        <v>153</v>
      </c>
    </row>
    <row r="415" spans="1:51" s="13" customFormat="1" ht="12">
      <c r="A415" s="13"/>
      <c r="B415" s="235"/>
      <c r="C415" s="236"/>
      <c r="D415" s="228" t="s">
        <v>166</v>
      </c>
      <c r="E415" s="237" t="s">
        <v>36</v>
      </c>
      <c r="F415" s="238" t="s">
        <v>329</v>
      </c>
      <c r="G415" s="236"/>
      <c r="H415" s="237" t="s">
        <v>36</v>
      </c>
      <c r="I415" s="239"/>
      <c r="J415" s="236"/>
      <c r="K415" s="236"/>
      <c r="L415" s="240"/>
      <c r="M415" s="241"/>
      <c r="N415" s="242"/>
      <c r="O415" s="242"/>
      <c r="P415" s="242"/>
      <c r="Q415" s="242"/>
      <c r="R415" s="242"/>
      <c r="S415" s="242"/>
      <c r="T415" s="24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4" t="s">
        <v>166</v>
      </c>
      <c r="AU415" s="244" t="s">
        <v>90</v>
      </c>
      <c r="AV415" s="13" t="s">
        <v>23</v>
      </c>
      <c r="AW415" s="13" t="s">
        <v>45</v>
      </c>
      <c r="AX415" s="13" t="s">
        <v>82</v>
      </c>
      <c r="AY415" s="244" t="s">
        <v>153</v>
      </c>
    </row>
    <row r="416" spans="1:51" s="14" customFormat="1" ht="12">
      <c r="A416" s="14"/>
      <c r="B416" s="245"/>
      <c r="C416" s="246"/>
      <c r="D416" s="228" t="s">
        <v>166</v>
      </c>
      <c r="E416" s="247" t="s">
        <v>36</v>
      </c>
      <c r="F416" s="248" t="s">
        <v>790</v>
      </c>
      <c r="G416" s="246"/>
      <c r="H416" s="249">
        <v>324</v>
      </c>
      <c r="I416" s="250"/>
      <c r="J416" s="246"/>
      <c r="K416" s="246"/>
      <c r="L416" s="251"/>
      <c r="M416" s="252"/>
      <c r="N416" s="253"/>
      <c r="O416" s="253"/>
      <c r="P416" s="253"/>
      <c r="Q416" s="253"/>
      <c r="R416" s="253"/>
      <c r="S416" s="253"/>
      <c r="T416" s="25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5" t="s">
        <v>166</v>
      </c>
      <c r="AU416" s="255" t="s">
        <v>90</v>
      </c>
      <c r="AV416" s="14" t="s">
        <v>90</v>
      </c>
      <c r="AW416" s="14" t="s">
        <v>45</v>
      </c>
      <c r="AX416" s="14" t="s">
        <v>23</v>
      </c>
      <c r="AY416" s="255" t="s">
        <v>153</v>
      </c>
    </row>
    <row r="417" spans="1:65" s="2" customFormat="1" ht="16.5" customHeight="1">
      <c r="A417" s="41"/>
      <c r="B417" s="42"/>
      <c r="C417" s="256" t="s">
        <v>791</v>
      </c>
      <c r="D417" s="256" t="s">
        <v>175</v>
      </c>
      <c r="E417" s="257" t="s">
        <v>332</v>
      </c>
      <c r="F417" s="258" t="s">
        <v>333</v>
      </c>
      <c r="G417" s="259" t="s">
        <v>247</v>
      </c>
      <c r="H417" s="260">
        <v>0.778</v>
      </c>
      <c r="I417" s="261"/>
      <c r="J417" s="262">
        <f>ROUND(I417*H417,2)</f>
        <v>0</v>
      </c>
      <c r="K417" s="258" t="s">
        <v>159</v>
      </c>
      <c r="L417" s="263"/>
      <c r="M417" s="264" t="s">
        <v>36</v>
      </c>
      <c r="N417" s="265" t="s">
        <v>53</v>
      </c>
      <c r="O417" s="87"/>
      <c r="P417" s="224">
        <f>O417*H417</f>
        <v>0</v>
      </c>
      <c r="Q417" s="224">
        <v>0.55</v>
      </c>
      <c r="R417" s="224">
        <f>Q417*H417</f>
        <v>0.42790000000000006</v>
      </c>
      <c r="S417" s="224">
        <v>0</v>
      </c>
      <c r="T417" s="225">
        <f>S417*H417</f>
        <v>0</v>
      </c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R417" s="226" t="s">
        <v>334</v>
      </c>
      <c r="AT417" s="226" t="s">
        <v>175</v>
      </c>
      <c r="AU417" s="226" t="s">
        <v>90</v>
      </c>
      <c r="AY417" s="19" t="s">
        <v>153</v>
      </c>
      <c r="BE417" s="227">
        <f>IF(N417="základní",J417,0)</f>
        <v>0</v>
      </c>
      <c r="BF417" s="227">
        <f>IF(N417="snížená",J417,0)</f>
        <v>0</v>
      </c>
      <c r="BG417" s="227">
        <f>IF(N417="zákl. přenesená",J417,0)</f>
        <v>0</v>
      </c>
      <c r="BH417" s="227">
        <f>IF(N417="sníž. přenesená",J417,0)</f>
        <v>0</v>
      </c>
      <c r="BI417" s="227">
        <f>IF(N417="nulová",J417,0)</f>
        <v>0</v>
      </c>
      <c r="BJ417" s="19" t="s">
        <v>23</v>
      </c>
      <c r="BK417" s="227">
        <f>ROUND(I417*H417,2)</f>
        <v>0</v>
      </c>
      <c r="BL417" s="19" t="s">
        <v>251</v>
      </c>
      <c r="BM417" s="226" t="s">
        <v>792</v>
      </c>
    </row>
    <row r="418" spans="1:47" s="2" customFormat="1" ht="12">
      <c r="A418" s="41"/>
      <c r="B418" s="42"/>
      <c r="C418" s="43"/>
      <c r="D418" s="228" t="s">
        <v>162</v>
      </c>
      <c r="E418" s="43"/>
      <c r="F418" s="229" t="s">
        <v>333</v>
      </c>
      <c r="G418" s="43"/>
      <c r="H418" s="43"/>
      <c r="I418" s="230"/>
      <c r="J418" s="43"/>
      <c r="K418" s="43"/>
      <c r="L418" s="47"/>
      <c r="M418" s="231"/>
      <c r="N418" s="232"/>
      <c r="O418" s="87"/>
      <c r="P418" s="87"/>
      <c r="Q418" s="87"/>
      <c r="R418" s="87"/>
      <c r="S418" s="87"/>
      <c r="T418" s="88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T418" s="19" t="s">
        <v>162</v>
      </c>
      <c r="AU418" s="19" t="s">
        <v>90</v>
      </c>
    </row>
    <row r="419" spans="1:51" s="13" customFormat="1" ht="12">
      <c r="A419" s="13"/>
      <c r="B419" s="235"/>
      <c r="C419" s="236"/>
      <c r="D419" s="228" t="s">
        <v>166</v>
      </c>
      <c r="E419" s="237" t="s">
        <v>36</v>
      </c>
      <c r="F419" s="238" t="s">
        <v>336</v>
      </c>
      <c r="G419" s="236"/>
      <c r="H419" s="237" t="s">
        <v>36</v>
      </c>
      <c r="I419" s="239"/>
      <c r="J419" s="236"/>
      <c r="K419" s="236"/>
      <c r="L419" s="240"/>
      <c r="M419" s="241"/>
      <c r="N419" s="242"/>
      <c r="O419" s="242"/>
      <c r="P419" s="242"/>
      <c r="Q419" s="242"/>
      <c r="R419" s="242"/>
      <c r="S419" s="242"/>
      <c r="T419" s="24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4" t="s">
        <v>166</v>
      </c>
      <c r="AU419" s="244" t="s">
        <v>90</v>
      </c>
      <c r="AV419" s="13" t="s">
        <v>23</v>
      </c>
      <c r="AW419" s="13" t="s">
        <v>45</v>
      </c>
      <c r="AX419" s="13" t="s">
        <v>82</v>
      </c>
      <c r="AY419" s="244" t="s">
        <v>153</v>
      </c>
    </row>
    <row r="420" spans="1:51" s="13" customFormat="1" ht="12">
      <c r="A420" s="13"/>
      <c r="B420" s="235"/>
      <c r="C420" s="236"/>
      <c r="D420" s="228" t="s">
        <v>166</v>
      </c>
      <c r="E420" s="237" t="s">
        <v>36</v>
      </c>
      <c r="F420" s="238" t="s">
        <v>329</v>
      </c>
      <c r="G420" s="236"/>
      <c r="H420" s="237" t="s">
        <v>36</v>
      </c>
      <c r="I420" s="239"/>
      <c r="J420" s="236"/>
      <c r="K420" s="236"/>
      <c r="L420" s="240"/>
      <c r="M420" s="241"/>
      <c r="N420" s="242"/>
      <c r="O420" s="242"/>
      <c r="P420" s="242"/>
      <c r="Q420" s="242"/>
      <c r="R420" s="242"/>
      <c r="S420" s="242"/>
      <c r="T420" s="24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4" t="s">
        <v>166</v>
      </c>
      <c r="AU420" s="244" t="s">
        <v>90</v>
      </c>
      <c r="AV420" s="13" t="s">
        <v>23</v>
      </c>
      <c r="AW420" s="13" t="s">
        <v>45</v>
      </c>
      <c r="AX420" s="13" t="s">
        <v>82</v>
      </c>
      <c r="AY420" s="244" t="s">
        <v>153</v>
      </c>
    </row>
    <row r="421" spans="1:51" s="14" customFormat="1" ht="12">
      <c r="A421" s="14"/>
      <c r="B421" s="245"/>
      <c r="C421" s="246"/>
      <c r="D421" s="228" t="s">
        <v>166</v>
      </c>
      <c r="E421" s="247" t="s">
        <v>36</v>
      </c>
      <c r="F421" s="248" t="s">
        <v>793</v>
      </c>
      <c r="G421" s="246"/>
      <c r="H421" s="249">
        <v>0.7776</v>
      </c>
      <c r="I421" s="250"/>
      <c r="J421" s="246"/>
      <c r="K421" s="246"/>
      <c r="L421" s="251"/>
      <c r="M421" s="252"/>
      <c r="N421" s="253"/>
      <c r="O421" s="253"/>
      <c r="P421" s="253"/>
      <c r="Q421" s="253"/>
      <c r="R421" s="253"/>
      <c r="S421" s="253"/>
      <c r="T421" s="25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5" t="s">
        <v>166</v>
      </c>
      <c r="AU421" s="255" t="s">
        <v>90</v>
      </c>
      <c r="AV421" s="14" t="s">
        <v>90</v>
      </c>
      <c r="AW421" s="14" t="s">
        <v>45</v>
      </c>
      <c r="AX421" s="14" t="s">
        <v>23</v>
      </c>
      <c r="AY421" s="255" t="s">
        <v>153</v>
      </c>
    </row>
    <row r="422" spans="1:65" s="2" customFormat="1" ht="16.5" customHeight="1">
      <c r="A422" s="41"/>
      <c r="B422" s="42"/>
      <c r="C422" s="215" t="s">
        <v>794</v>
      </c>
      <c r="D422" s="215" t="s">
        <v>155</v>
      </c>
      <c r="E422" s="216" t="s">
        <v>339</v>
      </c>
      <c r="F422" s="217" t="s">
        <v>340</v>
      </c>
      <c r="G422" s="218" t="s">
        <v>247</v>
      </c>
      <c r="H422" s="219">
        <v>0.778</v>
      </c>
      <c r="I422" s="220"/>
      <c r="J422" s="221">
        <f>ROUND(I422*H422,2)</f>
        <v>0</v>
      </c>
      <c r="K422" s="217" t="s">
        <v>159</v>
      </c>
      <c r="L422" s="47"/>
      <c r="M422" s="222" t="s">
        <v>36</v>
      </c>
      <c r="N422" s="223" t="s">
        <v>53</v>
      </c>
      <c r="O422" s="87"/>
      <c r="P422" s="224">
        <f>O422*H422</f>
        <v>0</v>
      </c>
      <c r="Q422" s="224">
        <v>0.02337</v>
      </c>
      <c r="R422" s="224">
        <f>Q422*H422</f>
        <v>0.01818186</v>
      </c>
      <c r="S422" s="224">
        <v>0</v>
      </c>
      <c r="T422" s="225">
        <f>S422*H422</f>
        <v>0</v>
      </c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R422" s="226" t="s">
        <v>160</v>
      </c>
      <c r="AT422" s="226" t="s">
        <v>155</v>
      </c>
      <c r="AU422" s="226" t="s">
        <v>90</v>
      </c>
      <c r="AY422" s="19" t="s">
        <v>153</v>
      </c>
      <c r="BE422" s="227">
        <f>IF(N422="základní",J422,0)</f>
        <v>0</v>
      </c>
      <c r="BF422" s="227">
        <f>IF(N422="snížená",J422,0)</f>
        <v>0</v>
      </c>
      <c r="BG422" s="227">
        <f>IF(N422="zákl. přenesená",J422,0)</f>
        <v>0</v>
      </c>
      <c r="BH422" s="227">
        <f>IF(N422="sníž. přenesená",J422,0)</f>
        <v>0</v>
      </c>
      <c r="BI422" s="227">
        <f>IF(N422="nulová",J422,0)</f>
        <v>0</v>
      </c>
      <c r="BJ422" s="19" t="s">
        <v>23</v>
      </c>
      <c r="BK422" s="227">
        <f>ROUND(I422*H422,2)</f>
        <v>0</v>
      </c>
      <c r="BL422" s="19" t="s">
        <v>160</v>
      </c>
      <c r="BM422" s="226" t="s">
        <v>795</v>
      </c>
    </row>
    <row r="423" spans="1:47" s="2" customFormat="1" ht="12">
      <c r="A423" s="41"/>
      <c r="B423" s="42"/>
      <c r="C423" s="43"/>
      <c r="D423" s="228" t="s">
        <v>162</v>
      </c>
      <c r="E423" s="43"/>
      <c r="F423" s="229" t="s">
        <v>342</v>
      </c>
      <c r="G423" s="43"/>
      <c r="H423" s="43"/>
      <c r="I423" s="230"/>
      <c r="J423" s="43"/>
      <c r="K423" s="43"/>
      <c r="L423" s="47"/>
      <c r="M423" s="231"/>
      <c r="N423" s="232"/>
      <c r="O423" s="87"/>
      <c r="P423" s="87"/>
      <c r="Q423" s="87"/>
      <c r="R423" s="87"/>
      <c r="S423" s="87"/>
      <c r="T423" s="88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T423" s="19" t="s">
        <v>162</v>
      </c>
      <c r="AU423" s="19" t="s">
        <v>90</v>
      </c>
    </row>
    <row r="424" spans="1:47" s="2" customFormat="1" ht="12">
      <c r="A424" s="41"/>
      <c r="B424" s="42"/>
      <c r="C424" s="43"/>
      <c r="D424" s="233" t="s">
        <v>164</v>
      </c>
      <c r="E424" s="43"/>
      <c r="F424" s="234" t="s">
        <v>343</v>
      </c>
      <c r="G424" s="43"/>
      <c r="H424" s="43"/>
      <c r="I424" s="230"/>
      <c r="J424" s="43"/>
      <c r="K424" s="43"/>
      <c r="L424" s="47"/>
      <c r="M424" s="231"/>
      <c r="N424" s="232"/>
      <c r="O424" s="87"/>
      <c r="P424" s="87"/>
      <c r="Q424" s="87"/>
      <c r="R424" s="87"/>
      <c r="S424" s="87"/>
      <c r="T424" s="88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T424" s="19" t="s">
        <v>164</v>
      </c>
      <c r="AU424" s="19" t="s">
        <v>90</v>
      </c>
    </row>
    <row r="425" spans="1:51" s="13" customFormat="1" ht="12">
      <c r="A425" s="13"/>
      <c r="B425" s="235"/>
      <c r="C425" s="236"/>
      <c r="D425" s="228" t="s">
        <v>166</v>
      </c>
      <c r="E425" s="237" t="s">
        <v>36</v>
      </c>
      <c r="F425" s="238" t="s">
        <v>336</v>
      </c>
      <c r="G425" s="236"/>
      <c r="H425" s="237" t="s">
        <v>36</v>
      </c>
      <c r="I425" s="239"/>
      <c r="J425" s="236"/>
      <c r="K425" s="236"/>
      <c r="L425" s="240"/>
      <c r="M425" s="241"/>
      <c r="N425" s="242"/>
      <c r="O425" s="242"/>
      <c r="P425" s="242"/>
      <c r="Q425" s="242"/>
      <c r="R425" s="242"/>
      <c r="S425" s="242"/>
      <c r="T425" s="24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4" t="s">
        <v>166</v>
      </c>
      <c r="AU425" s="244" t="s">
        <v>90</v>
      </c>
      <c r="AV425" s="13" t="s">
        <v>23</v>
      </c>
      <c r="AW425" s="13" t="s">
        <v>45</v>
      </c>
      <c r="AX425" s="13" t="s">
        <v>82</v>
      </c>
      <c r="AY425" s="244" t="s">
        <v>153</v>
      </c>
    </row>
    <row r="426" spans="1:51" s="13" customFormat="1" ht="12">
      <c r="A426" s="13"/>
      <c r="B426" s="235"/>
      <c r="C426" s="236"/>
      <c r="D426" s="228" t="s">
        <v>166</v>
      </c>
      <c r="E426" s="237" t="s">
        <v>36</v>
      </c>
      <c r="F426" s="238" t="s">
        <v>329</v>
      </c>
      <c r="G426" s="236"/>
      <c r="H426" s="237" t="s">
        <v>36</v>
      </c>
      <c r="I426" s="239"/>
      <c r="J426" s="236"/>
      <c r="K426" s="236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166</v>
      </c>
      <c r="AU426" s="244" t="s">
        <v>90</v>
      </c>
      <c r="AV426" s="13" t="s">
        <v>23</v>
      </c>
      <c r="AW426" s="13" t="s">
        <v>45</v>
      </c>
      <c r="AX426" s="13" t="s">
        <v>82</v>
      </c>
      <c r="AY426" s="244" t="s">
        <v>153</v>
      </c>
    </row>
    <row r="427" spans="1:51" s="14" customFormat="1" ht="12">
      <c r="A427" s="14"/>
      <c r="B427" s="245"/>
      <c r="C427" s="246"/>
      <c r="D427" s="228" t="s">
        <v>166</v>
      </c>
      <c r="E427" s="247" t="s">
        <v>36</v>
      </c>
      <c r="F427" s="248" t="s">
        <v>796</v>
      </c>
      <c r="G427" s="246"/>
      <c r="H427" s="249">
        <v>0.7776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5" t="s">
        <v>166</v>
      </c>
      <c r="AU427" s="255" t="s">
        <v>90</v>
      </c>
      <c r="AV427" s="14" t="s">
        <v>90</v>
      </c>
      <c r="AW427" s="14" t="s">
        <v>45</v>
      </c>
      <c r="AX427" s="14" t="s">
        <v>23</v>
      </c>
      <c r="AY427" s="255" t="s">
        <v>153</v>
      </c>
    </row>
    <row r="428" spans="1:65" s="2" customFormat="1" ht="16.5" customHeight="1">
      <c r="A428" s="41"/>
      <c r="B428" s="42"/>
      <c r="C428" s="215" t="s">
        <v>797</v>
      </c>
      <c r="D428" s="215" t="s">
        <v>155</v>
      </c>
      <c r="E428" s="216" t="s">
        <v>346</v>
      </c>
      <c r="F428" s="217" t="s">
        <v>347</v>
      </c>
      <c r="G428" s="218" t="s">
        <v>348</v>
      </c>
      <c r="H428" s="277"/>
      <c r="I428" s="220"/>
      <c r="J428" s="221">
        <f>ROUND(I428*H428,2)</f>
        <v>0</v>
      </c>
      <c r="K428" s="217" t="s">
        <v>159</v>
      </c>
      <c r="L428" s="47"/>
      <c r="M428" s="222" t="s">
        <v>36</v>
      </c>
      <c r="N428" s="223" t="s">
        <v>53</v>
      </c>
      <c r="O428" s="87"/>
      <c r="P428" s="224">
        <f>O428*H428</f>
        <v>0</v>
      </c>
      <c r="Q428" s="224">
        <v>0</v>
      </c>
      <c r="R428" s="224">
        <f>Q428*H428</f>
        <v>0</v>
      </c>
      <c r="S428" s="224">
        <v>0</v>
      </c>
      <c r="T428" s="225">
        <f>S428*H428</f>
        <v>0</v>
      </c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R428" s="226" t="s">
        <v>160</v>
      </c>
      <c r="AT428" s="226" t="s">
        <v>155</v>
      </c>
      <c r="AU428" s="226" t="s">
        <v>90</v>
      </c>
      <c r="AY428" s="19" t="s">
        <v>153</v>
      </c>
      <c r="BE428" s="227">
        <f>IF(N428="základní",J428,0)</f>
        <v>0</v>
      </c>
      <c r="BF428" s="227">
        <f>IF(N428="snížená",J428,0)</f>
        <v>0</v>
      </c>
      <c r="BG428" s="227">
        <f>IF(N428="zákl. přenesená",J428,0)</f>
        <v>0</v>
      </c>
      <c r="BH428" s="227">
        <f>IF(N428="sníž. přenesená",J428,0)</f>
        <v>0</v>
      </c>
      <c r="BI428" s="227">
        <f>IF(N428="nulová",J428,0)</f>
        <v>0</v>
      </c>
      <c r="BJ428" s="19" t="s">
        <v>23</v>
      </c>
      <c r="BK428" s="227">
        <f>ROUND(I428*H428,2)</f>
        <v>0</v>
      </c>
      <c r="BL428" s="19" t="s">
        <v>160</v>
      </c>
      <c r="BM428" s="226" t="s">
        <v>798</v>
      </c>
    </row>
    <row r="429" spans="1:47" s="2" customFormat="1" ht="12">
      <c r="A429" s="41"/>
      <c r="B429" s="42"/>
      <c r="C429" s="43"/>
      <c r="D429" s="228" t="s">
        <v>162</v>
      </c>
      <c r="E429" s="43"/>
      <c r="F429" s="229" t="s">
        <v>350</v>
      </c>
      <c r="G429" s="43"/>
      <c r="H429" s="43"/>
      <c r="I429" s="230"/>
      <c r="J429" s="43"/>
      <c r="K429" s="43"/>
      <c r="L429" s="47"/>
      <c r="M429" s="231"/>
      <c r="N429" s="232"/>
      <c r="O429" s="87"/>
      <c r="P429" s="87"/>
      <c r="Q429" s="87"/>
      <c r="R429" s="87"/>
      <c r="S429" s="87"/>
      <c r="T429" s="88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T429" s="19" t="s">
        <v>162</v>
      </c>
      <c r="AU429" s="19" t="s">
        <v>90</v>
      </c>
    </row>
    <row r="430" spans="1:47" s="2" customFormat="1" ht="12">
      <c r="A430" s="41"/>
      <c r="B430" s="42"/>
      <c r="C430" s="43"/>
      <c r="D430" s="233" t="s">
        <v>164</v>
      </c>
      <c r="E430" s="43"/>
      <c r="F430" s="234" t="s">
        <v>351</v>
      </c>
      <c r="G430" s="43"/>
      <c r="H430" s="43"/>
      <c r="I430" s="230"/>
      <c r="J430" s="43"/>
      <c r="K430" s="43"/>
      <c r="L430" s="47"/>
      <c r="M430" s="278"/>
      <c r="N430" s="279"/>
      <c r="O430" s="280"/>
      <c r="P430" s="280"/>
      <c r="Q430" s="280"/>
      <c r="R430" s="280"/>
      <c r="S430" s="280"/>
      <c r="T430" s="28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T430" s="19" t="s">
        <v>164</v>
      </c>
      <c r="AU430" s="19" t="s">
        <v>90</v>
      </c>
    </row>
    <row r="431" spans="1:31" s="2" customFormat="1" ht="6.95" customHeight="1">
      <c r="A431" s="41"/>
      <c r="B431" s="62"/>
      <c r="C431" s="63"/>
      <c r="D431" s="63"/>
      <c r="E431" s="63"/>
      <c r="F431" s="63"/>
      <c r="G431" s="63"/>
      <c r="H431" s="63"/>
      <c r="I431" s="63"/>
      <c r="J431" s="63"/>
      <c r="K431" s="63"/>
      <c r="L431" s="47"/>
      <c r="M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</row>
  </sheetData>
  <sheetProtection password="CC35" sheet="1" objects="1" scenarios="1" formatColumns="0" formatRows="0" autoFilter="0"/>
  <autoFilter ref="C85:K43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1/184802211"/>
    <hyperlink ref="F100" r:id="rId2" display="https://podminky.urs.cz/item/CS_URS_2022_01/181151322"/>
    <hyperlink ref="F106" r:id="rId3" display="https://podminky.urs.cz/item/CS_URS_2022_01/181451121"/>
    <hyperlink ref="F116" r:id="rId4" display="https://podminky.urs.cz/item/CS_URS_2022_01/184851511"/>
    <hyperlink ref="F123" r:id="rId5" display="https://podminky.urs.cz/item/CS_URS_2022_01/185803112"/>
    <hyperlink ref="F128" r:id="rId6" display="https://podminky.urs.cz/item/CS_URS_2022_01/183111114"/>
    <hyperlink ref="F133" r:id="rId7" display="https://podminky.urs.cz/item/CS_URS_2022_01/183101114"/>
    <hyperlink ref="F140" r:id="rId8" display="https://podminky.urs.cz/item/CS_URS_2022_01/183101115"/>
    <hyperlink ref="F146" r:id="rId9" display="https://podminky.urs.cz/item/CS_URS_2022_01/184102113"/>
    <hyperlink ref="F221" r:id="rId10" display="https://podminky.urs.cz/item/CS_URS_2022_01/184102211"/>
    <hyperlink ref="F250" r:id="rId11" display="https://podminky.urs.cz/item/CS_URS_2022_01/184215133"/>
    <hyperlink ref="F263" r:id="rId12" display="https://podminky.urs.cz/item/CS_URS_2022_01/184813135"/>
    <hyperlink ref="F272" r:id="rId13" display="https://podminky.urs.cz/item/CS_URS_2022_01/184806112"/>
    <hyperlink ref="F285" r:id="rId14" display="https://podminky.urs.cz/item/CS_URS_2022_01/184911431"/>
    <hyperlink ref="F305" r:id="rId15" display="https://podminky.urs.cz/item/CS_URS_2022_01/185804311"/>
    <hyperlink ref="F319" r:id="rId16" display="https://podminky.urs.cz/item/CS_URS_2022_01/185851121"/>
    <hyperlink ref="F324" r:id="rId17" display="https://podminky.urs.cz/item/CS_URS_2022_01/185851129"/>
    <hyperlink ref="F330" r:id="rId18" display="https://podminky.urs.cz/item/CS_URS_2022_01/112101102"/>
    <hyperlink ref="F335" r:id="rId19" display="https://podminky.urs.cz/item/CS_URS_2022_01/112101121"/>
    <hyperlink ref="F340" r:id="rId20" display="https://podminky.urs.cz/item/CS_URS_2022_01/112101122"/>
    <hyperlink ref="F345" r:id="rId21" display="https://podminky.urs.cz/item/CS_URS_2022_01/162201402"/>
    <hyperlink ref="F350" r:id="rId22" display="https://podminky.urs.cz/item/CS_URS_2022_01/162301932"/>
    <hyperlink ref="F355" r:id="rId23" display="https://podminky.urs.cz/item/CS_URS_2022_01/162201405"/>
    <hyperlink ref="F360" r:id="rId24" display="https://podminky.urs.cz/item/CS_URS_2022_01/162301941"/>
    <hyperlink ref="F365" r:id="rId25" display="https://podminky.urs.cz/item/CS_URS_2022_01/162201406"/>
    <hyperlink ref="F370" r:id="rId26" display="https://podminky.urs.cz/item/CS_URS_2022_01/162301942"/>
    <hyperlink ref="F375" r:id="rId27" display="https://podminky.urs.cz/item/CS_URS_2022_01/162201415"/>
    <hyperlink ref="F380" r:id="rId28" display="https://podminky.urs.cz/item/CS_URS_2022_01/162301961"/>
    <hyperlink ref="F385" r:id="rId29" display="https://podminky.urs.cz/item/CS_URS_2022_01/162201412"/>
    <hyperlink ref="F390" r:id="rId30" display="https://podminky.urs.cz/item/CS_URS_2022_01/162301962"/>
    <hyperlink ref="F401" r:id="rId31" display="https://podminky.urs.cz/item/CS_URS_2022_01/998231311"/>
    <hyperlink ref="F405" r:id="rId32" display="https://podminky.urs.cz/item/CS_URS_2022_01/997013811"/>
    <hyperlink ref="F413" r:id="rId33" display="https://podminky.urs.cz/item/CS_URS_2022_01/762342441"/>
    <hyperlink ref="F424" r:id="rId34" display="https://podminky.urs.cz/item/CS_URS_2022_01/762395000"/>
    <hyperlink ref="F430" r:id="rId35" display="https://podminky.urs.cz/item/CS_URS_2022_01/998762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90</v>
      </c>
    </row>
    <row r="4" spans="2:46" s="1" customFormat="1" ht="24.95" customHeight="1">
      <c r="B4" s="22"/>
      <c r="D4" s="143" t="s">
        <v>124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opatření KoPÚ k.ú. Měrovice nad Hanou</v>
      </c>
      <c r="F7" s="145"/>
      <c r="G7" s="145"/>
      <c r="H7" s="145"/>
      <c r="L7" s="22"/>
    </row>
    <row r="8" spans="2:12" s="1" customFormat="1" ht="12" customHeight="1">
      <c r="B8" s="22"/>
      <c r="D8" s="145" t="s">
        <v>125</v>
      </c>
      <c r="L8" s="22"/>
    </row>
    <row r="9" spans="1:31" s="2" customFormat="1" ht="16.5" customHeight="1">
      <c r="A9" s="41"/>
      <c r="B9" s="47"/>
      <c r="C9" s="41"/>
      <c r="D9" s="41"/>
      <c r="E9" s="146" t="s">
        <v>509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352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799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19</v>
      </c>
      <c r="E13" s="41"/>
      <c r="F13" s="136" t="s">
        <v>36</v>
      </c>
      <c r="G13" s="41"/>
      <c r="H13" s="41"/>
      <c r="I13" s="145" t="s">
        <v>21</v>
      </c>
      <c r="J13" s="136" t="s">
        <v>36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24</v>
      </c>
      <c r="E14" s="41"/>
      <c r="F14" s="136" t="s">
        <v>25</v>
      </c>
      <c r="G14" s="41"/>
      <c r="H14" s="41"/>
      <c r="I14" s="145" t="s">
        <v>26</v>
      </c>
      <c r="J14" s="149" t="str">
        <f>'Rekapitulace stavby'!AN8</f>
        <v>17. 5. 2022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34</v>
      </c>
      <c r="E16" s="41"/>
      <c r="F16" s="41"/>
      <c r="G16" s="41"/>
      <c r="H16" s="41"/>
      <c r="I16" s="145" t="s">
        <v>35</v>
      </c>
      <c r="J16" s="136" t="s">
        <v>36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37</v>
      </c>
      <c r="F17" s="41"/>
      <c r="G17" s="41"/>
      <c r="H17" s="41"/>
      <c r="I17" s="145" t="s">
        <v>38</v>
      </c>
      <c r="J17" s="136" t="s">
        <v>36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39</v>
      </c>
      <c r="E19" s="41"/>
      <c r="F19" s="41"/>
      <c r="G19" s="41"/>
      <c r="H19" s="41"/>
      <c r="I19" s="145" t="s">
        <v>35</v>
      </c>
      <c r="J19" s="35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5" t="s">
        <v>38</v>
      </c>
      <c r="J20" s="35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41</v>
      </c>
      <c r="E22" s="41"/>
      <c r="F22" s="41"/>
      <c r="G22" s="41"/>
      <c r="H22" s="41"/>
      <c r="I22" s="145" t="s">
        <v>35</v>
      </c>
      <c r="J22" s="136" t="s">
        <v>36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42</v>
      </c>
      <c r="F23" s="41"/>
      <c r="G23" s="41"/>
      <c r="H23" s="41"/>
      <c r="I23" s="145" t="s">
        <v>38</v>
      </c>
      <c r="J23" s="136" t="s">
        <v>36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43</v>
      </c>
      <c r="E25" s="41"/>
      <c r="F25" s="41"/>
      <c r="G25" s="41"/>
      <c r="H25" s="41"/>
      <c r="I25" s="145" t="s">
        <v>35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38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46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36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48</v>
      </c>
      <c r="E32" s="41"/>
      <c r="F32" s="41"/>
      <c r="G32" s="41"/>
      <c r="H32" s="41"/>
      <c r="I32" s="41"/>
      <c r="J32" s="156">
        <f>ROUND(J89,2)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50</v>
      </c>
      <c r="G34" s="41"/>
      <c r="H34" s="41"/>
      <c r="I34" s="157" t="s">
        <v>49</v>
      </c>
      <c r="J34" s="157" t="s">
        <v>51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52</v>
      </c>
      <c r="E35" s="145" t="s">
        <v>53</v>
      </c>
      <c r="F35" s="159">
        <f>ROUND((SUM(BE89:BE384)),2)</f>
        <v>0</v>
      </c>
      <c r="G35" s="41"/>
      <c r="H35" s="41"/>
      <c r="I35" s="160">
        <v>0.21</v>
      </c>
      <c r="J35" s="159">
        <f>ROUND(((SUM(BE89:BE384))*I35),2)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54</v>
      </c>
      <c r="F36" s="159">
        <f>ROUND((SUM(BF89:BF384)),2)</f>
        <v>0</v>
      </c>
      <c r="G36" s="41"/>
      <c r="H36" s="41"/>
      <c r="I36" s="160">
        <v>0.15</v>
      </c>
      <c r="J36" s="159">
        <f>ROUND(((SUM(BF89:BF384))*I36),2)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55</v>
      </c>
      <c r="F37" s="159">
        <f>ROUND((SUM(BG89:BG384)),2)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56</v>
      </c>
      <c r="F38" s="159">
        <f>ROUND((SUM(BH89:BH384)),2)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57</v>
      </c>
      <c r="F39" s="159">
        <f>ROUND((SUM(BI89:BI384)),2)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58</v>
      </c>
      <c r="E41" s="163"/>
      <c r="F41" s="163"/>
      <c r="G41" s="164" t="s">
        <v>59</v>
      </c>
      <c r="H41" s="165" t="s">
        <v>60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5" t="s">
        <v>128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Realizace opatření KoPÚ k.ú. Měrovice nad Hanou</v>
      </c>
      <c r="F50" s="34"/>
      <c r="G50" s="34"/>
      <c r="H50" s="34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3"/>
      <c r="C51" s="34" t="s">
        <v>125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1"/>
      <c r="B52" s="42"/>
      <c r="C52" s="43"/>
      <c r="D52" s="43"/>
      <c r="E52" s="172" t="s">
        <v>509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4" t="s">
        <v>352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09.1 - Následná péče - 1.rok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4" t="s">
        <v>24</v>
      </c>
      <c r="D56" s="43"/>
      <c r="E56" s="43"/>
      <c r="F56" s="29" t="str">
        <f>F14</f>
        <v>Měrovice nad Hanou</v>
      </c>
      <c r="G56" s="43"/>
      <c r="H56" s="43"/>
      <c r="I56" s="34" t="s">
        <v>26</v>
      </c>
      <c r="J56" s="75" t="str">
        <f>IF(J14="","",J14)</f>
        <v>17. 5. 2022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4" t="s">
        <v>34</v>
      </c>
      <c r="D58" s="43"/>
      <c r="E58" s="43"/>
      <c r="F58" s="29" t="str">
        <f>E17</f>
        <v>ČR-Státní pozemkový úřad,Krajský poz.úřad</v>
      </c>
      <c r="G58" s="43"/>
      <c r="H58" s="43"/>
      <c r="I58" s="34" t="s">
        <v>41</v>
      </c>
      <c r="J58" s="39" t="str">
        <f>E23</f>
        <v xml:space="preserve">AGPOL  s.r.o.,Jungmanova 153/12,Olomouc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4" t="s">
        <v>39</v>
      </c>
      <c r="D59" s="43"/>
      <c r="E59" s="43"/>
      <c r="F59" s="29" t="str">
        <f>IF(E20="","",E20)</f>
        <v>Vyplň údaj</v>
      </c>
      <c r="G59" s="43"/>
      <c r="H59" s="43"/>
      <c r="I59" s="34" t="s">
        <v>43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129</v>
      </c>
      <c r="D61" s="174"/>
      <c r="E61" s="174"/>
      <c r="F61" s="174"/>
      <c r="G61" s="174"/>
      <c r="H61" s="174"/>
      <c r="I61" s="174"/>
      <c r="J61" s="175" t="s">
        <v>130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80</v>
      </c>
      <c r="D63" s="43"/>
      <c r="E63" s="43"/>
      <c r="F63" s="43"/>
      <c r="G63" s="43"/>
      <c r="H63" s="43"/>
      <c r="I63" s="43"/>
      <c r="J63" s="105">
        <f>J89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131</v>
      </c>
    </row>
    <row r="64" spans="1:31" s="9" customFormat="1" ht="24.95" customHeight="1">
      <c r="A64" s="9"/>
      <c r="B64" s="177"/>
      <c r="C64" s="178"/>
      <c r="D64" s="179" t="s">
        <v>132</v>
      </c>
      <c r="E64" s="180"/>
      <c r="F64" s="180"/>
      <c r="G64" s="180"/>
      <c r="H64" s="180"/>
      <c r="I64" s="180"/>
      <c r="J64" s="181">
        <f>J90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354</v>
      </c>
      <c r="E65" s="185"/>
      <c r="F65" s="185"/>
      <c r="G65" s="185"/>
      <c r="H65" s="185"/>
      <c r="I65" s="185"/>
      <c r="J65" s="186">
        <f>J91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355</v>
      </c>
      <c r="E66" s="185"/>
      <c r="F66" s="185"/>
      <c r="G66" s="185"/>
      <c r="H66" s="185"/>
      <c r="I66" s="185"/>
      <c r="J66" s="186">
        <f>J357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135</v>
      </c>
      <c r="E67" s="185"/>
      <c r="F67" s="185"/>
      <c r="G67" s="185"/>
      <c r="H67" s="185"/>
      <c r="I67" s="185"/>
      <c r="J67" s="186">
        <f>J381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5" t="s">
        <v>138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16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72" t="str">
        <f>E7</f>
        <v>Realizace opatření KoPÚ k.ú. Měrovice nad Hanou</v>
      </c>
      <c r="F77" s="34"/>
      <c r="G77" s="34"/>
      <c r="H77" s="34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2:12" s="1" customFormat="1" ht="12" customHeight="1">
      <c r="B78" s="23"/>
      <c r="C78" s="34" t="s">
        <v>125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1"/>
      <c r="B79" s="42"/>
      <c r="C79" s="43"/>
      <c r="D79" s="43"/>
      <c r="E79" s="172" t="s">
        <v>509</v>
      </c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352</v>
      </c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72" t="str">
        <f>E11</f>
        <v>SO 09.1 - Následná péče - 1.rok</v>
      </c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4" t="s">
        <v>24</v>
      </c>
      <c r="D83" s="43"/>
      <c r="E83" s="43"/>
      <c r="F83" s="29" t="str">
        <f>F14</f>
        <v>Měrovice nad Hanou</v>
      </c>
      <c r="G83" s="43"/>
      <c r="H83" s="43"/>
      <c r="I83" s="34" t="s">
        <v>26</v>
      </c>
      <c r="J83" s="75" t="str">
        <f>IF(J14="","",J14)</f>
        <v>17. 5. 2022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40.05" customHeight="1">
      <c r="A85" s="41"/>
      <c r="B85" s="42"/>
      <c r="C85" s="34" t="s">
        <v>34</v>
      </c>
      <c r="D85" s="43"/>
      <c r="E85" s="43"/>
      <c r="F85" s="29" t="str">
        <f>E17</f>
        <v>ČR-Státní pozemkový úřad,Krajský poz.úřad</v>
      </c>
      <c r="G85" s="43"/>
      <c r="H85" s="43"/>
      <c r="I85" s="34" t="s">
        <v>41</v>
      </c>
      <c r="J85" s="39" t="str">
        <f>E23</f>
        <v xml:space="preserve">AGPOL  s.r.o.,Jungmanova 153/12,Olomouc</v>
      </c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5.15" customHeight="1">
      <c r="A86" s="41"/>
      <c r="B86" s="42"/>
      <c r="C86" s="34" t="s">
        <v>39</v>
      </c>
      <c r="D86" s="43"/>
      <c r="E86" s="43"/>
      <c r="F86" s="29" t="str">
        <f>IF(E20="","",E20)</f>
        <v>Vyplň údaj</v>
      </c>
      <c r="G86" s="43"/>
      <c r="H86" s="43"/>
      <c r="I86" s="34" t="s">
        <v>43</v>
      </c>
      <c r="J86" s="39" t="str">
        <f>E26</f>
        <v xml:space="preserve"> </v>
      </c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0.3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11" customFormat="1" ht="29.25" customHeight="1">
      <c r="A88" s="188"/>
      <c r="B88" s="189"/>
      <c r="C88" s="190" t="s">
        <v>139</v>
      </c>
      <c r="D88" s="191" t="s">
        <v>67</v>
      </c>
      <c r="E88" s="191" t="s">
        <v>63</v>
      </c>
      <c r="F88" s="191" t="s">
        <v>64</v>
      </c>
      <c r="G88" s="191" t="s">
        <v>140</v>
      </c>
      <c r="H88" s="191" t="s">
        <v>141</v>
      </c>
      <c r="I88" s="191" t="s">
        <v>142</v>
      </c>
      <c r="J88" s="191" t="s">
        <v>130</v>
      </c>
      <c r="K88" s="192" t="s">
        <v>143</v>
      </c>
      <c r="L88" s="193"/>
      <c r="M88" s="95" t="s">
        <v>36</v>
      </c>
      <c r="N88" s="96" t="s">
        <v>52</v>
      </c>
      <c r="O88" s="96" t="s">
        <v>144</v>
      </c>
      <c r="P88" s="96" t="s">
        <v>145</v>
      </c>
      <c r="Q88" s="96" t="s">
        <v>146</v>
      </c>
      <c r="R88" s="96" t="s">
        <v>147</v>
      </c>
      <c r="S88" s="96" t="s">
        <v>148</v>
      </c>
      <c r="T88" s="97" t="s">
        <v>149</v>
      </c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</row>
    <row r="89" spans="1:63" s="2" customFormat="1" ht="22.8" customHeight="1">
      <c r="A89" s="41"/>
      <c r="B89" s="42"/>
      <c r="C89" s="102" t="s">
        <v>150</v>
      </c>
      <c r="D89" s="43"/>
      <c r="E89" s="43"/>
      <c r="F89" s="43"/>
      <c r="G89" s="43"/>
      <c r="H89" s="43"/>
      <c r="I89" s="43"/>
      <c r="J89" s="194">
        <f>BK89</f>
        <v>0</v>
      </c>
      <c r="K89" s="43"/>
      <c r="L89" s="47"/>
      <c r="M89" s="98"/>
      <c r="N89" s="195"/>
      <c r="O89" s="99"/>
      <c r="P89" s="196">
        <f>P90</f>
        <v>0</v>
      </c>
      <c r="Q89" s="99"/>
      <c r="R89" s="196">
        <f>R90</f>
        <v>88.51086743</v>
      </c>
      <c r="S89" s="99"/>
      <c r="T89" s="197">
        <f>T90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81</v>
      </c>
      <c r="AU89" s="19" t="s">
        <v>131</v>
      </c>
      <c r="BK89" s="198">
        <f>BK90</f>
        <v>0</v>
      </c>
    </row>
    <row r="90" spans="1:63" s="12" customFormat="1" ht="25.9" customHeight="1">
      <c r="A90" s="12"/>
      <c r="B90" s="199"/>
      <c r="C90" s="200"/>
      <c r="D90" s="201" t="s">
        <v>81</v>
      </c>
      <c r="E90" s="202" t="s">
        <v>151</v>
      </c>
      <c r="F90" s="202" t="s">
        <v>152</v>
      </c>
      <c r="G90" s="200"/>
      <c r="H90" s="200"/>
      <c r="I90" s="203"/>
      <c r="J90" s="204">
        <f>BK90</f>
        <v>0</v>
      </c>
      <c r="K90" s="200"/>
      <c r="L90" s="205"/>
      <c r="M90" s="206"/>
      <c r="N90" s="207"/>
      <c r="O90" s="207"/>
      <c r="P90" s="208">
        <f>P91+P357+P381</f>
        <v>0</v>
      </c>
      <c r="Q90" s="207"/>
      <c r="R90" s="208">
        <f>R91+R357+R381</f>
        <v>88.51086743</v>
      </c>
      <c r="S90" s="207"/>
      <c r="T90" s="209">
        <f>T91+T357+T381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23</v>
      </c>
      <c r="AT90" s="211" t="s">
        <v>81</v>
      </c>
      <c r="AU90" s="211" t="s">
        <v>82</v>
      </c>
      <c r="AY90" s="210" t="s">
        <v>153</v>
      </c>
      <c r="BK90" s="212">
        <f>BK91+BK357+BK381</f>
        <v>0</v>
      </c>
    </row>
    <row r="91" spans="1:63" s="12" customFormat="1" ht="22.8" customHeight="1">
      <c r="A91" s="12"/>
      <c r="B91" s="199"/>
      <c r="C91" s="200"/>
      <c r="D91" s="201" t="s">
        <v>81</v>
      </c>
      <c r="E91" s="213" t="s">
        <v>356</v>
      </c>
      <c r="F91" s="213" t="s">
        <v>357</v>
      </c>
      <c r="G91" s="200"/>
      <c r="H91" s="200"/>
      <c r="I91" s="203"/>
      <c r="J91" s="214">
        <f>BK91</f>
        <v>0</v>
      </c>
      <c r="K91" s="200"/>
      <c r="L91" s="205"/>
      <c r="M91" s="206"/>
      <c r="N91" s="207"/>
      <c r="O91" s="207"/>
      <c r="P91" s="208">
        <f>SUM(P92:P356)</f>
        <v>0</v>
      </c>
      <c r="Q91" s="207"/>
      <c r="R91" s="208">
        <f>SUM(R92:R356)</f>
        <v>88.509956</v>
      </c>
      <c r="S91" s="207"/>
      <c r="T91" s="209">
        <f>SUM(T92:T356)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23</v>
      </c>
      <c r="AT91" s="211" t="s">
        <v>81</v>
      </c>
      <c r="AU91" s="211" t="s">
        <v>23</v>
      </c>
      <c r="AY91" s="210" t="s">
        <v>153</v>
      </c>
      <c r="BK91" s="212">
        <f>SUM(BK92:BK356)</f>
        <v>0</v>
      </c>
    </row>
    <row r="92" spans="1:65" s="2" customFormat="1" ht="16.5" customHeight="1">
      <c r="A92" s="41"/>
      <c r="B92" s="42"/>
      <c r="C92" s="215" t="s">
        <v>23</v>
      </c>
      <c r="D92" s="215" t="s">
        <v>155</v>
      </c>
      <c r="E92" s="216" t="s">
        <v>358</v>
      </c>
      <c r="F92" s="217" t="s">
        <v>359</v>
      </c>
      <c r="G92" s="218" t="s">
        <v>360</v>
      </c>
      <c r="H92" s="219">
        <v>2.459</v>
      </c>
      <c r="I92" s="220"/>
      <c r="J92" s="221">
        <f>ROUND(I92*H92,2)</f>
        <v>0</v>
      </c>
      <c r="K92" s="217" t="s">
        <v>159</v>
      </c>
      <c r="L92" s="47"/>
      <c r="M92" s="222" t="s">
        <v>36</v>
      </c>
      <c r="N92" s="223" t="s">
        <v>53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160</v>
      </c>
      <c r="AT92" s="226" t="s">
        <v>155</v>
      </c>
      <c r="AU92" s="226" t="s">
        <v>90</v>
      </c>
      <c r="AY92" s="19" t="s">
        <v>153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23</v>
      </c>
      <c r="BK92" s="227">
        <f>ROUND(I92*H92,2)</f>
        <v>0</v>
      </c>
      <c r="BL92" s="19" t="s">
        <v>160</v>
      </c>
      <c r="BM92" s="226" t="s">
        <v>800</v>
      </c>
    </row>
    <row r="93" spans="1:47" s="2" customFormat="1" ht="12">
      <c r="A93" s="41"/>
      <c r="B93" s="42"/>
      <c r="C93" s="43"/>
      <c r="D93" s="228" t="s">
        <v>162</v>
      </c>
      <c r="E93" s="43"/>
      <c r="F93" s="229" t="s">
        <v>362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162</v>
      </c>
      <c r="AU93" s="19" t="s">
        <v>90</v>
      </c>
    </row>
    <row r="94" spans="1:47" s="2" customFormat="1" ht="12">
      <c r="A94" s="41"/>
      <c r="B94" s="42"/>
      <c r="C94" s="43"/>
      <c r="D94" s="233" t="s">
        <v>164</v>
      </c>
      <c r="E94" s="43"/>
      <c r="F94" s="234" t="s">
        <v>363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164</v>
      </c>
      <c r="AU94" s="19" t="s">
        <v>90</v>
      </c>
    </row>
    <row r="95" spans="1:51" s="13" customFormat="1" ht="12">
      <c r="A95" s="13"/>
      <c r="B95" s="235"/>
      <c r="C95" s="236"/>
      <c r="D95" s="228" t="s">
        <v>166</v>
      </c>
      <c r="E95" s="237" t="s">
        <v>36</v>
      </c>
      <c r="F95" s="238" t="s">
        <v>516</v>
      </c>
      <c r="G95" s="236"/>
      <c r="H95" s="237" t="s">
        <v>36</v>
      </c>
      <c r="I95" s="239"/>
      <c r="J95" s="236"/>
      <c r="K95" s="236"/>
      <c r="L95" s="240"/>
      <c r="M95" s="241"/>
      <c r="N95" s="242"/>
      <c r="O95" s="242"/>
      <c r="P95" s="242"/>
      <c r="Q95" s="242"/>
      <c r="R95" s="242"/>
      <c r="S95" s="242"/>
      <c r="T95" s="24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4" t="s">
        <v>166</v>
      </c>
      <c r="AU95" s="244" t="s">
        <v>90</v>
      </c>
      <c r="AV95" s="13" t="s">
        <v>23</v>
      </c>
      <c r="AW95" s="13" t="s">
        <v>45</v>
      </c>
      <c r="AX95" s="13" t="s">
        <v>82</v>
      </c>
      <c r="AY95" s="244" t="s">
        <v>153</v>
      </c>
    </row>
    <row r="96" spans="1:51" s="13" customFormat="1" ht="12">
      <c r="A96" s="13"/>
      <c r="B96" s="235"/>
      <c r="C96" s="236"/>
      <c r="D96" s="228" t="s">
        <v>166</v>
      </c>
      <c r="E96" s="237" t="s">
        <v>36</v>
      </c>
      <c r="F96" s="238" t="s">
        <v>364</v>
      </c>
      <c r="G96" s="236"/>
      <c r="H96" s="237" t="s">
        <v>36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166</v>
      </c>
      <c r="AU96" s="244" t="s">
        <v>90</v>
      </c>
      <c r="AV96" s="13" t="s">
        <v>23</v>
      </c>
      <c r="AW96" s="13" t="s">
        <v>45</v>
      </c>
      <c r="AX96" s="13" t="s">
        <v>82</v>
      </c>
      <c r="AY96" s="244" t="s">
        <v>153</v>
      </c>
    </row>
    <row r="97" spans="1:51" s="14" customFormat="1" ht="12">
      <c r="A97" s="14"/>
      <c r="B97" s="245"/>
      <c r="C97" s="246"/>
      <c r="D97" s="228" t="s">
        <v>166</v>
      </c>
      <c r="E97" s="247" t="s">
        <v>36</v>
      </c>
      <c r="F97" s="248" t="s">
        <v>801</v>
      </c>
      <c r="G97" s="246"/>
      <c r="H97" s="249">
        <v>2.459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5" t="s">
        <v>166</v>
      </c>
      <c r="AU97" s="255" t="s">
        <v>90</v>
      </c>
      <c r="AV97" s="14" t="s">
        <v>90</v>
      </c>
      <c r="AW97" s="14" t="s">
        <v>45</v>
      </c>
      <c r="AX97" s="14" t="s">
        <v>82</v>
      </c>
      <c r="AY97" s="255" t="s">
        <v>153</v>
      </c>
    </row>
    <row r="98" spans="1:51" s="15" customFormat="1" ht="12">
      <c r="A98" s="15"/>
      <c r="B98" s="266"/>
      <c r="C98" s="267"/>
      <c r="D98" s="228" t="s">
        <v>166</v>
      </c>
      <c r="E98" s="268" t="s">
        <v>36</v>
      </c>
      <c r="F98" s="269" t="s">
        <v>183</v>
      </c>
      <c r="G98" s="267"/>
      <c r="H98" s="270">
        <v>2.459</v>
      </c>
      <c r="I98" s="271"/>
      <c r="J98" s="267"/>
      <c r="K98" s="267"/>
      <c r="L98" s="272"/>
      <c r="M98" s="273"/>
      <c r="N98" s="274"/>
      <c r="O98" s="274"/>
      <c r="P98" s="274"/>
      <c r="Q98" s="274"/>
      <c r="R98" s="274"/>
      <c r="S98" s="274"/>
      <c r="T98" s="27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76" t="s">
        <v>166</v>
      </c>
      <c r="AU98" s="276" t="s">
        <v>90</v>
      </c>
      <c r="AV98" s="15" t="s">
        <v>160</v>
      </c>
      <c r="AW98" s="15" t="s">
        <v>45</v>
      </c>
      <c r="AX98" s="15" t="s">
        <v>23</v>
      </c>
      <c r="AY98" s="276" t="s">
        <v>153</v>
      </c>
    </row>
    <row r="99" spans="1:65" s="2" customFormat="1" ht="21.75" customHeight="1">
      <c r="A99" s="41"/>
      <c r="B99" s="42"/>
      <c r="C99" s="215" t="s">
        <v>90</v>
      </c>
      <c r="D99" s="215" t="s">
        <v>155</v>
      </c>
      <c r="E99" s="216" t="s">
        <v>184</v>
      </c>
      <c r="F99" s="217" t="s">
        <v>185</v>
      </c>
      <c r="G99" s="218" t="s">
        <v>186</v>
      </c>
      <c r="H99" s="219">
        <v>12.1</v>
      </c>
      <c r="I99" s="220"/>
      <c r="J99" s="221">
        <f>ROUND(I99*H99,2)</f>
        <v>0</v>
      </c>
      <c r="K99" s="217" t="s">
        <v>159</v>
      </c>
      <c r="L99" s="47"/>
      <c r="M99" s="222" t="s">
        <v>36</v>
      </c>
      <c r="N99" s="223" t="s">
        <v>53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6" t="s">
        <v>160</v>
      </c>
      <c r="AT99" s="226" t="s">
        <v>155</v>
      </c>
      <c r="AU99" s="226" t="s">
        <v>90</v>
      </c>
      <c r="AY99" s="19" t="s">
        <v>153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23</v>
      </c>
      <c r="BK99" s="227">
        <f>ROUND(I99*H99,2)</f>
        <v>0</v>
      </c>
      <c r="BL99" s="19" t="s">
        <v>160</v>
      </c>
      <c r="BM99" s="226" t="s">
        <v>802</v>
      </c>
    </row>
    <row r="100" spans="1:47" s="2" customFormat="1" ht="12">
      <c r="A100" s="41"/>
      <c r="B100" s="42"/>
      <c r="C100" s="43"/>
      <c r="D100" s="228" t="s">
        <v>162</v>
      </c>
      <c r="E100" s="43"/>
      <c r="F100" s="229" t="s">
        <v>188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162</v>
      </c>
      <c r="AU100" s="19" t="s">
        <v>90</v>
      </c>
    </row>
    <row r="101" spans="1:47" s="2" customFormat="1" ht="12">
      <c r="A101" s="41"/>
      <c r="B101" s="42"/>
      <c r="C101" s="43"/>
      <c r="D101" s="233" t="s">
        <v>164</v>
      </c>
      <c r="E101" s="43"/>
      <c r="F101" s="234" t="s">
        <v>189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164</v>
      </c>
      <c r="AU101" s="19" t="s">
        <v>90</v>
      </c>
    </row>
    <row r="102" spans="1:51" s="13" customFormat="1" ht="12">
      <c r="A102" s="13"/>
      <c r="B102" s="235"/>
      <c r="C102" s="236"/>
      <c r="D102" s="228" t="s">
        <v>166</v>
      </c>
      <c r="E102" s="237" t="s">
        <v>36</v>
      </c>
      <c r="F102" s="238" t="s">
        <v>803</v>
      </c>
      <c r="G102" s="236"/>
      <c r="H102" s="237" t="s">
        <v>36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166</v>
      </c>
      <c r="AU102" s="244" t="s">
        <v>90</v>
      </c>
      <c r="AV102" s="13" t="s">
        <v>23</v>
      </c>
      <c r="AW102" s="13" t="s">
        <v>45</v>
      </c>
      <c r="AX102" s="13" t="s">
        <v>82</v>
      </c>
      <c r="AY102" s="244" t="s">
        <v>153</v>
      </c>
    </row>
    <row r="103" spans="1:51" s="13" customFormat="1" ht="12">
      <c r="A103" s="13"/>
      <c r="B103" s="235"/>
      <c r="C103" s="236"/>
      <c r="D103" s="228" t="s">
        <v>166</v>
      </c>
      <c r="E103" s="237" t="s">
        <v>36</v>
      </c>
      <c r="F103" s="238" t="s">
        <v>364</v>
      </c>
      <c r="G103" s="236"/>
      <c r="H103" s="237" t="s">
        <v>36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166</v>
      </c>
      <c r="AU103" s="244" t="s">
        <v>90</v>
      </c>
      <c r="AV103" s="13" t="s">
        <v>23</v>
      </c>
      <c r="AW103" s="13" t="s">
        <v>45</v>
      </c>
      <c r="AX103" s="13" t="s">
        <v>82</v>
      </c>
      <c r="AY103" s="244" t="s">
        <v>153</v>
      </c>
    </row>
    <row r="104" spans="1:51" s="14" customFormat="1" ht="12">
      <c r="A104" s="14"/>
      <c r="B104" s="245"/>
      <c r="C104" s="246"/>
      <c r="D104" s="228" t="s">
        <v>166</v>
      </c>
      <c r="E104" s="247" t="s">
        <v>36</v>
      </c>
      <c r="F104" s="248" t="s">
        <v>804</v>
      </c>
      <c r="G104" s="246"/>
      <c r="H104" s="249">
        <v>3.6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5" t="s">
        <v>166</v>
      </c>
      <c r="AU104" s="255" t="s">
        <v>90</v>
      </c>
      <c r="AV104" s="14" t="s">
        <v>90</v>
      </c>
      <c r="AW104" s="14" t="s">
        <v>45</v>
      </c>
      <c r="AX104" s="14" t="s">
        <v>82</v>
      </c>
      <c r="AY104" s="255" t="s">
        <v>153</v>
      </c>
    </row>
    <row r="105" spans="1:51" s="14" customFormat="1" ht="12">
      <c r="A105" s="14"/>
      <c r="B105" s="245"/>
      <c r="C105" s="246"/>
      <c r="D105" s="228" t="s">
        <v>166</v>
      </c>
      <c r="E105" s="247" t="s">
        <v>36</v>
      </c>
      <c r="F105" s="248" t="s">
        <v>805</v>
      </c>
      <c r="G105" s="246"/>
      <c r="H105" s="249">
        <v>8.5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166</v>
      </c>
      <c r="AU105" s="255" t="s">
        <v>90</v>
      </c>
      <c r="AV105" s="14" t="s">
        <v>90</v>
      </c>
      <c r="AW105" s="14" t="s">
        <v>45</v>
      </c>
      <c r="AX105" s="14" t="s">
        <v>82</v>
      </c>
      <c r="AY105" s="255" t="s">
        <v>153</v>
      </c>
    </row>
    <row r="106" spans="1:51" s="15" customFormat="1" ht="12">
      <c r="A106" s="15"/>
      <c r="B106" s="266"/>
      <c r="C106" s="267"/>
      <c r="D106" s="228" t="s">
        <v>166</v>
      </c>
      <c r="E106" s="268" t="s">
        <v>36</v>
      </c>
      <c r="F106" s="269" t="s">
        <v>183</v>
      </c>
      <c r="G106" s="267"/>
      <c r="H106" s="270">
        <v>12.1</v>
      </c>
      <c r="I106" s="271"/>
      <c r="J106" s="267"/>
      <c r="K106" s="267"/>
      <c r="L106" s="272"/>
      <c r="M106" s="273"/>
      <c r="N106" s="274"/>
      <c r="O106" s="274"/>
      <c r="P106" s="274"/>
      <c r="Q106" s="274"/>
      <c r="R106" s="274"/>
      <c r="S106" s="274"/>
      <c r="T106" s="27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76" t="s">
        <v>166</v>
      </c>
      <c r="AU106" s="276" t="s">
        <v>90</v>
      </c>
      <c r="AV106" s="15" t="s">
        <v>160</v>
      </c>
      <c r="AW106" s="15" t="s">
        <v>45</v>
      </c>
      <c r="AX106" s="15" t="s">
        <v>23</v>
      </c>
      <c r="AY106" s="276" t="s">
        <v>153</v>
      </c>
    </row>
    <row r="107" spans="1:65" s="2" customFormat="1" ht="21.75" customHeight="1">
      <c r="A107" s="41"/>
      <c r="B107" s="42"/>
      <c r="C107" s="215" t="s">
        <v>174</v>
      </c>
      <c r="D107" s="215" t="s">
        <v>155</v>
      </c>
      <c r="E107" s="216" t="s">
        <v>534</v>
      </c>
      <c r="F107" s="217" t="s">
        <v>535</v>
      </c>
      <c r="G107" s="218" t="s">
        <v>186</v>
      </c>
      <c r="H107" s="219">
        <v>31.5</v>
      </c>
      <c r="I107" s="220"/>
      <c r="J107" s="221">
        <f>ROUND(I107*H107,2)</f>
        <v>0</v>
      </c>
      <c r="K107" s="217" t="s">
        <v>159</v>
      </c>
      <c r="L107" s="47"/>
      <c r="M107" s="222" t="s">
        <v>36</v>
      </c>
      <c r="N107" s="223" t="s">
        <v>53</v>
      </c>
      <c r="O107" s="87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6" t="s">
        <v>160</v>
      </c>
      <c r="AT107" s="226" t="s">
        <v>155</v>
      </c>
      <c r="AU107" s="226" t="s">
        <v>90</v>
      </c>
      <c r="AY107" s="19" t="s">
        <v>153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23</v>
      </c>
      <c r="BK107" s="227">
        <f>ROUND(I107*H107,2)</f>
        <v>0</v>
      </c>
      <c r="BL107" s="19" t="s">
        <v>160</v>
      </c>
      <c r="BM107" s="226" t="s">
        <v>806</v>
      </c>
    </row>
    <row r="108" spans="1:47" s="2" customFormat="1" ht="12">
      <c r="A108" s="41"/>
      <c r="B108" s="42"/>
      <c r="C108" s="43"/>
      <c r="D108" s="228" t="s">
        <v>162</v>
      </c>
      <c r="E108" s="43"/>
      <c r="F108" s="229" t="s">
        <v>537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162</v>
      </c>
      <c r="AU108" s="19" t="s">
        <v>90</v>
      </c>
    </row>
    <row r="109" spans="1:47" s="2" customFormat="1" ht="12">
      <c r="A109" s="41"/>
      <c r="B109" s="42"/>
      <c r="C109" s="43"/>
      <c r="D109" s="233" t="s">
        <v>164</v>
      </c>
      <c r="E109" s="43"/>
      <c r="F109" s="234" t="s">
        <v>538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164</v>
      </c>
      <c r="AU109" s="19" t="s">
        <v>90</v>
      </c>
    </row>
    <row r="110" spans="1:51" s="13" customFormat="1" ht="12">
      <c r="A110" s="13"/>
      <c r="B110" s="235"/>
      <c r="C110" s="236"/>
      <c r="D110" s="228" t="s">
        <v>166</v>
      </c>
      <c r="E110" s="237" t="s">
        <v>36</v>
      </c>
      <c r="F110" s="238" t="s">
        <v>807</v>
      </c>
      <c r="G110" s="236"/>
      <c r="H110" s="237" t="s">
        <v>36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166</v>
      </c>
      <c r="AU110" s="244" t="s">
        <v>90</v>
      </c>
      <c r="AV110" s="13" t="s">
        <v>23</v>
      </c>
      <c r="AW110" s="13" t="s">
        <v>45</v>
      </c>
      <c r="AX110" s="13" t="s">
        <v>82</v>
      </c>
      <c r="AY110" s="244" t="s">
        <v>153</v>
      </c>
    </row>
    <row r="111" spans="1:51" s="13" customFormat="1" ht="12">
      <c r="A111" s="13"/>
      <c r="B111" s="235"/>
      <c r="C111" s="236"/>
      <c r="D111" s="228" t="s">
        <v>166</v>
      </c>
      <c r="E111" s="237" t="s">
        <v>36</v>
      </c>
      <c r="F111" s="238" t="s">
        <v>364</v>
      </c>
      <c r="G111" s="236"/>
      <c r="H111" s="237" t="s">
        <v>36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166</v>
      </c>
      <c r="AU111" s="244" t="s">
        <v>90</v>
      </c>
      <c r="AV111" s="13" t="s">
        <v>23</v>
      </c>
      <c r="AW111" s="13" t="s">
        <v>45</v>
      </c>
      <c r="AX111" s="13" t="s">
        <v>82</v>
      </c>
      <c r="AY111" s="244" t="s">
        <v>153</v>
      </c>
    </row>
    <row r="112" spans="1:51" s="14" customFormat="1" ht="12">
      <c r="A112" s="14"/>
      <c r="B112" s="245"/>
      <c r="C112" s="246"/>
      <c r="D112" s="228" t="s">
        <v>166</v>
      </c>
      <c r="E112" s="247" t="s">
        <v>36</v>
      </c>
      <c r="F112" s="248" t="s">
        <v>808</v>
      </c>
      <c r="G112" s="246"/>
      <c r="H112" s="249">
        <v>31.5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166</v>
      </c>
      <c r="AU112" s="255" t="s">
        <v>90</v>
      </c>
      <c r="AV112" s="14" t="s">
        <v>90</v>
      </c>
      <c r="AW112" s="14" t="s">
        <v>45</v>
      </c>
      <c r="AX112" s="14" t="s">
        <v>82</v>
      </c>
      <c r="AY112" s="255" t="s">
        <v>153</v>
      </c>
    </row>
    <row r="113" spans="1:51" s="15" customFormat="1" ht="12">
      <c r="A113" s="15"/>
      <c r="B113" s="266"/>
      <c r="C113" s="267"/>
      <c r="D113" s="228" t="s">
        <v>166</v>
      </c>
      <c r="E113" s="268" t="s">
        <v>36</v>
      </c>
      <c r="F113" s="269" t="s">
        <v>183</v>
      </c>
      <c r="G113" s="267"/>
      <c r="H113" s="270">
        <v>31.5</v>
      </c>
      <c r="I113" s="271"/>
      <c r="J113" s="267"/>
      <c r="K113" s="267"/>
      <c r="L113" s="272"/>
      <c r="M113" s="273"/>
      <c r="N113" s="274"/>
      <c r="O113" s="274"/>
      <c r="P113" s="274"/>
      <c r="Q113" s="274"/>
      <c r="R113" s="274"/>
      <c r="S113" s="274"/>
      <c r="T113" s="27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76" t="s">
        <v>166</v>
      </c>
      <c r="AU113" s="276" t="s">
        <v>90</v>
      </c>
      <c r="AV113" s="15" t="s">
        <v>160</v>
      </c>
      <c r="AW113" s="15" t="s">
        <v>45</v>
      </c>
      <c r="AX113" s="15" t="s">
        <v>23</v>
      </c>
      <c r="AY113" s="276" t="s">
        <v>153</v>
      </c>
    </row>
    <row r="114" spans="1:65" s="2" customFormat="1" ht="16.5" customHeight="1">
      <c r="A114" s="41"/>
      <c r="B114" s="42"/>
      <c r="C114" s="215" t="s">
        <v>160</v>
      </c>
      <c r="D114" s="215" t="s">
        <v>155</v>
      </c>
      <c r="E114" s="216" t="s">
        <v>193</v>
      </c>
      <c r="F114" s="217" t="s">
        <v>194</v>
      </c>
      <c r="G114" s="218" t="s">
        <v>186</v>
      </c>
      <c r="H114" s="219">
        <v>12.1</v>
      </c>
      <c r="I114" s="220"/>
      <c r="J114" s="221">
        <f>ROUND(I114*H114,2)</f>
        <v>0</v>
      </c>
      <c r="K114" s="217" t="s">
        <v>159</v>
      </c>
      <c r="L114" s="47"/>
      <c r="M114" s="222" t="s">
        <v>36</v>
      </c>
      <c r="N114" s="223" t="s">
        <v>53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160</v>
      </c>
      <c r="AT114" s="226" t="s">
        <v>155</v>
      </c>
      <c r="AU114" s="226" t="s">
        <v>90</v>
      </c>
      <c r="AY114" s="19" t="s">
        <v>153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23</v>
      </c>
      <c r="BK114" s="227">
        <f>ROUND(I114*H114,2)</f>
        <v>0</v>
      </c>
      <c r="BL114" s="19" t="s">
        <v>160</v>
      </c>
      <c r="BM114" s="226" t="s">
        <v>809</v>
      </c>
    </row>
    <row r="115" spans="1:47" s="2" customFormat="1" ht="12">
      <c r="A115" s="41"/>
      <c r="B115" s="42"/>
      <c r="C115" s="43"/>
      <c r="D115" s="228" t="s">
        <v>162</v>
      </c>
      <c r="E115" s="43"/>
      <c r="F115" s="229" t="s">
        <v>196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162</v>
      </c>
      <c r="AU115" s="19" t="s">
        <v>90</v>
      </c>
    </row>
    <row r="116" spans="1:47" s="2" customFormat="1" ht="12">
      <c r="A116" s="41"/>
      <c r="B116" s="42"/>
      <c r="C116" s="43"/>
      <c r="D116" s="233" t="s">
        <v>164</v>
      </c>
      <c r="E116" s="43"/>
      <c r="F116" s="234" t="s">
        <v>197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164</v>
      </c>
      <c r="AU116" s="19" t="s">
        <v>90</v>
      </c>
    </row>
    <row r="117" spans="1:51" s="13" customFormat="1" ht="12">
      <c r="A117" s="13"/>
      <c r="B117" s="235"/>
      <c r="C117" s="236"/>
      <c r="D117" s="228" t="s">
        <v>166</v>
      </c>
      <c r="E117" s="237" t="s">
        <v>36</v>
      </c>
      <c r="F117" s="238" t="s">
        <v>803</v>
      </c>
      <c r="G117" s="236"/>
      <c r="H117" s="237" t="s">
        <v>36</v>
      </c>
      <c r="I117" s="239"/>
      <c r="J117" s="236"/>
      <c r="K117" s="236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166</v>
      </c>
      <c r="AU117" s="244" t="s">
        <v>90</v>
      </c>
      <c r="AV117" s="13" t="s">
        <v>23</v>
      </c>
      <c r="AW117" s="13" t="s">
        <v>45</v>
      </c>
      <c r="AX117" s="13" t="s">
        <v>82</v>
      </c>
      <c r="AY117" s="244" t="s">
        <v>153</v>
      </c>
    </row>
    <row r="118" spans="1:51" s="13" customFormat="1" ht="12">
      <c r="A118" s="13"/>
      <c r="B118" s="235"/>
      <c r="C118" s="236"/>
      <c r="D118" s="228" t="s">
        <v>166</v>
      </c>
      <c r="E118" s="237" t="s">
        <v>36</v>
      </c>
      <c r="F118" s="238" t="s">
        <v>364</v>
      </c>
      <c r="G118" s="236"/>
      <c r="H118" s="237" t="s">
        <v>36</v>
      </c>
      <c r="I118" s="239"/>
      <c r="J118" s="236"/>
      <c r="K118" s="236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166</v>
      </c>
      <c r="AU118" s="244" t="s">
        <v>90</v>
      </c>
      <c r="AV118" s="13" t="s">
        <v>23</v>
      </c>
      <c r="AW118" s="13" t="s">
        <v>45</v>
      </c>
      <c r="AX118" s="13" t="s">
        <v>82</v>
      </c>
      <c r="AY118" s="244" t="s">
        <v>153</v>
      </c>
    </row>
    <row r="119" spans="1:51" s="14" customFormat="1" ht="12">
      <c r="A119" s="14"/>
      <c r="B119" s="245"/>
      <c r="C119" s="246"/>
      <c r="D119" s="228" t="s">
        <v>166</v>
      </c>
      <c r="E119" s="247" t="s">
        <v>36</v>
      </c>
      <c r="F119" s="248" t="s">
        <v>804</v>
      </c>
      <c r="G119" s="246"/>
      <c r="H119" s="249">
        <v>3.6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166</v>
      </c>
      <c r="AU119" s="255" t="s">
        <v>90</v>
      </c>
      <c r="AV119" s="14" t="s">
        <v>90</v>
      </c>
      <c r="AW119" s="14" t="s">
        <v>45</v>
      </c>
      <c r="AX119" s="14" t="s">
        <v>82</v>
      </c>
      <c r="AY119" s="255" t="s">
        <v>153</v>
      </c>
    </row>
    <row r="120" spans="1:51" s="14" customFormat="1" ht="12">
      <c r="A120" s="14"/>
      <c r="B120" s="245"/>
      <c r="C120" s="246"/>
      <c r="D120" s="228" t="s">
        <v>166</v>
      </c>
      <c r="E120" s="247" t="s">
        <v>36</v>
      </c>
      <c r="F120" s="248" t="s">
        <v>805</v>
      </c>
      <c r="G120" s="246"/>
      <c r="H120" s="249">
        <v>8.5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5" t="s">
        <v>166</v>
      </c>
      <c r="AU120" s="255" t="s">
        <v>90</v>
      </c>
      <c r="AV120" s="14" t="s">
        <v>90</v>
      </c>
      <c r="AW120" s="14" t="s">
        <v>45</v>
      </c>
      <c r="AX120" s="14" t="s">
        <v>82</v>
      </c>
      <c r="AY120" s="255" t="s">
        <v>153</v>
      </c>
    </row>
    <row r="121" spans="1:51" s="15" customFormat="1" ht="12">
      <c r="A121" s="15"/>
      <c r="B121" s="266"/>
      <c r="C121" s="267"/>
      <c r="D121" s="228" t="s">
        <v>166</v>
      </c>
      <c r="E121" s="268" t="s">
        <v>36</v>
      </c>
      <c r="F121" s="269" t="s">
        <v>183</v>
      </c>
      <c r="G121" s="267"/>
      <c r="H121" s="270">
        <v>12.1</v>
      </c>
      <c r="I121" s="271"/>
      <c r="J121" s="267"/>
      <c r="K121" s="267"/>
      <c r="L121" s="272"/>
      <c r="M121" s="273"/>
      <c r="N121" s="274"/>
      <c r="O121" s="274"/>
      <c r="P121" s="274"/>
      <c r="Q121" s="274"/>
      <c r="R121" s="274"/>
      <c r="S121" s="274"/>
      <c r="T121" s="27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76" t="s">
        <v>166</v>
      </c>
      <c r="AU121" s="276" t="s">
        <v>90</v>
      </c>
      <c r="AV121" s="15" t="s">
        <v>160</v>
      </c>
      <c r="AW121" s="15" t="s">
        <v>45</v>
      </c>
      <c r="AX121" s="15" t="s">
        <v>23</v>
      </c>
      <c r="AY121" s="276" t="s">
        <v>153</v>
      </c>
    </row>
    <row r="122" spans="1:65" s="2" customFormat="1" ht="16.5" customHeight="1">
      <c r="A122" s="41"/>
      <c r="B122" s="42"/>
      <c r="C122" s="256" t="s">
        <v>192</v>
      </c>
      <c r="D122" s="256" t="s">
        <v>175</v>
      </c>
      <c r="E122" s="257" t="s">
        <v>568</v>
      </c>
      <c r="F122" s="258" t="s">
        <v>569</v>
      </c>
      <c r="G122" s="259" t="s">
        <v>201</v>
      </c>
      <c r="H122" s="260">
        <v>0.55</v>
      </c>
      <c r="I122" s="261"/>
      <c r="J122" s="262">
        <f>ROUND(I122*H122,2)</f>
        <v>0</v>
      </c>
      <c r="K122" s="258" t="s">
        <v>36</v>
      </c>
      <c r="L122" s="263"/>
      <c r="M122" s="264" t="s">
        <v>36</v>
      </c>
      <c r="N122" s="265" t="s">
        <v>53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179</v>
      </c>
      <c r="AT122" s="226" t="s">
        <v>175</v>
      </c>
      <c r="AU122" s="226" t="s">
        <v>90</v>
      </c>
      <c r="AY122" s="19" t="s">
        <v>153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23</v>
      </c>
      <c r="BK122" s="227">
        <f>ROUND(I122*H122,2)</f>
        <v>0</v>
      </c>
      <c r="BL122" s="19" t="s">
        <v>160</v>
      </c>
      <c r="BM122" s="226" t="s">
        <v>810</v>
      </c>
    </row>
    <row r="123" spans="1:47" s="2" customFormat="1" ht="12">
      <c r="A123" s="41"/>
      <c r="B123" s="42"/>
      <c r="C123" s="43"/>
      <c r="D123" s="228" t="s">
        <v>162</v>
      </c>
      <c r="E123" s="43"/>
      <c r="F123" s="229" t="s">
        <v>569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162</v>
      </c>
      <c r="AU123" s="19" t="s">
        <v>90</v>
      </c>
    </row>
    <row r="124" spans="1:51" s="13" customFormat="1" ht="12">
      <c r="A124" s="13"/>
      <c r="B124" s="235"/>
      <c r="C124" s="236"/>
      <c r="D124" s="228" t="s">
        <v>166</v>
      </c>
      <c r="E124" s="237" t="s">
        <v>36</v>
      </c>
      <c r="F124" s="238" t="s">
        <v>546</v>
      </c>
      <c r="G124" s="236"/>
      <c r="H124" s="237" t="s">
        <v>36</v>
      </c>
      <c r="I124" s="239"/>
      <c r="J124" s="236"/>
      <c r="K124" s="236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166</v>
      </c>
      <c r="AU124" s="244" t="s">
        <v>90</v>
      </c>
      <c r="AV124" s="13" t="s">
        <v>23</v>
      </c>
      <c r="AW124" s="13" t="s">
        <v>45</v>
      </c>
      <c r="AX124" s="13" t="s">
        <v>82</v>
      </c>
      <c r="AY124" s="244" t="s">
        <v>153</v>
      </c>
    </row>
    <row r="125" spans="1:51" s="13" customFormat="1" ht="12">
      <c r="A125" s="13"/>
      <c r="B125" s="235"/>
      <c r="C125" s="236"/>
      <c r="D125" s="228" t="s">
        <v>166</v>
      </c>
      <c r="E125" s="237" t="s">
        <v>36</v>
      </c>
      <c r="F125" s="238" t="s">
        <v>364</v>
      </c>
      <c r="G125" s="236"/>
      <c r="H125" s="237" t="s">
        <v>36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166</v>
      </c>
      <c r="AU125" s="244" t="s">
        <v>90</v>
      </c>
      <c r="AV125" s="13" t="s">
        <v>23</v>
      </c>
      <c r="AW125" s="13" t="s">
        <v>45</v>
      </c>
      <c r="AX125" s="13" t="s">
        <v>82</v>
      </c>
      <c r="AY125" s="244" t="s">
        <v>153</v>
      </c>
    </row>
    <row r="126" spans="1:51" s="14" customFormat="1" ht="12">
      <c r="A126" s="14"/>
      <c r="B126" s="245"/>
      <c r="C126" s="246"/>
      <c r="D126" s="228" t="s">
        <v>166</v>
      </c>
      <c r="E126" s="247" t="s">
        <v>36</v>
      </c>
      <c r="F126" s="248" t="s">
        <v>811</v>
      </c>
      <c r="G126" s="246"/>
      <c r="H126" s="249">
        <v>0.55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166</v>
      </c>
      <c r="AU126" s="255" t="s">
        <v>90</v>
      </c>
      <c r="AV126" s="14" t="s">
        <v>90</v>
      </c>
      <c r="AW126" s="14" t="s">
        <v>45</v>
      </c>
      <c r="AX126" s="14" t="s">
        <v>82</v>
      </c>
      <c r="AY126" s="255" t="s">
        <v>153</v>
      </c>
    </row>
    <row r="127" spans="1:51" s="15" customFormat="1" ht="12">
      <c r="A127" s="15"/>
      <c r="B127" s="266"/>
      <c r="C127" s="267"/>
      <c r="D127" s="228" t="s">
        <v>166</v>
      </c>
      <c r="E127" s="268" t="s">
        <v>36</v>
      </c>
      <c r="F127" s="269" t="s">
        <v>183</v>
      </c>
      <c r="G127" s="267"/>
      <c r="H127" s="270">
        <v>0.55</v>
      </c>
      <c r="I127" s="271"/>
      <c r="J127" s="267"/>
      <c r="K127" s="267"/>
      <c r="L127" s="272"/>
      <c r="M127" s="273"/>
      <c r="N127" s="274"/>
      <c r="O127" s="274"/>
      <c r="P127" s="274"/>
      <c r="Q127" s="274"/>
      <c r="R127" s="274"/>
      <c r="S127" s="274"/>
      <c r="T127" s="27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6" t="s">
        <v>166</v>
      </c>
      <c r="AU127" s="276" t="s">
        <v>90</v>
      </c>
      <c r="AV127" s="15" t="s">
        <v>160</v>
      </c>
      <c r="AW127" s="15" t="s">
        <v>45</v>
      </c>
      <c r="AX127" s="15" t="s">
        <v>23</v>
      </c>
      <c r="AY127" s="276" t="s">
        <v>153</v>
      </c>
    </row>
    <row r="128" spans="1:65" s="2" customFormat="1" ht="16.5" customHeight="1">
      <c r="A128" s="41"/>
      <c r="B128" s="42"/>
      <c r="C128" s="256" t="s">
        <v>198</v>
      </c>
      <c r="D128" s="256" t="s">
        <v>175</v>
      </c>
      <c r="E128" s="257" t="s">
        <v>571</v>
      </c>
      <c r="F128" s="258" t="s">
        <v>572</v>
      </c>
      <c r="G128" s="259" t="s">
        <v>201</v>
      </c>
      <c r="H128" s="260">
        <v>1.25</v>
      </c>
      <c r="I128" s="261"/>
      <c r="J128" s="262">
        <f>ROUND(I128*H128,2)</f>
        <v>0</v>
      </c>
      <c r="K128" s="258" t="s">
        <v>36</v>
      </c>
      <c r="L128" s="263"/>
      <c r="M128" s="264" t="s">
        <v>36</v>
      </c>
      <c r="N128" s="265" t="s">
        <v>53</v>
      </c>
      <c r="O128" s="87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6" t="s">
        <v>179</v>
      </c>
      <c r="AT128" s="226" t="s">
        <v>175</v>
      </c>
      <c r="AU128" s="226" t="s">
        <v>90</v>
      </c>
      <c r="AY128" s="19" t="s">
        <v>153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23</v>
      </c>
      <c r="BK128" s="227">
        <f>ROUND(I128*H128,2)</f>
        <v>0</v>
      </c>
      <c r="BL128" s="19" t="s">
        <v>160</v>
      </c>
      <c r="BM128" s="226" t="s">
        <v>812</v>
      </c>
    </row>
    <row r="129" spans="1:47" s="2" customFormat="1" ht="12">
      <c r="A129" s="41"/>
      <c r="B129" s="42"/>
      <c r="C129" s="43"/>
      <c r="D129" s="228" t="s">
        <v>162</v>
      </c>
      <c r="E129" s="43"/>
      <c r="F129" s="229" t="s">
        <v>572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162</v>
      </c>
      <c r="AU129" s="19" t="s">
        <v>90</v>
      </c>
    </row>
    <row r="130" spans="1:51" s="13" customFormat="1" ht="12">
      <c r="A130" s="13"/>
      <c r="B130" s="235"/>
      <c r="C130" s="236"/>
      <c r="D130" s="228" t="s">
        <v>166</v>
      </c>
      <c r="E130" s="237" t="s">
        <v>36</v>
      </c>
      <c r="F130" s="238" t="s">
        <v>546</v>
      </c>
      <c r="G130" s="236"/>
      <c r="H130" s="237" t="s">
        <v>36</v>
      </c>
      <c r="I130" s="239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166</v>
      </c>
      <c r="AU130" s="244" t="s">
        <v>90</v>
      </c>
      <c r="AV130" s="13" t="s">
        <v>23</v>
      </c>
      <c r="AW130" s="13" t="s">
        <v>45</v>
      </c>
      <c r="AX130" s="13" t="s">
        <v>82</v>
      </c>
      <c r="AY130" s="244" t="s">
        <v>153</v>
      </c>
    </row>
    <row r="131" spans="1:51" s="13" customFormat="1" ht="12">
      <c r="A131" s="13"/>
      <c r="B131" s="235"/>
      <c r="C131" s="236"/>
      <c r="D131" s="228" t="s">
        <v>166</v>
      </c>
      <c r="E131" s="237" t="s">
        <v>36</v>
      </c>
      <c r="F131" s="238" t="s">
        <v>364</v>
      </c>
      <c r="G131" s="236"/>
      <c r="H131" s="237" t="s">
        <v>36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166</v>
      </c>
      <c r="AU131" s="244" t="s">
        <v>90</v>
      </c>
      <c r="AV131" s="13" t="s">
        <v>23</v>
      </c>
      <c r="AW131" s="13" t="s">
        <v>45</v>
      </c>
      <c r="AX131" s="13" t="s">
        <v>82</v>
      </c>
      <c r="AY131" s="244" t="s">
        <v>153</v>
      </c>
    </row>
    <row r="132" spans="1:51" s="14" customFormat="1" ht="12">
      <c r="A132" s="14"/>
      <c r="B132" s="245"/>
      <c r="C132" s="246"/>
      <c r="D132" s="228" t="s">
        <v>166</v>
      </c>
      <c r="E132" s="247" t="s">
        <v>36</v>
      </c>
      <c r="F132" s="248" t="s">
        <v>813</v>
      </c>
      <c r="G132" s="246"/>
      <c r="H132" s="249">
        <v>1.25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166</v>
      </c>
      <c r="AU132" s="255" t="s">
        <v>90</v>
      </c>
      <c r="AV132" s="14" t="s">
        <v>90</v>
      </c>
      <c r="AW132" s="14" t="s">
        <v>45</v>
      </c>
      <c r="AX132" s="14" t="s">
        <v>82</v>
      </c>
      <c r="AY132" s="255" t="s">
        <v>153</v>
      </c>
    </row>
    <row r="133" spans="1:51" s="15" customFormat="1" ht="12">
      <c r="A133" s="15"/>
      <c r="B133" s="266"/>
      <c r="C133" s="267"/>
      <c r="D133" s="228" t="s">
        <v>166</v>
      </c>
      <c r="E133" s="268" t="s">
        <v>36</v>
      </c>
      <c r="F133" s="269" t="s">
        <v>183</v>
      </c>
      <c r="G133" s="267"/>
      <c r="H133" s="270">
        <v>1.25</v>
      </c>
      <c r="I133" s="271"/>
      <c r="J133" s="267"/>
      <c r="K133" s="267"/>
      <c r="L133" s="272"/>
      <c r="M133" s="273"/>
      <c r="N133" s="274"/>
      <c r="O133" s="274"/>
      <c r="P133" s="274"/>
      <c r="Q133" s="274"/>
      <c r="R133" s="274"/>
      <c r="S133" s="274"/>
      <c r="T133" s="27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6" t="s">
        <v>166</v>
      </c>
      <c r="AU133" s="276" t="s">
        <v>90</v>
      </c>
      <c r="AV133" s="15" t="s">
        <v>160</v>
      </c>
      <c r="AW133" s="15" t="s">
        <v>45</v>
      </c>
      <c r="AX133" s="15" t="s">
        <v>23</v>
      </c>
      <c r="AY133" s="276" t="s">
        <v>153</v>
      </c>
    </row>
    <row r="134" spans="1:65" s="2" customFormat="1" ht="16.5" customHeight="1">
      <c r="A134" s="41"/>
      <c r="B134" s="42"/>
      <c r="C134" s="256" t="s">
        <v>204</v>
      </c>
      <c r="D134" s="256" t="s">
        <v>175</v>
      </c>
      <c r="E134" s="257" t="s">
        <v>582</v>
      </c>
      <c r="F134" s="258" t="s">
        <v>583</v>
      </c>
      <c r="G134" s="259" t="s">
        <v>201</v>
      </c>
      <c r="H134" s="260">
        <v>0.85</v>
      </c>
      <c r="I134" s="261"/>
      <c r="J134" s="262">
        <f>ROUND(I134*H134,2)</f>
        <v>0</v>
      </c>
      <c r="K134" s="258" t="s">
        <v>36</v>
      </c>
      <c r="L134" s="263"/>
      <c r="M134" s="264" t="s">
        <v>36</v>
      </c>
      <c r="N134" s="265" t="s">
        <v>53</v>
      </c>
      <c r="O134" s="8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179</v>
      </c>
      <c r="AT134" s="226" t="s">
        <v>175</v>
      </c>
      <c r="AU134" s="226" t="s">
        <v>90</v>
      </c>
      <c r="AY134" s="19" t="s">
        <v>153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23</v>
      </c>
      <c r="BK134" s="227">
        <f>ROUND(I134*H134,2)</f>
        <v>0</v>
      </c>
      <c r="BL134" s="19" t="s">
        <v>160</v>
      </c>
      <c r="BM134" s="226" t="s">
        <v>814</v>
      </c>
    </row>
    <row r="135" spans="1:47" s="2" customFormat="1" ht="12">
      <c r="A135" s="41"/>
      <c r="B135" s="42"/>
      <c r="C135" s="43"/>
      <c r="D135" s="228" t="s">
        <v>162</v>
      </c>
      <c r="E135" s="43"/>
      <c r="F135" s="229" t="s">
        <v>583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162</v>
      </c>
      <c r="AU135" s="19" t="s">
        <v>90</v>
      </c>
    </row>
    <row r="136" spans="1:51" s="13" customFormat="1" ht="12">
      <c r="A136" s="13"/>
      <c r="B136" s="235"/>
      <c r="C136" s="236"/>
      <c r="D136" s="228" t="s">
        <v>166</v>
      </c>
      <c r="E136" s="237" t="s">
        <v>36</v>
      </c>
      <c r="F136" s="238" t="s">
        <v>546</v>
      </c>
      <c r="G136" s="236"/>
      <c r="H136" s="237" t="s">
        <v>36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166</v>
      </c>
      <c r="AU136" s="244" t="s">
        <v>90</v>
      </c>
      <c r="AV136" s="13" t="s">
        <v>23</v>
      </c>
      <c r="AW136" s="13" t="s">
        <v>45</v>
      </c>
      <c r="AX136" s="13" t="s">
        <v>82</v>
      </c>
      <c r="AY136" s="244" t="s">
        <v>153</v>
      </c>
    </row>
    <row r="137" spans="1:51" s="13" customFormat="1" ht="12">
      <c r="A137" s="13"/>
      <c r="B137" s="235"/>
      <c r="C137" s="236"/>
      <c r="D137" s="228" t="s">
        <v>166</v>
      </c>
      <c r="E137" s="237" t="s">
        <v>36</v>
      </c>
      <c r="F137" s="238" t="s">
        <v>364</v>
      </c>
      <c r="G137" s="236"/>
      <c r="H137" s="237" t="s">
        <v>36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166</v>
      </c>
      <c r="AU137" s="244" t="s">
        <v>90</v>
      </c>
      <c r="AV137" s="13" t="s">
        <v>23</v>
      </c>
      <c r="AW137" s="13" t="s">
        <v>45</v>
      </c>
      <c r="AX137" s="13" t="s">
        <v>82</v>
      </c>
      <c r="AY137" s="244" t="s">
        <v>153</v>
      </c>
    </row>
    <row r="138" spans="1:51" s="14" customFormat="1" ht="12">
      <c r="A138" s="14"/>
      <c r="B138" s="245"/>
      <c r="C138" s="246"/>
      <c r="D138" s="228" t="s">
        <v>166</v>
      </c>
      <c r="E138" s="247" t="s">
        <v>36</v>
      </c>
      <c r="F138" s="248" t="s">
        <v>373</v>
      </c>
      <c r="G138" s="246"/>
      <c r="H138" s="249">
        <v>0.85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166</v>
      </c>
      <c r="AU138" s="255" t="s">
        <v>90</v>
      </c>
      <c r="AV138" s="14" t="s">
        <v>90</v>
      </c>
      <c r="AW138" s="14" t="s">
        <v>45</v>
      </c>
      <c r="AX138" s="14" t="s">
        <v>82</v>
      </c>
      <c r="AY138" s="255" t="s">
        <v>153</v>
      </c>
    </row>
    <row r="139" spans="1:51" s="15" customFormat="1" ht="12">
      <c r="A139" s="15"/>
      <c r="B139" s="266"/>
      <c r="C139" s="267"/>
      <c r="D139" s="228" t="s">
        <v>166</v>
      </c>
      <c r="E139" s="268" t="s">
        <v>36</v>
      </c>
      <c r="F139" s="269" t="s">
        <v>183</v>
      </c>
      <c r="G139" s="267"/>
      <c r="H139" s="270">
        <v>0.85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6" t="s">
        <v>166</v>
      </c>
      <c r="AU139" s="276" t="s">
        <v>90</v>
      </c>
      <c r="AV139" s="15" t="s">
        <v>160</v>
      </c>
      <c r="AW139" s="15" t="s">
        <v>45</v>
      </c>
      <c r="AX139" s="15" t="s">
        <v>23</v>
      </c>
      <c r="AY139" s="276" t="s">
        <v>153</v>
      </c>
    </row>
    <row r="140" spans="1:65" s="2" customFormat="1" ht="16.5" customHeight="1">
      <c r="A140" s="41"/>
      <c r="B140" s="42"/>
      <c r="C140" s="256" t="s">
        <v>179</v>
      </c>
      <c r="D140" s="256" t="s">
        <v>175</v>
      </c>
      <c r="E140" s="257" t="s">
        <v>208</v>
      </c>
      <c r="F140" s="258" t="s">
        <v>585</v>
      </c>
      <c r="G140" s="259" t="s">
        <v>201</v>
      </c>
      <c r="H140" s="260">
        <v>1.5</v>
      </c>
      <c r="I140" s="261"/>
      <c r="J140" s="262">
        <f>ROUND(I140*H140,2)</f>
        <v>0</v>
      </c>
      <c r="K140" s="258" t="s">
        <v>36</v>
      </c>
      <c r="L140" s="263"/>
      <c r="M140" s="264" t="s">
        <v>36</v>
      </c>
      <c r="N140" s="265" t="s">
        <v>53</v>
      </c>
      <c r="O140" s="87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6" t="s">
        <v>179</v>
      </c>
      <c r="AT140" s="226" t="s">
        <v>175</v>
      </c>
      <c r="AU140" s="226" t="s">
        <v>90</v>
      </c>
      <c r="AY140" s="19" t="s">
        <v>153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23</v>
      </c>
      <c r="BK140" s="227">
        <f>ROUND(I140*H140,2)</f>
        <v>0</v>
      </c>
      <c r="BL140" s="19" t="s">
        <v>160</v>
      </c>
      <c r="BM140" s="226" t="s">
        <v>815</v>
      </c>
    </row>
    <row r="141" spans="1:47" s="2" customFormat="1" ht="12">
      <c r="A141" s="41"/>
      <c r="B141" s="42"/>
      <c r="C141" s="43"/>
      <c r="D141" s="228" t="s">
        <v>162</v>
      </c>
      <c r="E141" s="43"/>
      <c r="F141" s="229" t="s">
        <v>585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162</v>
      </c>
      <c r="AU141" s="19" t="s">
        <v>90</v>
      </c>
    </row>
    <row r="142" spans="1:51" s="13" customFormat="1" ht="12">
      <c r="A142" s="13"/>
      <c r="B142" s="235"/>
      <c r="C142" s="236"/>
      <c r="D142" s="228" t="s">
        <v>166</v>
      </c>
      <c r="E142" s="237" t="s">
        <v>36</v>
      </c>
      <c r="F142" s="238" t="s">
        <v>546</v>
      </c>
      <c r="G142" s="236"/>
      <c r="H142" s="237" t="s">
        <v>36</v>
      </c>
      <c r="I142" s="239"/>
      <c r="J142" s="236"/>
      <c r="K142" s="236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166</v>
      </c>
      <c r="AU142" s="244" t="s">
        <v>90</v>
      </c>
      <c r="AV142" s="13" t="s">
        <v>23</v>
      </c>
      <c r="AW142" s="13" t="s">
        <v>45</v>
      </c>
      <c r="AX142" s="13" t="s">
        <v>82</v>
      </c>
      <c r="AY142" s="244" t="s">
        <v>153</v>
      </c>
    </row>
    <row r="143" spans="1:51" s="13" customFormat="1" ht="12">
      <c r="A143" s="13"/>
      <c r="B143" s="235"/>
      <c r="C143" s="236"/>
      <c r="D143" s="228" t="s">
        <v>166</v>
      </c>
      <c r="E143" s="237" t="s">
        <v>36</v>
      </c>
      <c r="F143" s="238" t="s">
        <v>364</v>
      </c>
      <c r="G143" s="236"/>
      <c r="H143" s="237" t="s">
        <v>36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166</v>
      </c>
      <c r="AU143" s="244" t="s">
        <v>90</v>
      </c>
      <c r="AV143" s="13" t="s">
        <v>23</v>
      </c>
      <c r="AW143" s="13" t="s">
        <v>45</v>
      </c>
      <c r="AX143" s="13" t="s">
        <v>82</v>
      </c>
      <c r="AY143" s="244" t="s">
        <v>153</v>
      </c>
    </row>
    <row r="144" spans="1:51" s="14" customFormat="1" ht="12">
      <c r="A144" s="14"/>
      <c r="B144" s="245"/>
      <c r="C144" s="246"/>
      <c r="D144" s="228" t="s">
        <v>166</v>
      </c>
      <c r="E144" s="247" t="s">
        <v>36</v>
      </c>
      <c r="F144" s="248" t="s">
        <v>816</v>
      </c>
      <c r="G144" s="246"/>
      <c r="H144" s="249">
        <v>1.5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166</v>
      </c>
      <c r="AU144" s="255" t="s">
        <v>90</v>
      </c>
      <c r="AV144" s="14" t="s">
        <v>90</v>
      </c>
      <c r="AW144" s="14" t="s">
        <v>45</v>
      </c>
      <c r="AX144" s="14" t="s">
        <v>82</v>
      </c>
      <c r="AY144" s="255" t="s">
        <v>153</v>
      </c>
    </row>
    <row r="145" spans="1:51" s="15" customFormat="1" ht="12">
      <c r="A145" s="15"/>
      <c r="B145" s="266"/>
      <c r="C145" s="267"/>
      <c r="D145" s="228" t="s">
        <v>166</v>
      </c>
      <c r="E145" s="268" t="s">
        <v>36</v>
      </c>
      <c r="F145" s="269" t="s">
        <v>183</v>
      </c>
      <c r="G145" s="267"/>
      <c r="H145" s="270">
        <v>1.5</v>
      </c>
      <c r="I145" s="271"/>
      <c r="J145" s="267"/>
      <c r="K145" s="267"/>
      <c r="L145" s="272"/>
      <c r="M145" s="273"/>
      <c r="N145" s="274"/>
      <c r="O145" s="274"/>
      <c r="P145" s="274"/>
      <c r="Q145" s="274"/>
      <c r="R145" s="274"/>
      <c r="S145" s="274"/>
      <c r="T145" s="27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6" t="s">
        <v>166</v>
      </c>
      <c r="AU145" s="276" t="s">
        <v>90</v>
      </c>
      <c r="AV145" s="15" t="s">
        <v>160</v>
      </c>
      <c r="AW145" s="15" t="s">
        <v>45</v>
      </c>
      <c r="AX145" s="15" t="s">
        <v>23</v>
      </c>
      <c r="AY145" s="276" t="s">
        <v>153</v>
      </c>
    </row>
    <row r="146" spans="1:65" s="2" customFormat="1" ht="16.5" customHeight="1">
      <c r="A146" s="41"/>
      <c r="B146" s="42"/>
      <c r="C146" s="256" t="s">
        <v>212</v>
      </c>
      <c r="D146" s="256" t="s">
        <v>175</v>
      </c>
      <c r="E146" s="257" t="s">
        <v>213</v>
      </c>
      <c r="F146" s="258" t="s">
        <v>587</v>
      </c>
      <c r="G146" s="259" t="s">
        <v>201</v>
      </c>
      <c r="H146" s="260">
        <v>1.1</v>
      </c>
      <c r="I146" s="261"/>
      <c r="J146" s="262">
        <f>ROUND(I146*H146,2)</f>
        <v>0</v>
      </c>
      <c r="K146" s="258" t="s">
        <v>36</v>
      </c>
      <c r="L146" s="263"/>
      <c r="M146" s="264" t="s">
        <v>36</v>
      </c>
      <c r="N146" s="265" t="s">
        <v>53</v>
      </c>
      <c r="O146" s="87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6" t="s">
        <v>179</v>
      </c>
      <c r="AT146" s="226" t="s">
        <v>175</v>
      </c>
      <c r="AU146" s="226" t="s">
        <v>90</v>
      </c>
      <c r="AY146" s="19" t="s">
        <v>153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23</v>
      </c>
      <c r="BK146" s="227">
        <f>ROUND(I146*H146,2)</f>
        <v>0</v>
      </c>
      <c r="BL146" s="19" t="s">
        <v>160</v>
      </c>
      <c r="BM146" s="226" t="s">
        <v>817</v>
      </c>
    </row>
    <row r="147" spans="1:47" s="2" customFormat="1" ht="12">
      <c r="A147" s="41"/>
      <c r="B147" s="42"/>
      <c r="C147" s="43"/>
      <c r="D147" s="228" t="s">
        <v>162</v>
      </c>
      <c r="E147" s="43"/>
      <c r="F147" s="229" t="s">
        <v>587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9" t="s">
        <v>162</v>
      </c>
      <c r="AU147" s="19" t="s">
        <v>90</v>
      </c>
    </row>
    <row r="148" spans="1:51" s="13" customFormat="1" ht="12">
      <c r="A148" s="13"/>
      <c r="B148" s="235"/>
      <c r="C148" s="236"/>
      <c r="D148" s="228" t="s">
        <v>166</v>
      </c>
      <c r="E148" s="237" t="s">
        <v>36</v>
      </c>
      <c r="F148" s="238" t="s">
        <v>546</v>
      </c>
      <c r="G148" s="236"/>
      <c r="H148" s="237" t="s">
        <v>36</v>
      </c>
      <c r="I148" s="239"/>
      <c r="J148" s="236"/>
      <c r="K148" s="236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166</v>
      </c>
      <c r="AU148" s="244" t="s">
        <v>90</v>
      </c>
      <c r="AV148" s="13" t="s">
        <v>23</v>
      </c>
      <c r="AW148" s="13" t="s">
        <v>45</v>
      </c>
      <c r="AX148" s="13" t="s">
        <v>82</v>
      </c>
      <c r="AY148" s="244" t="s">
        <v>153</v>
      </c>
    </row>
    <row r="149" spans="1:51" s="13" customFormat="1" ht="12">
      <c r="A149" s="13"/>
      <c r="B149" s="235"/>
      <c r="C149" s="236"/>
      <c r="D149" s="228" t="s">
        <v>166</v>
      </c>
      <c r="E149" s="237" t="s">
        <v>36</v>
      </c>
      <c r="F149" s="238" t="s">
        <v>364</v>
      </c>
      <c r="G149" s="236"/>
      <c r="H149" s="237" t="s">
        <v>36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166</v>
      </c>
      <c r="AU149" s="244" t="s">
        <v>90</v>
      </c>
      <c r="AV149" s="13" t="s">
        <v>23</v>
      </c>
      <c r="AW149" s="13" t="s">
        <v>45</v>
      </c>
      <c r="AX149" s="13" t="s">
        <v>82</v>
      </c>
      <c r="AY149" s="244" t="s">
        <v>153</v>
      </c>
    </row>
    <row r="150" spans="1:51" s="14" customFormat="1" ht="12">
      <c r="A150" s="14"/>
      <c r="B150" s="245"/>
      <c r="C150" s="246"/>
      <c r="D150" s="228" t="s">
        <v>166</v>
      </c>
      <c r="E150" s="247" t="s">
        <v>36</v>
      </c>
      <c r="F150" s="248" t="s">
        <v>818</v>
      </c>
      <c r="G150" s="246"/>
      <c r="H150" s="249">
        <v>1.1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166</v>
      </c>
      <c r="AU150" s="255" t="s">
        <v>90</v>
      </c>
      <c r="AV150" s="14" t="s">
        <v>90</v>
      </c>
      <c r="AW150" s="14" t="s">
        <v>45</v>
      </c>
      <c r="AX150" s="14" t="s">
        <v>82</v>
      </c>
      <c r="AY150" s="255" t="s">
        <v>153</v>
      </c>
    </row>
    <row r="151" spans="1:51" s="15" customFormat="1" ht="12">
      <c r="A151" s="15"/>
      <c r="B151" s="266"/>
      <c r="C151" s="267"/>
      <c r="D151" s="228" t="s">
        <v>166</v>
      </c>
      <c r="E151" s="268" t="s">
        <v>36</v>
      </c>
      <c r="F151" s="269" t="s">
        <v>183</v>
      </c>
      <c r="G151" s="267"/>
      <c r="H151" s="270">
        <v>1.1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6" t="s">
        <v>166</v>
      </c>
      <c r="AU151" s="276" t="s">
        <v>90</v>
      </c>
      <c r="AV151" s="15" t="s">
        <v>160</v>
      </c>
      <c r="AW151" s="15" t="s">
        <v>45</v>
      </c>
      <c r="AX151" s="15" t="s">
        <v>23</v>
      </c>
      <c r="AY151" s="276" t="s">
        <v>153</v>
      </c>
    </row>
    <row r="152" spans="1:65" s="2" customFormat="1" ht="16.5" customHeight="1">
      <c r="A152" s="41"/>
      <c r="B152" s="42"/>
      <c r="C152" s="256" t="s">
        <v>28</v>
      </c>
      <c r="D152" s="256" t="s">
        <v>175</v>
      </c>
      <c r="E152" s="257" t="s">
        <v>589</v>
      </c>
      <c r="F152" s="258" t="s">
        <v>590</v>
      </c>
      <c r="G152" s="259" t="s">
        <v>201</v>
      </c>
      <c r="H152" s="260">
        <v>1.5</v>
      </c>
      <c r="I152" s="261"/>
      <c r="J152" s="262">
        <f>ROUND(I152*H152,2)</f>
        <v>0</v>
      </c>
      <c r="K152" s="258" t="s">
        <v>36</v>
      </c>
      <c r="L152" s="263"/>
      <c r="M152" s="264" t="s">
        <v>36</v>
      </c>
      <c r="N152" s="265" t="s">
        <v>53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179</v>
      </c>
      <c r="AT152" s="226" t="s">
        <v>175</v>
      </c>
      <c r="AU152" s="226" t="s">
        <v>90</v>
      </c>
      <c r="AY152" s="19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23</v>
      </c>
      <c r="BK152" s="227">
        <f>ROUND(I152*H152,2)</f>
        <v>0</v>
      </c>
      <c r="BL152" s="19" t="s">
        <v>160</v>
      </c>
      <c r="BM152" s="226" t="s">
        <v>819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590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162</v>
      </c>
      <c r="AU153" s="19" t="s">
        <v>90</v>
      </c>
    </row>
    <row r="154" spans="1:51" s="13" customFormat="1" ht="12">
      <c r="A154" s="13"/>
      <c r="B154" s="235"/>
      <c r="C154" s="236"/>
      <c r="D154" s="228" t="s">
        <v>166</v>
      </c>
      <c r="E154" s="237" t="s">
        <v>36</v>
      </c>
      <c r="F154" s="238" t="s">
        <v>546</v>
      </c>
      <c r="G154" s="236"/>
      <c r="H154" s="237" t="s">
        <v>36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166</v>
      </c>
      <c r="AU154" s="244" t="s">
        <v>90</v>
      </c>
      <c r="AV154" s="13" t="s">
        <v>23</v>
      </c>
      <c r="AW154" s="13" t="s">
        <v>45</v>
      </c>
      <c r="AX154" s="13" t="s">
        <v>82</v>
      </c>
      <c r="AY154" s="244" t="s">
        <v>153</v>
      </c>
    </row>
    <row r="155" spans="1:51" s="13" customFormat="1" ht="12">
      <c r="A155" s="13"/>
      <c r="B155" s="235"/>
      <c r="C155" s="236"/>
      <c r="D155" s="228" t="s">
        <v>166</v>
      </c>
      <c r="E155" s="237" t="s">
        <v>36</v>
      </c>
      <c r="F155" s="238" t="s">
        <v>364</v>
      </c>
      <c r="G155" s="236"/>
      <c r="H155" s="237" t="s">
        <v>36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166</v>
      </c>
      <c r="AU155" s="244" t="s">
        <v>90</v>
      </c>
      <c r="AV155" s="13" t="s">
        <v>23</v>
      </c>
      <c r="AW155" s="13" t="s">
        <v>45</v>
      </c>
      <c r="AX155" s="13" t="s">
        <v>82</v>
      </c>
      <c r="AY155" s="244" t="s">
        <v>153</v>
      </c>
    </row>
    <row r="156" spans="1:51" s="14" customFormat="1" ht="12">
      <c r="A156" s="14"/>
      <c r="B156" s="245"/>
      <c r="C156" s="246"/>
      <c r="D156" s="228" t="s">
        <v>166</v>
      </c>
      <c r="E156" s="247" t="s">
        <v>36</v>
      </c>
      <c r="F156" s="248" t="s">
        <v>816</v>
      </c>
      <c r="G156" s="246"/>
      <c r="H156" s="249">
        <v>1.5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166</v>
      </c>
      <c r="AU156" s="255" t="s">
        <v>90</v>
      </c>
      <c r="AV156" s="14" t="s">
        <v>90</v>
      </c>
      <c r="AW156" s="14" t="s">
        <v>45</v>
      </c>
      <c r="AX156" s="14" t="s">
        <v>82</v>
      </c>
      <c r="AY156" s="255" t="s">
        <v>153</v>
      </c>
    </row>
    <row r="157" spans="1:51" s="15" customFormat="1" ht="12">
      <c r="A157" s="15"/>
      <c r="B157" s="266"/>
      <c r="C157" s="267"/>
      <c r="D157" s="228" t="s">
        <v>166</v>
      </c>
      <c r="E157" s="268" t="s">
        <v>36</v>
      </c>
      <c r="F157" s="269" t="s">
        <v>183</v>
      </c>
      <c r="G157" s="267"/>
      <c r="H157" s="270">
        <v>1.5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6" t="s">
        <v>166</v>
      </c>
      <c r="AU157" s="276" t="s">
        <v>90</v>
      </c>
      <c r="AV157" s="15" t="s">
        <v>160</v>
      </c>
      <c r="AW157" s="15" t="s">
        <v>45</v>
      </c>
      <c r="AX157" s="15" t="s">
        <v>23</v>
      </c>
      <c r="AY157" s="276" t="s">
        <v>153</v>
      </c>
    </row>
    <row r="158" spans="1:65" s="2" customFormat="1" ht="16.5" customHeight="1">
      <c r="A158" s="41"/>
      <c r="B158" s="42"/>
      <c r="C158" s="256" t="s">
        <v>222</v>
      </c>
      <c r="D158" s="256" t="s">
        <v>175</v>
      </c>
      <c r="E158" s="257" t="s">
        <v>558</v>
      </c>
      <c r="F158" s="258" t="s">
        <v>559</v>
      </c>
      <c r="G158" s="259" t="s">
        <v>186</v>
      </c>
      <c r="H158" s="260">
        <v>0.25</v>
      </c>
      <c r="I158" s="261"/>
      <c r="J158" s="262">
        <f>ROUND(I158*H158,2)</f>
        <v>0</v>
      </c>
      <c r="K158" s="258" t="s">
        <v>36</v>
      </c>
      <c r="L158" s="263"/>
      <c r="M158" s="264" t="s">
        <v>36</v>
      </c>
      <c r="N158" s="265" t="s">
        <v>53</v>
      </c>
      <c r="O158" s="87"/>
      <c r="P158" s="224">
        <f>O158*H158</f>
        <v>0</v>
      </c>
      <c r="Q158" s="224">
        <v>0.01</v>
      </c>
      <c r="R158" s="224">
        <f>Q158*H158</f>
        <v>0.0025</v>
      </c>
      <c r="S158" s="224">
        <v>0</v>
      </c>
      <c r="T158" s="225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6" t="s">
        <v>179</v>
      </c>
      <c r="AT158" s="226" t="s">
        <v>175</v>
      </c>
      <c r="AU158" s="226" t="s">
        <v>90</v>
      </c>
      <c r="AY158" s="19" t="s">
        <v>153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23</v>
      </c>
      <c r="BK158" s="227">
        <f>ROUND(I158*H158,2)</f>
        <v>0</v>
      </c>
      <c r="BL158" s="19" t="s">
        <v>160</v>
      </c>
      <c r="BM158" s="226" t="s">
        <v>820</v>
      </c>
    </row>
    <row r="159" spans="1:47" s="2" customFormat="1" ht="12">
      <c r="A159" s="41"/>
      <c r="B159" s="42"/>
      <c r="C159" s="43"/>
      <c r="D159" s="228" t="s">
        <v>162</v>
      </c>
      <c r="E159" s="43"/>
      <c r="F159" s="229" t="s">
        <v>561</v>
      </c>
      <c r="G159" s="43"/>
      <c r="H159" s="43"/>
      <c r="I159" s="230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9" t="s">
        <v>162</v>
      </c>
      <c r="AU159" s="19" t="s">
        <v>90</v>
      </c>
    </row>
    <row r="160" spans="1:51" s="13" customFormat="1" ht="12">
      <c r="A160" s="13"/>
      <c r="B160" s="235"/>
      <c r="C160" s="236"/>
      <c r="D160" s="228" t="s">
        <v>166</v>
      </c>
      <c r="E160" s="237" t="s">
        <v>36</v>
      </c>
      <c r="F160" s="238" t="s">
        <v>546</v>
      </c>
      <c r="G160" s="236"/>
      <c r="H160" s="237" t="s">
        <v>36</v>
      </c>
      <c r="I160" s="239"/>
      <c r="J160" s="236"/>
      <c r="K160" s="236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166</v>
      </c>
      <c r="AU160" s="244" t="s">
        <v>90</v>
      </c>
      <c r="AV160" s="13" t="s">
        <v>23</v>
      </c>
      <c r="AW160" s="13" t="s">
        <v>45</v>
      </c>
      <c r="AX160" s="13" t="s">
        <v>82</v>
      </c>
      <c r="AY160" s="244" t="s">
        <v>153</v>
      </c>
    </row>
    <row r="161" spans="1:51" s="13" customFormat="1" ht="12">
      <c r="A161" s="13"/>
      <c r="B161" s="235"/>
      <c r="C161" s="236"/>
      <c r="D161" s="228" t="s">
        <v>166</v>
      </c>
      <c r="E161" s="237" t="s">
        <v>36</v>
      </c>
      <c r="F161" s="238" t="s">
        <v>364</v>
      </c>
      <c r="G161" s="236"/>
      <c r="H161" s="237" t="s">
        <v>36</v>
      </c>
      <c r="I161" s="239"/>
      <c r="J161" s="236"/>
      <c r="K161" s="236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166</v>
      </c>
      <c r="AU161" s="244" t="s">
        <v>90</v>
      </c>
      <c r="AV161" s="13" t="s">
        <v>23</v>
      </c>
      <c r="AW161" s="13" t="s">
        <v>45</v>
      </c>
      <c r="AX161" s="13" t="s">
        <v>82</v>
      </c>
      <c r="AY161" s="244" t="s">
        <v>153</v>
      </c>
    </row>
    <row r="162" spans="1:51" s="14" customFormat="1" ht="12">
      <c r="A162" s="14"/>
      <c r="B162" s="245"/>
      <c r="C162" s="246"/>
      <c r="D162" s="228" t="s">
        <v>166</v>
      </c>
      <c r="E162" s="247" t="s">
        <v>36</v>
      </c>
      <c r="F162" s="248" t="s">
        <v>821</v>
      </c>
      <c r="G162" s="246"/>
      <c r="H162" s="249">
        <v>0.25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166</v>
      </c>
      <c r="AU162" s="255" t="s">
        <v>90</v>
      </c>
      <c r="AV162" s="14" t="s">
        <v>90</v>
      </c>
      <c r="AW162" s="14" t="s">
        <v>45</v>
      </c>
      <c r="AX162" s="14" t="s">
        <v>82</v>
      </c>
      <c r="AY162" s="255" t="s">
        <v>153</v>
      </c>
    </row>
    <row r="163" spans="1:51" s="15" customFormat="1" ht="12">
      <c r="A163" s="15"/>
      <c r="B163" s="266"/>
      <c r="C163" s="267"/>
      <c r="D163" s="228" t="s">
        <v>166</v>
      </c>
      <c r="E163" s="268" t="s">
        <v>36</v>
      </c>
      <c r="F163" s="269" t="s">
        <v>183</v>
      </c>
      <c r="G163" s="267"/>
      <c r="H163" s="270">
        <v>0.25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6" t="s">
        <v>166</v>
      </c>
      <c r="AU163" s="276" t="s">
        <v>90</v>
      </c>
      <c r="AV163" s="15" t="s">
        <v>160</v>
      </c>
      <c r="AW163" s="15" t="s">
        <v>45</v>
      </c>
      <c r="AX163" s="15" t="s">
        <v>23</v>
      </c>
      <c r="AY163" s="276" t="s">
        <v>153</v>
      </c>
    </row>
    <row r="164" spans="1:65" s="2" customFormat="1" ht="16.5" customHeight="1">
      <c r="A164" s="41"/>
      <c r="B164" s="42"/>
      <c r="C164" s="256" t="s">
        <v>227</v>
      </c>
      <c r="D164" s="256" t="s">
        <v>175</v>
      </c>
      <c r="E164" s="257" t="s">
        <v>563</v>
      </c>
      <c r="F164" s="258" t="s">
        <v>564</v>
      </c>
      <c r="G164" s="259" t="s">
        <v>186</v>
      </c>
      <c r="H164" s="260">
        <v>1.25</v>
      </c>
      <c r="I164" s="261"/>
      <c r="J164" s="262">
        <f>ROUND(I164*H164,2)</f>
        <v>0</v>
      </c>
      <c r="K164" s="258" t="s">
        <v>36</v>
      </c>
      <c r="L164" s="263"/>
      <c r="M164" s="264" t="s">
        <v>36</v>
      </c>
      <c r="N164" s="265" t="s">
        <v>53</v>
      </c>
      <c r="O164" s="87"/>
      <c r="P164" s="224">
        <f>O164*H164</f>
        <v>0</v>
      </c>
      <c r="Q164" s="224">
        <v>0.01</v>
      </c>
      <c r="R164" s="224">
        <f>Q164*H164</f>
        <v>0.0125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179</v>
      </c>
      <c r="AT164" s="226" t="s">
        <v>175</v>
      </c>
      <c r="AU164" s="226" t="s">
        <v>90</v>
      </c>
      <c r="AY164" s="19" t="s">
        <v>153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23</v>
      </c>
      <c r="BK164" s="227">
        <f>ROUND(I164*H164,2)</f>
        <v>0</v>
      </c>
      <c r="BL164" s="19" t="s">
        <v>160</v>
      </c>
      <c r="BM164" s="226" t="s">
        <v>822</v>
      </c>
    </row>
    <row r="165" spans="1:47" s="2" customFormat="1" ht="12">
      <c r="A165" s="41"/>
      <c r="B165" s="42"/>
      <c r="C165" s="43"/>
      <c r="D165" s="228" t="s">
        <v>162</v>
      </c>
      <c r="E165" s="43"/>
      <c r="F165" s="229" t="s">
        <v>566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162</v>
      </c>
      <c r="AU165" s="19" t="s">
        <v>90</v>
      </c>
    </row>
    <row r="166" spans="1:51" s="13" customFormat="1" ht="12">
      <c r="A166" s="13"/>
      <c r="B166" s="235"/>
      <c r="C166" s="236"/>
      <c r="D166" s="228" t="s">
        <v>166</v>
      </c>
      <c r="E166" s="237" t="s">
        <v>36</v>
      </c>
      <c r="F166" s="238" t="s">
        <v>546</v>
      </c>
      <c r="G166" s="236"/>
      <c r="H166" s="237" t="s">
        <v>36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166</v>
      </c>
      <c r="AU166" s="244" t="s">
        <v>90</v>
      </c>
      <c r="AV166" s="13" t="s">
        <v>23</v>
      </c>
      <c r="AW166" s="13" t="s">
        <v>45</v>
      </c>
      <c r="AX166" s="13" t="s">
        <v>82</v>
      </c>
      <c r="AY166" s="244" t="s">
        <v>153</v>
      </c>
    </row>
    <row r="167" spans="1:51" s="13" customFormat="1" ht="12">
      <c r="A167" s="13"/>
      <c r="B167" s="235"/>
      <c r="C167" s="236"/>
      <c r="D167" s="228" t="s">
        <v>166</v>
      </c>
      <c r="E167" s="237" t="s">
        <v>36</v>
      </c>
      <c r="F167" s="238" t="s">
        <v>364</v>
      </c>
      <c r="G167" s="236"/>
      <c r="H167" s="237" t="s">
        <v>36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166</v>
      </c>
      <c r="AU167" s="244" t="s">
        <v>90</v>
      </c>
      <c r="AV167" s="13" t="s">
        <v>23</v>
      </c>
      <c r="AW167" s="13" t="s">
        <v>45</v>
      </c>
      <c r="AX167" s="13" t="s">
        <v>82</v>
      </c>
      <c r="AY167" s="244" t="s">
        <v>153</v>
      </c>
    </row>
    <row r="168" spans="1:51" s="14" customFormat="1" ht="12">
      <c r="A168" s="14"/>
      <c r="B168" s="245"/>
      <c r="C168" s="246"/>
      <c r="D168" s="228" t="s">
        <v>166</v>
      </c>
      <c r="E168" s="247" t="s">
        <v>36</v>
      </c>
      <c r="F168" s="248" t="s">
        <v>813</v>
      </c>
      <c r="G168" s="246"/>
      <c r="H168" s="249">
        <v>1.25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166</v>
      </c>
      <c r="AU168" s="255" t="s">
        <v>90</v>
      </c>
      <c r="AV168" s="14" t="s">
        <v>90</v>
      </c>
      <c r="AW168" s="14" t="s">
        <v>45</v>
      </c>
      <c r="AX168" s="14" t="s">
        <v>82</v>
      </c>
      <c r="AY168" s="255" t="s">
        <v>153</v>
      </c>
    </row>
    <row r="169" spans="1:51" s="15" customFormat="1" ht="12">
      <c r="A169" s="15"/>
      <c r="B169" s="266"/>
      <c r="C169" s="267"/>
      <c r="D169" s="228" t="s">
        <v>166</v>
      </c>
      <c r="E169" s="268" t="s">
        <v>36</v>
      </c>
      <c r="F169" s="269" t="s">
        <v>183</v>
      </c>
      <c r="G169" s="267"/>
      <c r="H169" s="270">
        <v>1.25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6" t="s">
        <v>166</v>
      </c>
      <c r="AU169" s="276" t="s">
        <v>90</v>
      </c>
      <c r="AV169" s="15" t="s">
        <v>160</v>
      </c>
      <c r="AW169" s="15" t="s">
        <v>45</v>
      </c>
      <c r="AX169" s="15" t="s">
        <v>23</v>
      </c>
      <c r="AY169" s="276" t="s">
        <v>153</v>
      </c>
    </row>
    <row r="170" spans="1:65" s="2" customFormat="1" ht="16.5" customHeight="1">
      <c r="A170" s="41"/>
      <c r="B170" s="42"/>
      <c r="C170" s="256" t="s">
        <v>233</v>
      </c>
      <c r="D170" s="256" t="s">
        <v>175</v>
      </c>
      <c r="E170" s="257" t="s">
        <v>574</v>
      </c>
      <c r="F170" s="258" t="s">
        <v>575</v>
      </c>
      <c r="G170" s="259" t="s">
        <v>186</v>
      </c>
      <c r="H170" s="260">
        <v>0.6</v>
      </c>
      <c r="I170" s="261"/>
      <c r="J170" s="262">
        <f>ROUND(I170*H170,2)</f>
        <v>0</v>
      </c>
      <c r="K170" s="258" t="s">
        <v>36</v>
      </c>
      <c r="L170" s="263"/>
      <c r="M170" s="264" t="s">
        <v>36</v>
      </c>
      <c r="N170" s="265" t="s">
        <v>53</v>
      </c>
      <c r="O170" s="87"/>
      <c r="P170" s="224">
        <f>O170*H170</f>
        <v>0</v>
      </c>
      <c r="Q170" s="224">
        <v>0.01</v>
      </c>
      <c r="R170" s="224">
        <f>Q170*H170</f>
        <v>0.006</v>
      </c>
      <c r="S170" s="224">
        <v>0</v>
      </c>
      <c r="T170" s="225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6" t="s">
        <v>179</v>
      </c>
      <c r="AT170" s="226" t="s">
        <v>175</v>
      </c>
      <c r="AU170" s="226" t="s">
        <v>90</v>
      </c>
      <c r="AY170" s="19" t="s">
        <v>153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23</v>
      </c>
      <c r="BK170" s="227">
        <f>ROUND(I170*H170,2)</f>
        <v>0</v>
      </c>
      <c r="BL170" s="19" t="s">
        <v>160</v>
      </c>
      <c r="BM170" s="226" t="s">
        <v>823</v>
      </c>
    </row>
    <row r="171" spans="1:47" s="2" customFormat="1" ht="12">
      <c r="A171" s="41"/>
      <c r="B171" s="42"/>
      <c r="C171" s="43"/>
      <c r="D171" s="228" t="s">
        <v>162</v>
      </c>
      <c r="E171" s="43"/>
      <c r="F171" s="229" t="s">
        <v>577</v>
      </c>
      <c r="G171" s="43"/>
      <c r="H171" s="43"/>
      <c r="I171" s="230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9" t="s">
        <v>162</v>
      </c>
      <c r="AU171" s="19" t="s">
        <v>90</v>
      </c>
    </row>
    <row r="172" spans="1:51" s="13" customFormat="1" ht="12">
      <c r="A172" s="13"/>
      <c r="B172" s="235"/>
      <c r="C172" s="236"/>
      <c r="D172" s="228" t="s">
        <v>166</v>
      </c>
      <c r="E172" s="237" t="s">
        <v>36</v>
      </c>
      <c r="F172" s="238" t="s">
        <v>546</v>
      </c>
      <c r="G172" s="236"/>
      <c r="H172" s="237" t="s">
        <v>36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166</v>
      </c>
      <c r="AU172" s="244" t="s">
        <v>90</v>
      </c>
      <c r="AV172" s="13" t="s">
        <v>23</v>
      </c>
      <c r="AW172" s="13" t="s">
        <v>45</v>
      </c>
      <c r="AX172" s="13" t="s">
        <v>82</v>
      </c>
      <c r="AY172" s="244" t="s">
        <v>153</v>
      </c>
    </row>
    <row r="173" spans="1:51" s="13" customFormat="1" ht="12">
      <c r="A173" s="13"/>
      <c r="B173" s="235"/>
      <c r="C173" s="236"/>
      <c r="D173" s="228" t="s">
        <v>166</v>
      </c>
      <c r="E173" s="237" t="s">
        <v>36</v>
      </c>
      <c r="F173" s="238" t="s">
        <v>364</v>
      </c>
      <c r="G173" s="236"/>
      <c r="H173" s="237" t="s">
        <v>36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166</v>
      </c>
      <c r="AU173" s="244" t="s">
        <v>90</v>
      </c>
      <c r="AV173" s="13" t="s">
        <v>23</v>
      </c>
      <c r="AW173" s="13" t="s">
        <v>45</v>
      </c>
      <c r="AX173" s="13" t="s">
        <v>82</v>
      </c>
      <c r="AY173" s="244" t="s">
        <v>153</v>
      </c>
    </row>
    <row r="174" spans="1:51" s="14" customFormat="1" ht="12">
      <c r="A174" s="14"/>
      <c r="B174" s="245"/>
      <c r="C174" s="246"/>
      <c r="D174" s="228" t="s">
        <v>166</v>
      </c>
      <c r="E174" s="247" t="s">
        <v>36</v>
      </c>
      <c r="F174" s="248" t="s">
        <v>824</v>
      </c>
      <c r="G174" s="246"/>
      <c r="H174" s="249">
        <v>0.6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166</v>
      </c>
      <c r="AU174" s="255" t="s">
        <v>90</v>
      </c>
      <c r="AV174" s="14" t="s">
        <v>90</v>
      </c>
      <c r="AW174" s="14" t="s">
        <v>45</v>
      </c>
      <c r="AX174" s="14" t="s">
        <v>82</v>
      </c>
      <c r="AY174" s="255" t="s">
        <v>153</v>
      </c>
    </row>
    <row r="175" spans="1:51" s="15" customFormat="1" ht="12">
      <c r="A175" s="15"/>
      <c r="B175" s="266"/>
      <c r="C175" s="267"/>
      <c r="D175" s="228" t="s">
        <v>166</v>
      </c>
      <c r="E175" s="268" t="s">
        <v>36</v>
      </c>
      <c r="F175" s="269" t="s">
        <v>183</v>
      </c>
      <c r="G175" s="267"/>
      <c r="H175" s="270">
        <v>0.6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6" t="s">
        <v>166</v>
      </c>
      <c r="AU175" s="276" t="s">
        <v>90</v>
      </c>
      <c r="AV175" s="15" t="s">
        <v>160</v>
      </c>
      <c r="AW175" s="15" t="s">
        <v>45</v>
      </c>
      <c r="AX175" s="15" t="s">
        <v>23</v>
      </c>
      <c r="AY175" s="276" t="s">
        <v>153</v>
      </c>
    </row>
    <row r="176" spans="1:65" s="2" customFormat="1" ht="16.5" customHeight="1">
      <c r="A176" s="41"/>
      <c r="B176" s="42"/>
      <c r="C176" s="256" t="s">
        <v>238</v>
      </c>
      <c r="D176" s="256" t="s">
        <v>175</v>
      </c>
      <c r="E176" s="257" t="s">
        <v>578</v>
      </c>
      <c r="F176" s="258" t="s">
        <v>579</v>
      </c>
      <c r="G176" s="259" t="s">
        <v>186</v>
      </c>
      <c r="H176" s="260">
        <v>1.5</v>
      </c>
      <c r="I176" s="261"/>
      <c r="J176" s="262">
        <f>ROUND(I176*H176,2)</f>
        <v>0</v>
      </c>
      <c r="K176" s="258" t="s">
        <v>36</v>
      </c>
      <c r="L176" s="263"/>
      <c r="M176" s="264" t="s">
        <v>36</v>
      </c>
      <c r="N176" s="265" t="s">
        <v>53</v>
      </c>
      <c r="O176" s="87"/>
      <c r="P176" s="224">
        <f>O176*H176</f>
        <v>0</v>
      </c>
      <c r="Q176" s="224">
        <v>0.01</v>
      </c>
      <c r="R176" s="224">
        <f>Q176*H176</f>
        <v>0.015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179</v>
      </c>
      <c r="AT176" s="226" t="s">
        <v>175</v>
      </c>
      <c r="AU176" s="226" t="s">
        <v>90</v>
      </c>
      <c r="AY176" s="19" t="s">
        <v>153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23</v>
      </c>
      <c r="BK176" s="227">
        <f>ROUND(I176*H176,2)</f>
        <v>0</v>
      </c>
      <c r="BL176" s="19" t="s">
        <v>160</v>
      </c>
      <c r="BM176" s="226" t="s">
        <v>825</v>
      </c>
    </row>
    <row r="177" spans="1:47" s="2" customFormat="1" ht="12">
      <c r="A177" s="41"/>
      <c r="B177" s="42"/>
      <c r="C177" s="43"/>
      <c r="D177" s="228" t="s">
        <v>162</v>
      </c>
      <c r="E177" s="43"/>
      <c r="F177" s="229" t="s">
        <v>581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9" t="s">
        <v>162</v>
      </c>
      <c r="AU177" s="19" t="s">
        <v>90</v>
      </c>
    </row>
    <row r="178" spans="1:51" s="13" customFormat="1" ht="12">
      <c r="A178" s="13"/>
      <c r="B178" s="235"/>
      <c r="C178" s="236"/>
      <c r="D178" s="228" t="s">
        <v>166</v>
      </c>
      <c r="E178" s="237" t="s">
        <v>36</v>
      </c>
      <c r="F178" s="238" t="s">
        <v>546</v>
      </c>
      <c r="G178" s="236"/>
      <c r="H178" s="237" t="s">
        <v>36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166</v>
      </c>
      <c r="AU178" s="244" t="s">
        <v>90</v>
      </c>
      <c r="AV178" s="13" t="s">
        <v>23</v>
      </c>
      <c r="AW178" s="13" t="s">
        <v>45</v>
      </c>
      <c r="AX178" s="13" t="s">
        <v>82</v>
      </c>
      <c r="AY178" s="244" t="s">
        <v>153</v>
      </c>
    </row>
    <row r="179" spans="1:51" s="13" customFormat="1" ht="12">
      <c r="A179" s="13"/>
      <c r="B179" s="235"/>
      <c r="C179" s="236"/>
      <c r="D179" s="228" t="s">
        <v>166</v>
      </c>
      <c r="E179" s="237" t="s">
        <v>36</v>
      </c>
      <c r="F179" s="238" t="s">
        <v>364</v>
      </c>
      <c r="G179" s="236"/>
      <c r="H179" s="237" t="s">
        <v>36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166</v>
      </c>
      <c r="AU179" s="244" t="s">
        <v>90</v>
      </c>
      <c r="AV179" s="13" t="s">
        <v>23</v>
      </c>
      <c r="AW179" s="13" t="s">
        <v>45</v>
      </c>
      <c r="AX179" s="13" t="s">
        <v>82</v>
      </c>
      <c r="AY179" s="244" t="s">
        <v>153</v>
      </c>
    </row>
    <row r="180" spans="1:51" s="14" customFormat="1" ht="12">
      <c r="A180" s="14"/>
      <c r="B180" s="245"/>
      <c r="C180" s="246"/>
      <c r="D180" s="228" t="s">
        <v>166</v>
      </c>
      <c r="E180" s="247" t="s">
        <v>36</v>
      </c>
      <c r="F180" s="248" t="s">
        <v>816</v>
      </c>
      <c r="G180" s="246"/>
      <c r="H180" s="249">
        <v>1.5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166</v>
      </c>
      <c r="AU180" s="255" t="s">
        <v>90</v>
      </c>
      <c r="AV180" s="14" t="s">
        <v>90</v>
      </c>
      <c r="AW180" s="14" t="s">
        <v>45</v>
      </c>
      <c r="AX180" s="14" t="s">
        <v>82</v>
      </c>
      <c r="AY180" s="255" t="s">
        <v>153</v>
      </c>
    </row>
    <row r="181" spans="1:51" s="15" customFormat="1" ht="12">
      <c r="A181" s="15"/>
      <c r="B181" s="266"/>
      <c r="C181" s="267"/>
      <c r="D181" s="228" t="s">
        <v>166</v>
      </c>
      <c r="E181" s="268" t="s">
        <v>36</v>
      </c>
      <c r="F181" s="269" t="s">
        <v>183</v>
      </c>
      <c r="G181" s="267"/>
      <c r="H181" s="270">
        <v>1.5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6" t="s">
        <v>166</v>
      </c>
      <c r="AU181" s="276" t="s">
        <v>90</v>
      </c>
      <c r="AV181" s="15" t="s">
        <v>160</v>
      </c>
      <c r="AW181" s="15" t="s">
        <v>45</v>
      </c>
      <c r="AX181" s="15" t="s">
        <v>23</v>
      </c>
      <c r="AY181" s="276" t="s">
        <v>153</v>
      </c>
    </row>
    <row r="182" spans="1:65" s="2" customFormat="1" ht="16.5" customHeight="1">
      <c r="A182" s="41"/>
      <c r="B182" s="42"/>
      <c r="C182" s="256" t="s">
        <v>8</v>
      </c>
      <c r="D182" s="256" t="s">
        <v>175</v>
      </c>
      <c r="E182" s="257" t="s">
        <v>592</v>
      </c>
      <c r="F182" s="258" t="s">
        <v>593</v>
      </c>
      <c r="G182" s="259" t="s">
        <v>186</v>
      </c>
      <c r="H182" s="260">
        <v>0.25</v>
      </c>
      <c r="I182" s="261"/>
      <c r="J182" s="262">
        <f>ROUND(I182*H182,2)</f>
        <v>0</v>
      </c>
      <c r="K182" s="258" t="s">
        <v>36</v>
      </c>
      <c r="L182" s="263"/>
      <c r="M182" s="264" t="s">
        <v>36</v>
      </c>
      <c r="N182" s="265" t="s">
        <v>53</v>
      </c>
      <c r="O182" s="87"/>
      <c r="P182" s="224">
        <f>O182*H182</f>
        <v>0</v>
      </c>
      <c r="Q182" s="224">
        <v>0.01</v>
      </c>
      <c r="R182" s="224">
        <f>Q182*H182</f>
        <v>0.0025</v>
      </c>
      <c r="S182" s="224">
        <v>0</v>
      </c>
      <c r="T182" s="22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6" t="s">
        <v>179</v>
      </c>
      <c r="AT182" s="226" t="s">
        <v>175</v>
      </c>
      <c r="AU182" s="226" t="s">
        <v>90</v>
      </c>
      <c r="AY182" s="19" t="s">
        <v>153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23</v>
      </c>
      <c r="BK182" s="227">
        <f>ROUND(I182*H182,2)</f>
        <v>0</v>
      </c>
      <c r="BL182" s="19" t="s">
        <v>160</v>
      </c>
      <c r="BM182" s="226" t="s">
        <v>826</v>
      </c>
    </row>
    <row r="183" spans="1:47" s="2" customFormat="1" ht="12">
      <c r="A183" s="41"/>
      <c r="B183" s="42"/>
      <c r="C183" s="43"/>
      <c r="D183" s="228" t="s">
        <v>162</v>
      </c>
      <c r="E183" s="43"/>
      <c r="F183" s="229" t="s">
        <v>595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9" t="s">
        <v>162</v>
      </c>
      <c r="AU183" s="19" t="s">
        <v>90</v>
      </c>
    </row>
    <row r="184" spans="1:51" s="13" customFormat="1" ht="12">
      <c r="A184" s="13"/>
      <c r="B184" s="235"/>
      <c r="C184" s="236"/>
      <c r="D184" s="228" t="s">
        <v>166</v>
      </c>
      <c r="E184" s="237" t="s">
        <v>36</v>
      </c>
      <c r="F184" s="238" t="s">
        <v>546</v>
      </c>
      <c r="G184" s="236"/>
      <c r="H184" s="237" t="s">
        <v>36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166</v>
      </c>
      <c r="AU184" s="244" t="s">
        <v>90</v>
      </c>
      <c r="AV184" s="13" t="s">
        <v>23</v>
      </c>
      <c r="AW184" s="13" t="s">
        <v>45</v>
      </c>
      <c r="AX184" s="13" t="s">
        <v>82</v>
      </c>
      <c r="AY184" s="244" t="s">
        <v>153</v>
      </c>
    </row>
    <row r="185" spans="1:51" s="13" customFormat="1" ht="12">
      <c r="A185" s="13"/>
      <c r="B185" s="235"/>
      <c r="C185" s="236"/>
      <c r="D185" s="228" t="s">
        <v>166</v>
      </c>
      <c r="E185" s="237" t="s">
        <v>36</v>
      </c>
      <c r="F185" s="238" t="s">
        <v>364</v>
      </c>
      <c r="G185" s="236"/>
      <c r="H185" s="237" t="s">
        <v>36</v>
      </c>
      <c r="I185" s="239"/>
      <c r="J185" s="236"/>
      <c r="K185" s="236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166</v>
      </c>
      <c r="AU185" s="244" t="s">
        <v>90</v>
      </c>
      <c r="AV185" s="13" t="s">
        <v>23</v>
      </c>
      <c r="AW185" s="13" t="s">
        <v>45</v>
      </c>
      <c r="AX185" s="13" t="s">
        <v>82</v>
      </c>
      <c r="AY185" s="244" t="s">
        <v>153</v>
      </c>
    </row>
    <row r="186" spans="1:51" s="14" customFormat="1" ht="12">
      <c r="A186" s="14"/>
      <c r="B186" s="245"/>
      <c r="C186" s="246"/>
      <c r="D186" s="228" t="s">
        <v>166</v>
      </c>
      <c r="E186" s="247" t="s">
        <v>36</v>
      </c>
      <c r="F186" s="248" t="s">
        <v>821</v>
      </c>
      <c r="G186" s="246"/>
      <c r="H186" s="249">
        <v>0.25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166</v>
      </c>
      <c r="AU186" s="255" t="s">
        <v>90</v>
      </c>
      <c r="AV186" s="14" t="s">
        <v>90</v>
      </c>
      <c r="AW186" s="14" t="s">
        <v>45</v>
      </c>
      <c r="AX186" s="14" t="s">
        <v>82</v>
      </c>
      <c r="AY186" s="255" t="s">
        <v>153</v>
      </c>
    </row>
    <row r="187" spans="1:51" s="15" customFormat="1" ht="12">
      <c r="A187" s="15"/>
      <c r="B187" s="266"/>
      <c r="C187" s="267"/>
      <c r="D187" s="228" t="s">
        <v>166</v>
      </c>
      <c r="E187" s="268" t="s">
        <v>36</v>
      </c>
      <c r="F187" s="269" t="s">
        <v>183</v>
      </c>
      <c r="G187" s="267"/>
      <c r="H187" s="270">
        <v>0.25</v>
      </c>
      <c r="I187" s="271"/>
      <c r="J187" s="267"/>
      <c r="K187" s="267"/>
      <c r="L187" s="272"/>
      <c r="M187" s="273"/>
      <c r="N187" s="274"/>
      <c r="O187" s="274"/>
      <c r="P187" s="274"/>
      <c r="Q187" s="274"/>
      <c r="R187" s="274"/>
      <c r="S187" s="274"/>
      <c r="T187" s="27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6" t="s">
        <v>166</v>
      </c>
      <c r="AU187" s="276" t="s">
        <v>90</v>
      </c>
      <c r="AV187" s="15" t="s">
        <v>160</v>
      </c>
      <c r="AW187" s="15" t="s">
        <v>45</v>
      </c>
      <c r="AX187" s="15" t="s">
        <v>23</v>
      </c>
      <c r="AY187" s="276" t="s">
        <v>153</v>
      </c>
    </row>
    <row r="188" spans="1:65" s="2" customFormat="1" ht="16.5" customHeight="1">
      <c r="A188" s="41"/>
      <c r="B188" s="42"/>
      <c r="C188" s="256" t="s">
        <v>251</v>
      </c>
      <c r="D188" s="256" t="s">
        <v>175</v>
      </c>
      <c r="E188" s="257" t="s">
        <v>827</v>
      </c>
      <c r="F188" s="258" t="s">
        <v>597</v>
      </c>
      <c r="G188" s="259" t="s">
        <v>186</v>
      </c>
      <c r="H188" s="260">
        <v>1.5</v>
      </c>
      <c r="I188" s="261"/>
      <c r="J188" s="262">
        <f>ROUND(I188*H188,2)</f>
        <v>0</v>
      </c>
      <c r="K188" s="258" t="s">
        <v>36</v>
      </c>
      <c r="L188" s="263"/>
      <c r="M188" s="264" t="s">
        <v>36</v>
      </c>
      <c r="N188" s="265" t="s">
        <v>53</v>
      </c>
      <c r="O188" s="87"/>
      <c r="P188" s="224">
        <f>O188*H188</f>
        <v>0</v>
      </c>
      <c r="Q188" s="224">
        <v>0.01</v>
      </c>
      <c r="R188" s="224">
        <f>Q188*H188</f>
        <v>0.015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179</v>
      </c>
      <c r="AT188" s="226" t="s">
        <v>175</v>
      </c>
      <c r="AU188" s="226" t="s">
        <v>90</v>
      </c>
      <c r="AY188" s="19" t="s">
        <v>153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23</v>
      </c>
      <c r="BK188" s="227">
        <f>ROUND(I188*H188,2)</f>
        <v>0</v>
      </c>
      <c r="BL188" s="19" t="s">
        <v>160</v>
      </c>
      <c r="BM188" s="226" t="s">
        <v>828</v>
      </c>
    </row>
    <row r="189" spans="1:47" s="2" customFormat="1" ht="12">
      <c r="A189" s="41"/>
      <c r="B189" s="42"/>
      <c r="C189" s="43"/>
      <c r="D189" s="228" t="s">
        <v>162</v>
      </c>
      <c r="E189" s="43"/>
      <c r="F189" s="229" t="s">
        <v>599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9" t="s">
        <v>162</v>
      </c>
      <c r="AU189" s="19" t="s">
        <v>90</v>
      </c>
    </row>
    <row r="190" spans="1:51" s="13" customFormat="1" ht="12">
      <c r="A190" s="13"/>
      <c r="B190" s="235"/>
      <c r="C190" s="236"/>
      <c r="D190" s="228" t="s">
        <v>166</v>
      </c>
      <c r="E190" s="237" t="s">
        <v>36</v>
      </c>
      <c r="F190" s="238" t="s">
        <v>546</v>
      </c>
      <c r="G190" s="236"/>
      <c r="H190" s="237" t="s">
        <v>36</v>
      </c>
      <c r="I190" s="239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166</v>
      </c>
      <c r="AU190" s="244" t="s">
        <v>90</v>
      </c>
      <c r="AV190" s="13" t="s">
        <v>23</v>
      </c>
      <c r="AW190" s="13" t="s">
        <v>45</v>
      </c>
      <c r="AX190" s="13" t="s">
        <v>82</v>
      </c>
      <c r="AY190" s="244" t="s">
        <v>153</v>
      </c>
    </row>
    <row r="191" spans="1:51" s="13" customFormat="1" ht="12">
      <c r="A191" s="13"/>
      <c r="B191" s="235"/>
      <c r="C191" s="236"/>
      <c r="D191" s="228" t="s">
        <v>166</v>
      </c>
      <c r="E191" s="237" t="s">
        <v>36</v>
      </c>
      <c r="F191" s="238" t="s">
        <v>364</v>
      </c>
      <c r="G191" s="236"/>
      <c r="H191" s="237" t="s">
        <v>36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166</v>
      </c>
      <c r="AU191" s="244" t="s">
        <v>90</v>
      </c>
      <c r="AV191" s="13" t="s">
        <v>23</v>
      </c>
      <c r="AW191" s="13" t="s">
        <v>45</v>
      </c>
      <c r="AX191" s="13" t="s">
        <v>82</v>
      </c>
      <c r="AY191" s="244" t="s">
        <v>153</v>
      </c>
    </row>
    <row r="192" spans="1:51" s="14" customFormat="1" ht="12">
      <c r="A192" s="14"/>
      <c r="B192" s="245"/>
      <c r="C192" s="246"/>
      <c r="D192" s="228" t="s">
        <v>166</v>
      </c>
      <c r="E192" s="247" t="s">
        <v>36</v>
      </c>
      <c r="F192" s="248" t="s">
        <v>816</v>
      </c>
      <c r="G192" s="246"/>
      <c r="H192" s="249">
        <v>1.5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166</v>
      </c>
      <c r="AU192" s="255" t="s">
        <v>90</v>
      </c>
      <c r="AV192" s="14" t="s">
        <v>90</v>
      </c>
      <c r="AW192" s="14" t="s">
        <v>45</v>
      </c>
      <c r="AX192" s="14" t="s">
        <v>82</v>
      </c>
      <c r="AY192" s="255" t="s">
        <v>153</v>
      </c>
    </row>
    <row r="193" spans="1:51" s="15" customFormat="1" ht="12">
      <c r="A193" s="15"/>
      <c r="B193" s="266"/>
      <c r="C193" s="267"/>
      <c r="D193" s="228" t="s">
        <v>166</v>
      </c>
      <c r="E193" s="268" t="s">
        <v>36</v>
      </c>
      <c r="F193" s="269" t="s">
        <v>183</v>
      </c>
      <c r="G193" s="267"/>
      <c r="H193" s="270">
        <v>1.5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6" t="s">
        <v>166</v>
      </c>
      <c r="AU193" s="276" t="s">
        <v>90</v>
      </c>
      <c r="AV193" s="15" t="s">
        <v>160</v>
      </c>
      <c r="AW193" s="15" t="s">
        <v>45</v>
      </c>
      <c r="AX193" s="15" t="s">
        <v>23</v>
      </c>
      <c r="AY193" s="276" t="s">
        <v>153</v>
      </c>
    </row>
    <row r="194" spans="1:65" s="2" customFormat="1" ht="16.5" customHeight="1">
      <c r="A194" s="41"/>
      <c r="B194" s="42"/>
      <c r="C194" s="215" t="s">
        <v>211</v>
      </c>
      <c r="D194" s="215" t="s">
        <v>155</v>
      </c>
      <c r="E194" s="216" t="s">
        <v>600</v>
      </c>
      <c r="F194" s="217" t="s">
        <v>601</v>
      </c>
      <c r="G194" s="218" t="s">
        <v>186</v>
      </c>
      <c r="H194" s="219">
        <v>31.5</v>
      </c>
      <c r="I194" s="220"/>
      <c r="J194" s="221">
        <f>ROUND(I194*H194,2)</f>
        <v>0</v>
      </c>
      <c r="K194" s="217" t="s">
        <v>159</v>
      </c>
      <c r="L194" s="47"/>
      <c r="M194" s="222" t="s">
        <v>36</v>
      </c>
      <c r="N194" s="223" t="s">
        <v>53</v>
      </c>
      <c r="O194" s="87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6" t="s">
        <v>160</v>
      </c>
      <c r="AT194" s="226" t="s">
        <v>155</v>
      </c>
      <c r="AU194" s="226" t="s">
        <v>90</v>
      </c>
      <c r="AY194" s="19" t="s">
        <v>153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23</v>
      </c>
      <c r="BK194" s="227">
        <f>ROUND(I194*H194,2)</f>
        <v>0</v>
      </c>
      <c r="BL194" s="19" t="s">
        <v>160</v>
      </c>
      <c r="BM194" s="226" t="s">
        <v>829</v>
      </c>
    </row>
    <row r="195" spans="1:47" s="2" customFormat="1" ht="12">
      <c r="A195" s="41"/>
      <c r="B195" s="42"/>
      <c r="C195" s="43"/>
      <c r="D195" s="228" t="s">
        <v>162</v>
      </c>
      <c r="E195" s="43"/>
      <c r="F195" s="229" t="s">
        <v>603</v>
      </c>
      <c r="G195" s="43"/>
      <c r="H195" s="43"/>
      <c r="I195" s="230"/>
      <c r="J195" s="43"/>
      <c r="K195" s="43"/>
      <c r="L195" s="47"/>
      <c r="M195" s="231"/>
      <c r="N195" s="23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9" t="s">
        <v>162</v>
      </c>
      <c r="AU195" s="19" t="s">
        <v>90</v>
      </c>
    </row>
    <row r="196" spans="1:47" s="2" customFormat="1" ht="12">
      <c r="A196" s="41"/>
      <c r="B196" s="42"/>
      <c r="C196" s="43"/>
      <c r="D196" s="233" t="s">
        <v>164</v>
      </c>
      <c r="E196" s="43"/>
      <c r="F196" s="234" t="s">
        <v>604</v>
      </c>
      <c r="G196" s="43"/>
      <c r="H196" s="43"/>
      <c r="I196" s="230"/>
      <c r="J196" s="43"/>
      <c r="K196" s="43"/>
      <c r="L196" s="47"/>
      <c r="M196" s="231"/>
      <c r="N196" s="232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9" t="s">
        <v>164</v>
      </c>
      <c r="AU196" s="19" t="s">
        <v>90</v>
      </c>
    </row>
    <row r="197" spans="1:51" s="13" customFormat="1" ht="12">
      <c r="A197" s="13"/>
      <c r="B197" s="235"/>
      <c r="C197" s="236"/>
      <c r="D197" s="228" t="s">
        <v>166</v>
      </c>
      <c r="E197" s="237" t="s">
        <v>36</v>
      </c>
      <c r="F197" s="238" t="s">
        <v>830</v>
      </c>
      <c r="G197" s="236"/>
      <c r="H197" s="237" t="s">
        <v>36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166</v>
      </c>
      <c r="AU197" s="244" t="s">
        <v>90</v>
      </c>
      <c r="AV197" s="13" t="s">
        <v>23</v>
      </c>
      <c r="AW197" s="13" t="s">
        <v>45</v>
      </c>
      <c r="AX197" s="13" t="s">
        <v>82</v>
      </c>
      <c r="AY197" s="244" t="s">
        <v>153</v>
      </c>
    </row>
    <row r="198" spans="1:51" s="13" customFormat="1" ht="12">
      <c r="A198" s="13"/>
      <c r="B198" s="235"/>
      <c r="C198" s="236"/>
      <c r="D198" s="228" t="s">
        <v>166</v>
      </c>
      <c r="E198" s="237" t="s">
        <v>36</v>
      </c>
      <c r="F198" s="238" t="s">
        <v>364</v>
      </c>
      <c r="G198" s="236"/>
      <c r="H198" s="237" t="s">
        <v>36</v>
      </c>
      <c r="I198" s="239"/>
      <c r="J198" s="236"/>
      <c r="K198" s="236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166</v>
      </c>
      <c r="AU198" s="244" t="s">
        <v>90</v>
      </c>
      <c r="AV198" s="13" t="s">
        <v>23</v>
      </c>
      <c r="AW198" s="13" t="s">
        <v>45</v>
      </c>
      <c r="AX198" s="13" t="s">
        <v>82</v>
      </c>
      <c r="AY198" s="244" t="s">
        <v>153</v>
      </c>
    </row>
    <row r="199" spans="1:51" s="14" customFormat="1" ht="12">
      <c r="A199" s="14"/>
      <c r="B199" s="245"/>
      <c r="C199" s="246"/>
      <c r="D199" s="228" t="s">
        <v>166</v>
      </c>
      <c r="E199" s="247" t="s">
        <v>36</v>
      </c>
      <c r="F199" s="248" t="s">
        <v>808</v>
      </c>
      <c r="G199" s="246"/>
      <c r="H199" s="249">
        <v>31.5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166</v>
      </c>
      <c r="AU199" s="255" t="s">
        <v>90</v>
      </c>
      <c r="AV199" s="14" t="s">
        <v>90</v>
      </c>
      <c r="AW199" s="14" t="s">
        <v>45</v>
      </c>
      <c r="AX199" s="14" t="s">
        <v>82</v>
      </c>
      <c r="AY199" s="255" t="s">
        <v>153</v>
      </c>
    </row>
    <row r="200" spans="1:51" s="15" customFormat="1" ht="12">
      <c r="A200" s="15"/>
      <c r="B200" s="266"/>
      <c r="C200" s="267"/>
      <c r="D200" s="228" t="s">
        <v>166</v>
      </c>
      <c r="E200" s="268" t="s">
        <v>36</v>
      </c>
      <c r="F200" s="269" t="s">
        <v>183</v>
      </c>
      <c r="G200" s="267"/>
      <c r="H200" s="270">
        <v>31.5</v>
      </c>
      <c r="I200" s="271"/>
      <c r="J200" s="267"/>
      <c r="K200" s="267"/>
      <c r="L200" s="272"/>
      <c r="M200" s="273"/>
      <c r="N200" s="274"/>
      <c r="O200" s="274"/>
      <c r="P200" s="274"/>
      <c r="Q200" s="274"/>
      <c r="R200" s="274"/>
      <c r="S200" s="274"/>
      <c r="T200" s="27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6" t="s">
        <v>166</v>
      </c>
      <c r="AU200" s="276" t="s">
        <v>90</v>
      </c>
      <c r="AV200" s="15" t="s">
        <v>160</v>
      </c>
      <c r="AW200" s="15" t="s">
        <v>45</v>
      </c>
      <c r="AX200" s="15" t="s">
        <v>23</v>
      </c>
      <c r="AY200" s="276" t="s">
        <v>153</v>
      </c>
    </row>
    <row r="201" spans="1:65" s="2" customFormat="1" ht="16.5" customHeight="1">
      <c r="A201" s="41"/>
      <c r="B201" s="42"/>
      <c r="C201" s="256" t="s">
        <v>203</v>
      </c>
      <c r="D201" s="256" t="s">
        <v>175</v>
      </c>
      <c r="E201" s="257" t="s">
        <v>605</v>
      </c>
      <c r="F201" s="258" t="s">
        <v>606</v>
      </c>
      <c r="G201" s="259" t="s">
        <v>201</v>
      </c>
      <c r="H201" s="260">
        <v>5.4</v>
      </c>
      <c r="I201" s="261"/>
      <c r="J201" s="262">
        <f>ROUND(I201*H201,2)</f>
        <v>0</v>
      </c>
      <c r="K201" s="258" t="s">
        <v>36</v>
      </c>
      <c r="L201" s="263"/>
      <c r="M201" s="264" t="s">
        <v>36</v>
      </c>
      <c r="N201" s="265" t="s">
        <v>53</v>
      </c>
      <c r="O201" s="87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6" t="s">
        <v>179</v>
      </c>
      <c r="AT201" s="226" t="s">
        <v>175</v>
      </c>
      <c r="AU201" s="226" t="s">
        <v>90</v>
      </c>
      <c r="AY201" s="19" t="s">
        <v>153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23</v>
      </c>
      <c r="BK201" s="227">
        <f>ROUND(I201*H201,2)</f>
        <v>0</v>
      </c>
      <c r="BL201" s="19" t="s">
        <v>160</v>
      </c>
      <c r="BM201" s="226" t="s">
        <v>831</v>
      </c>
    </row>
    <row r="202" spans="1:47" s="2" customFormat="1" ht="12">
      <c r="A202" s="41"/>
      <c r="B202" s="42"/>
      <c r="C202" s="43"/>
      <c r="D202" s="228" t="s">
        <v>162</v>
      </c>
      <c r="E202" s="43"/>
      <c r="F202" s="229" t="s">
        <v>606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9" t="s">
        <v>162</v>
      </c>
      <c r="AU202" s="19" t="s">
        <v>90</v>
      </c>
    </row>
    <row r="203" spans="1:51" s="13" customFormat="1" ht="12">
      <c r="A203" s="13"/>
      <c r="B203" s="235"/>
      <c r="C203" s="236"/>
      <c r="D203" s="228" t="s">
        <v>166</v>
      </c>
      <c r="E203" s="237" t="s">
        <v>36</v>
      </c>
      <c r="F203" s="238" t="s">
        <v>539</v>
      </c>
      <c r="G203" s="236"/>
      <c r="H203" s="237" t="s">
        <v>36</v>
      </c>
      <c r="I203" s="239"/>
      <c r="J203" s="236"/>
      <c r="K203" s="236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166</v>
      </c>
      <c r="AU203" s="244" t="s">
        <v>90</v>
      </c>
      <c r="AV203" s="13" t="s">
        <v>23</v>
      </c>
      <c r="AW203" s="13" t="s">
        <v>45</v>
      </c>
      <c r="AX203" s="13" t="s">
        <v>82</v>
      </c>
      <c r="AY203" s="244" t="s">
        <v>153</v>
      </c>
    </row>
    <row r="204" spans="1:51" s="13" customFormat="1" ht="12">
      <c r="A204" s="13"/>
      <c r="B204" s="235"/>
      <c r="C204" s="236"/>
      <c r="D204" s="228" t="s">
        <v>166</v>
      </c>
      <c r="E204" s="237" t="s">
        <v>36</v>
      </c>
      <c r="F204" s="238" t="s">
        <v>364</v>
      </c>
      <c r="G204" s="236"/>
      <c r="H204" s="237" t="s">
        <v>36</v>
      </c>
      <c r="I204" s="239"/>
      <c r="J204" s="236"/>
      <c r="K204" s="236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166</v>
      </c>
      <c r="AU204" s="244" t="s">
        <v>90</v>
      </c>
      <c r="AV204" s="13" t="s">
        <v>23</v>
      </c>
      <c r="AW204" s="13" t="s">
        <v>45</v>
      </c>
      <c r="AX204" s="13" t="s">
        <v>82</v>
      </c>
      <c r="AY204" s="244" t="s">
        <v>153</v>
      </c>
    </row>
    <row r="205" spans="1:51" s="14" customFormat="1" ht="12">
      <c r="A205" s="14"/>
      <c r="B205" s="245"/>
      <c r="C205" s="246"/>
      <c r="D205" s="228" t="s">
        <v>166</v>
      </c>
      <c r="E205" s="247" t="s">
        <v>36</v>
      </c>
      <c r="F205" s="248" t="s">
        <v>832</v>
      </c>
      <c r="G205" s="246"/>
      <c r="H205" s="249">
        <v>5.4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166</v>
      </c>
      <c r="AU205" s="255" t="s">
        <v>90</v>
      </c>
      <c r="AV205" s="14" t="s">
        <v>90</v>
      </c>
      <c r="AW205" s="14" t="s">
        <v>45</v>
      </c>
      <c r="AX205" s="14" t="s">
        <v>82</v>
      </c>
      <c r="AY205" s="255" t="s">
        <v>153</v>
      </c>
    </row>
    <row r="206" spans="1:51" s="15" customFormat="1" ht="12">
      <c r="A206" s="15"/>
      <c r="B206" s="266"/>
      <c r="C206" s="267"/>
      <c r="D206" s="228" t="s">
        <v>166</v>
      </c>
      <c r="E206" s="268" t="s">
        <v>36</v>
      </c>
      <c r="F206" s="269" t="s">
        <v>183</v>
      </c>
      <c r="G206" s="267"/>
      <c r="H206" s="270">
        <v>5.4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6" t="s">
        <v>166</v>
      </c>
      <c r="AU206" s="276" t="s">
        <v>90</v>
      </c>
      <c r="AV206" s="15" t="s">
        <v>160</v>
      </c>
      <c r="AW206" s="15" t="s">
        <v>45</v>
      </c>
      <c r="AX206" s="15" t="s">
        <v>23</v>
      </c>
      <c r="AY206" s="276" t="s">
        <v>153</v>
      </c>
    </row>
    <row r="207" spans="1:65" s="2" customFormat="1" ht="16.5" customHeight="1">
      <c r="A207" s="41"/>
      <c r="B207" s="42"/>
      <c r="C207" s="256" t="s">
        <v>265</v>
      </c>
      <c r="D207" s="256" t="s">
        <v>175</v>
      </c>
      <c r="E207" s="257" t="s">
        <v>609</v>
      </c>
      <c r="F207" s="258" t="s">
        <v>610</v>
      </c>
      <c r="G207" s="259" t="s">
        <v>201</v>
      </c>
      <c r="H207" s="260">
        <v>5.65</v>
      </c>
      <c r="I207" s="261"/>
      <c r="J207" s="262">
        <f>ROUND(I207*H207,2)</f>
        <v>0</v>
      </c>
      <c r="K207" s="258" t="s">
        <v>36</v>
      </c>
      <c r="L207" s="263"/>
      <c r="M207" s="264" t="s">
        <v>36</v>
      </c>
      <c r="N207" s="265" t="s">
        <v>53</v>
      </c>
      <c r="O207" s="87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6" t="s">
        <v>179</v>
      </c>
      <c r="AT207" s="226" t="s">
        <v>175</v>
      </c>
      <c r="AU207" s="226" t="s">
        <v>90</v>
      </c>
      <c r="AY207" s="19" t="s">
        <v>153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23</v>
      </c>
      <c r="BK207" s="227">
        <f>ROUND(I207*H207,2)</f>
        <v>0</v>
      </c>
      <c r="BL207" s="19" t="s">
        <v>160</v>
      </c>
      <c r="BM207" s="226" t="s">
        <v>833</v>
      </c>
    </row>
    <row r="208" spans="1:47" s="2" customFormat="1" ht="12">
      <c r="A208" s="41"/>
      <c r="B208" s="42"/>
      <c r="C208" s="43"/>
      <c r="D208" s="228" t="s">
        <v>162</v>
      </c>
      <c r="E208" s="43"/>
      <c r="F208" s="229" t="s">
        <v>610</v>
      </c>
      <c r="G208" s="43"/>
      <c r="H208" s="43"/>
      <c r="I208" s="230"/>
      <c r="J208" s="43"/>
      <c r="K208" s="43"/>
      <c r="L208" s="47"/>
      <c r="M208" s="231"/>
      <c r="N208" s="232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9" t="s">
        <v>162</v>
      </c>
      <c r="AU208" s="19" t="s">
        <v>90</v>
      </c>
    </row>
    <row r="209" spans="1:51" s="13" customFormat="1" ht="12">
      <c r="A209" s="13"/>
      <c r="B209" s="235"/>
      <c r="C209" s="236"/>
      <c r="D209" s="228" t="s">
        <v>166</v>
      </c>
      <c r="E209" s="237" t="s">
        <v>36</v>
      </c>
      <c r="F209" s="238" t="s">
        <v>539</v>
      </c>
      <c r="G209" s="236"/>
      <c r="H209" s="237" t="s">
        <v>36</v>
      </c>
      <c r="I209" s="239"/>
      <c r="J209" s="236"/>
      <c r="K209" s="236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166</v>
      </c>
      <c r="AU209" s="244" t="s">
        <v>90</v>
      </c>
      <c r="AV209" s="13" t="s">
        <v>23</v>
      </c>
      <c r="AW209" s="13" t="s">
        <v>45</v>
      </c>
      <c r="AX209" s="13" t="s">
        <v>82</v>
      </c>
      <c r="AY209" s="244" t="s">
        <v>153</v>
      </c>
    </row>
    <row r="210" spans="1:51" s="13" customFormat="1" ht="12">
      <c r="A210" s="13"/>
      <c r="B210" s="235"/>
      <c r="C210" s="236"/>
      <c r="D210" s="228" t="s">
        <v>166</v>
      </c>
      <c r="E210" s="237" t="s">
        <v>36</v>
      </c>
      <c r="F210" s="238" t="s">
        <v>364</v>
      </c>
      <c r="G210" s="236"/>
      <c r="H210" s="237" t="s">
        <v>36</v>
      </c>
      <c r="I210" s="239"/>
      <c r="J210" s="236"/>
      <c r="K210" s="236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166</v>
      </c>
      <c r="AU210" s="244" t="s">
        <v>90</v>
      </c>
      <c r="AV210" s="13" t="s">
        <v>23</v>
      </c>
      <c r="AW210" s="13" t="s">
        <v>45</v>
      </c>
      <c r="AX210" s="13" t="s">
        <v>82</v>
      </c>
      <c r="AY210" s="244" t="s">
        <v>153</v>
      </c>
    </row>
    <row r="211" spans="1:51" s="14" customFormat="1" ht="12">
      <c r="A211" s="14"/>
      <c r="B211" s="245"/>
      <c r="C211" s="246"/>
      <c r="D211" s="228" t="s">
        <v>166</v>
      </c>
      <c r="E211" s="247" t="s">
        <v>36</v>
      </c>
      <c r="F211" s="248" t="s">
        <v>834</v>
      </c>
      <c r="G211" s="246"/>
      <c r="H211" s="249">
        <v>5.65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166</v>
      </c>
      <c r="AU211" s="255" t="s">
        <v>90</v>
      </c>
      <c r="AV211" s="14" t="s">
        <v>90</v>
      </c>
      <c r="AW211" s="14" t="s">
        <v>45</v>
      </c>
      <c r="AX211" s="14" t="s">
        <v>82</v>
      </c>
      <c r="AY211" s="255" t="s">
        <v>153</v>
      </c>
    </row>
    <row r="212" spans="1:51" s="15" customFormat="1" ht="12">
      <c r="A212" s="15"/>
      <c r="B212" s="266"/>
      <c r="C212" s="267"/>
      <c r="D212" s="228" t="s">
        <v>166</v>
      </c>
      <c r="E212" s="268" t="s">
        <v>36</v>
      </c>
      <c r="F212" s="269" t="s">
        <v>183</v>
      </c>
      <c r="G212" s="267"/>
      <c r="H212" s="270">
        <v>5.65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6" t="s">
        <v>166</v>
      </c>
      <c r="AU212" s="276" t="s">
        <v>90</v>
      </c>
      <c r="AV212" s="15" t="s">
        <v>160</v>
      </c>
      <c r="AW212" s="15" t="s">
        <v>45</v>
      </c>
      <c r="AX212" s="15" t="s">
        <v>23</v>
      </c>
      <c r="AY212" s="276" t="s">
        <v>153</v>
      </c>
    </row>
    <row r="213" spans="1:65" s="2" customFormat="1" ht="16.5" customHeight="1">
      <c r="A213" s="41"/>
      <c r="B213" s="42"/>
      <c r="C213" s="256" t="s">
        <v>269</v>
      </c>
      <c r="D213" s="256" t="s">
        <v>175</v>
      </c>
      <c r="E213" s="257" t="s">
        <v>205</v>
      </c>
      <c r="F213" s="258" t="s">
        <v>613</v>
      </c>
      <c r="G213" s="259" t="s">
        <v>201</v>
      </c>
      <c r="H213" s="260">
        <v>5.3</v>
      </c>
      <c r="I213" s="261"/>
      <c r="J213" s="262">
        <f>ROUND(I213*H213,2)</f>
        <v>0</v>
      </c>
      <c r="K213" s="258" t="s">
        <v>36</v>
      </c>
      <c r="L213" s="263"/>
      <c r="M213" s="264" t="s">
        <v>36</v>
      </c>
      <c r="N213" s="265" t="s">
        <v>53</v>
      </c>
      <c r="O213" s="87"/>
      <c r="P213" s="224">
        <f>O213*H213</f>
        <v>0</v>
      </c>
      <c r="Q213" s="224">
        <v>0</v>
      </c>
      <c r="R213" s="224">
        <f>Q213*H213</f>
        <v>0</v>
      </c>
      <c r="S213" s="224">
        <v>0</v>
      </c>
      <c r="T213" s="225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6" t="s">
        <v>179</v>
      </c>
      <c r="AT213" s="226" t="s">
        <v>175</v>
      </c>
      <c r="AU213" s="226" t="s">
        <v>90</v>
      </c>
      <c r="AY213" s="19" t="s">
        <v>153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23</v>
      </c>
      <c r="BK213" s="227">
        <f>ROUND(I213*H213,2)</f>
        <v>0</v>
      </c>
      <c r="BL213" s="19" t="s">
        <v>160</v>
      </c>
      <c r="BM213" s="226" t="s">
        <v>835</v>
      </c>
    </row>
    <row r="214" spans="1:47" s="2" customFormat="1" ht="12">
      <c r="A214" s="41"/>
      <c r="B214" s="42"/>
      <c r="C214" s="43"/>
      <c r="D214" s="228" t="s">
        <v>162</v>
      </c>
      <c r="E214" s="43"/>
      <c r="F214" s="229" t="s">
        <v>613</v>
      </c>
      <c r="G214" s="43"/>
      <c r="H214" s="43"/>
      <c r="I214" s="230"/>
      <c r="J214" s="43"/>
      <c r="K214" s="43"/>
      <c r="L214" s="47"/>
      <c r="M214" s="231"/>
      <c r="N214" s="232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9" t="s">
        <v>162</v>
      </c>
      <c r="AU214" s="19" t="s">
        <v>90</v>
      </c>
    </row>
    <row r="215" spans="1:51" s="13" customFormat="1" ht="12">
      <c r="A215" s="13"/>
      <c r="B215" s="235"/>
      <c r="C215" s="236"/>
      <c r="D215" s="228" t="s">
        <v>166</v>
      </c>
      <c r="E215" s="237" t="s">
        <v>36</v>
      </c>
      <c r="F215" s="238" t="s">
        <v>539</v>
      </c>
      <c r="G215" s="236"/>
      <c r="H215" s="237" t="s">
        <v>36</v>
      </c>
      <c r="I215" s="239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166</v>
      </c>
      <c r="AU215" s="244" t="s">
        <v>90</v>
      </c>
      <c r="AV215" s="13" t="s">
        <v>23</v>
      </c>
      <c r="AW215" s="13" t="s">
        <v>45</v>
      </c>
      <c r="AX215" s="13" t="s">
        <v>82</v>
      </c>
      <c r="AY215" s="244" t="s">
        <v>153</v>
      </c>
    </row>
    <row r="216" spans="1:51" s="13" customFormat="1" ht="12">
      <c r="A216" s="13"/>
      <c r="B216" s="235"/>
      <c r="C216" s="236"/>
      <c r="D216" s="228" t="s">
        <v>166</v>
      </c>
      <c r="E216" s="237" t="s">
        <v>36</v>
      </c>
      <c r="F216" s="238" t="s">
        <v>364</v>
      </c>
      <c r="G216" s="236"/>
      <c r="H216" s="237" t="s">
        <v>36</v>
      </c>
      <c r="I216" s="239"/>
      <c r="J216" s="236"/>
      <c r="K216" s="236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166</v>
      </c>
      <c r="AU216" s="244" t="s">
        <v>90</v>
      </c>
      <c r="AV216" s="13" t="s">
        <v>23</v>
      </c>
      <c r="AW216" s="13" t="s">
        <v>45</v>
      </c>
      <c r="AX216" s="13" t="s">
        <v>82</v>
      </c>
      <c r="AY216" s="244" t="s">
        <v>153</v>
      </c>
    </row>
    <row r="217" spans="1:51" s="14" customFormat="1" ht="12">
      <c r="A217" s="14"/>
      <c r="B217" s="245"/>
      <c r="C217" s="246"/>
      <c r="D217" s="228" t="s">
        <v>166</v>
      </c>
      <c r="E217" s="247" t="s">
        <v>36</v>
      </c>
      <c r="F217" s="248" t="s">
        <v>836</v>
      </c>
      <c r="G217" s="246"/>
      <c r="H217" s="249">
        <v>5.3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166</v>
      </c>
      <c r="AU217" s="255" t="s">
        <v>90</v>
      </c>
      <c r="AV217" s="14" t="s">
        <v>90</v>
      </c>
      <c r="AW217" s="14" t="s">
        <v>45</v>
      </c>
      <c r="AX217" s="14" t="s">
        <v>82</v>
      </c>
      <c r="AY217" s="255" t="s">
        <v>153</v>
      </c>
    </row>
    <row r="218" spans="1:51" s="15" customFormat="1" ht="12">
      <c r="A218" s="15"/>
      <c r="B218" s="266"/>
      <c r="C218" s="267"/>
      <c r="D218" s="228" t="s">
        <v>166</v>
      </c>
      <c r="E218" s="268" t="s">
        <v>36</v>
      </c>
      <c r="F218" s="269" t="s">
        <v>183</v>
      </c>
      <c r="G218" s="267"/>
      <c r="H218" s="270">
        <v>5.3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6" t="s">
        <v>166</v>
      </c>
      <c r="AU218" s="276" t="s">
        <v>90</v>
      </c>
      <c r="AV218" s="15" t="s">
        <v>160</v>
      </c>
      <c r="AW218" s="15" t="s">
        <v>45</v>
      </c>
      <c r="AX218" s="15" t="s">
        <v>23</v>
      </c>
      <c r="AY218" s="276" t="s">
        <v>153</v>
      </c>
    </row>
    <row r="219" spans="1:65" s="2" customFormat="1" ht="16.5" customHeight="1">
      <c r="A219" s="41"/>
      <c r="B219" s="42"/>
      <c r="C219" s="256" t="s">
        <v>7</v>
      </c>
      <c r="D219" s="256" t="s">
        <v>175</v>
      </c>
      <c r="E219" s="257" t="s">
        <v>616</v>
      </c>
      <c r="F219" s="258" t="s">
        <v>617</v>
      </c>
      <c r="G219" s="259" t="s">
        <v>201</v>
      </c>
      <c r="H219" s="260">
        <v>4.75</v>
      </c>
      <c r="I219" s="261"/>
      <c r="J219" s="262">
        <f>ROUND(I219*H219,2)</f>
        <v>0</v>
      </c>
      <c r="K219" s="258" t="s">
        <v>36</v>
      </c>
      <c r="L219" s="263"/>
      <c r="M219" s="264" t="s">
        <v>36</v>
      </c>
      <c r="N219" s="265" t="s">
        <v>53</v>
      </c>
      <c r="O219" s="87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6" t="s">
        <v>179</v>
      </c>
      <c r="AT219" s="226" t="s">
        <v>175</v>
      </c>
      <c r="AU219" s="226" t="s">
        <v>90</v>
      </c>
      <c r="AY219" s="19" t="s">
        <v>153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23</v>
      </c>
      <c r="BK219" s="227">
        <f>ROUND(I219*H219,2)</f>
        <v>0</v>
      </c>
      <c r="BL219" s="19" t="s">
        <v>160</v>
      </c>
      <c r="BM219" s="226" t="s">
        <v>837</v>
      </c>
    </row>
    <row r="220" spans="1:47" s="2" customFormat="1" ht="12">
      <c r="A220" s="41"/>
      <c r="B220" s="42"/>
      <c r="C220" s="43"/>
      <c r="D220" s="228" t="s">
        <v>162</v>
      </c>
      <c r="E220" s="43"/>
      <c r="F220" s="229" t="s">
        <v>617</v>
      </c>
      <c r="G220" s="43"/>
      <c r="H220" s="43"/>
      <c r="I220" s="230"/>
      <c r="J220" s="43"/>
      <c r="K220" s="43"/>
      <c r="L220" s="47"/>
      <c r="M220" s="231"/>
      <c r="N220" s="232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9" t="s">
        <v>162</v>
      </c>
      <c r="AU220" s="19" t="s">
        <v>90</v>
      </c>
    </row>
    <row r="221" spans="1:51" s="13" customFormat="1" ht="12">
      <c r="A221" s="13"/>
      <c r="B221" s="235"/>
      <c r="C221" s="236"/>
      <c r="D221" s="228" t="s">
        <v>166</v>
      </c>
      <c r="E221" s="237" t="s">
        <v>36</v>
      </c>
      <c r="F221" s="238" t="s">
        <v>539</v>
      </c>
      <c r="G221" s="236"/>
      <c r="H221" s="237" t="s">
        <v>36</v>
      </c>
      <c r="I221" s="239"/>
      <c r="J221" s="236"/>
      <c r="K221" s="236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166</v>
      </c>
      <c r="AU221" s="244" t="s">
        <v>90</v>
      </c>
      <c r="AV221" s="13" t="s">
        <v>23</v>
      </c>
      <c r="AW221" s="13" t="s">
        <v>45</v>
      </c>
      <c r="AX221" s="13" t="s">
        <v>82</v>
      </c>
      <c r="AY221" s="244" t="s">
        <v>153</v>
      </c>
    </row>
    <row r="222" spans="1:51" s="13" customFormat="1" ht="12">
      <c r="A222" s="13"/>
      <c r="B222" s="235"/>
      <c r="C222" s="236"/>
      <c r="D222" s="228" t="s">
        <v>166</v>
      </c>
      <c r="E222" s="237" t="s">
        <v>36</v>
      </c>
      <c r="F222" s="238" t="s">
        <v>364</v>
      </c>
      <c r="G222" s="236"/>
      <c r="H222" s="237" t="s">
        <v>36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166</v>
      </c>
      <c r="AU222" s="244" t="s">
        <v>90</v>
      </c>
      <c r="AV222" s="13" t="s">
        <v>23</v>
      </c>
      <c r="AW222" s="13" t="s">
        <v>45</v>
      </c>
      <c r="AX222" s="13" t="s">
        <v>82</v>
      </c>
      <c r="AY222" s="244" t="s">
        <v>153</v>
      </c>
    </row>
    <row r="223" spans="1:51" s="14" customFormat="1" ht="12">
      <c r="A223" s="14"/>
      <c r="B223" s="245"/>
      <c r="C223" s="246"/>
      <c r="D223" s="228" t="s">
        <v>166</v>
      </c>
      <c r="E223" s="247" t="s">
        <v>36</v>
      </c>
      <c r="F223" s="248" t="s">
        <v>838</v>
      </c>
      <c r="G223" s="246"/>
      <c r="H223" s="249">
        <v>4.75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166</v>
      </c>
      <c r="AU223" s="255" t="s">
        <v>90</v>
      </c>
      <c r="AV223" s="14" t="s">
        <v>90</v>
      </c>
      <c r="AW223" s="14" t="s">
        <v>45</v>
      </c>
      <c r="AX223" s="14" t="s">
        <v>82</v>
      </c>
      <c r="AY223" s="255" t="s">
        <v>153</v>
      </c>
    </row>
    <row r="224" spans="1:51" s="15" customFormat="1" ht="12">
      <c r="A224" s="15"/>
      <c r="B224" s="266"/>
      <c r="C224" s="267"/>
      <c r="D224" s="228" t="s">
        <v>166</v>
      </c>
      <c r="E224" s="268" t="s">
        <v>36</v>
      </c>
      <c r="F224" s="269" t="s">
        <v>183</v>
      </c>
      <c r="G224" s="267"/>
      <c r="H224" s="270">
        <v>4.75</v>
      </c>
      <c r="I224" s="271"/>
      <c r="J224" s="267"/>
      <c r="K224" s="267"/>
      <c r="L224" s="272"/>
      <c r="M224" s="273"/>
      <c r="N224" s="274"/>
      <c r="O224" s="274"/>
      <c r="P224" s="274"/>
      <c r="Q224" s="274"/>
      <c r="R224" s="274"/>
      <c r="S224" s="274"/>
      <c r="T224" s="27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6" t="s">
        <v>166</v>
      </c>
      <c r="AU224" s="276" t="s">
        <v>90</v>
      </c>
      <c r="AV224" s="15" t="s">
        <v>160</v>
      </c>
      <c r="AW224" s="15" t="s">
        <v>45</v>
      </c>
      <c r="AX224" s="15" t="s">
        <v>23</v>
      </c>
      <c r="AY224" s="276" t="s">
        <v>153</v>
      </c>
    </row>
    <row r="225" spans="1:65" s="2" customFormat="1" ht="16.5" customHeight="1">
      <c r="A225" s="41"/>
      <c r="B225" s="42"/>
      <c r="C225" s="256" t="s">
        <v>281</v>
      </c>
      <c r="D225" s="256" t="s">
        <v>175</v>
      </c>
      <c r="E225" s="257" t="s">
        <v>620</v>
      </c>
      <c r="F225" s="258" t="s">
        <v>621</v>
      </c>
      <c r="G225" s="259" t="s">
        <v>201</v>
      </c>
      <c r="H225" s="260">
        <v>5.1</v>
      </c>
      <c r="I225" s="261"/>
      <c r="J225" s="262">
        <f>ROUND(I225*H225,2)</f>
        <v>0</v>
      </c>
      <c r="K225" s="258" t="s">
        <v>36</v>
      </c>
      <c r="L225" s="263"/>
      <c r="M225" s="264" t="s">
        <v>36</v>
      </c>
      <c r="N225" s="265" t="s">
        <v>53</v>
      </c>
      <c r="O225" s="87"/>
      <c r="P225" s="224">
        <f>O225*H225</f>
        <v>0</v>
      </c>
      <c r="Q225" s="224">
        <v>0</v>
      </c>
      <c r="R225" s="224">
        <f>Q225*H225</f>
        <v>0</v>
      </c>
      <c r="S225" s="224">
        <v>0</v>
      </c>
      <c r="T225" s="225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6" t="s">
        <v>179</v>
      </c>
      <c r="AT225" s="226" t="s">
        <v>175</v>
      </c>
      <c r="AU225" s="226" t="s">
        <v>90</v>
      </c>
      <c r="AY225" s="19" t="s">
        <v>153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9" t="s">
        <v>23</v>
      </c>
      <c r="BK225" s="227">
        <f>ROUND(I225*H225,2)</f>
        <v>0</v>
      </c>
      <c r="BL225" s="19" t="s">
        <v>160</v>
      </c>
      <c r="BM225" s="226" t="s">
        <v>839</v>
      </c>
    </row>
    <row r="226" spans="1:47" s="2" customFormat="1" ht="12">
      <c r="A226" s="41"/>
      <c r="B226" s="42"/>
      <c r="C226" s="43"/>
      <c r="D226" s="228" t="s">
        <v>162</v>
      </c>
      <c r="E226" s="43"/>
      <c r="F226" s="229" t="s">
        <v>621</v>
      </c>
      <c r="G226" s="43"/>
      <c r="H226" s="43"/>
      <c r="I226" s="230"/>
      <c r="J226" s="43"/>
      <c r="K226" s="43"/>
      <c r="L226" s="47"/>
      <c r="M226" s="231"/>
      <c r="N226" s="232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19" t="s">
        <v>162</v>
      </c>
      <c r="AU226" s="19" t="s">
        <v>90</v>
      </c>
    </row>
    <row r="227" spans="1:51" s="13" customFormat="1" ht="12">
      <c r="A227" s="13"/>
      <c r="B227" s="235"/>
      <c r="C227" s="236"/>
      <c r="D227" s="228" t="s">
        <v>166</v>
      </c>
      <c r="E227" s="237" t="s">
        <v>36</v>
      </c>
      <c r="F227" s="238" t="s">
        <v>539</v>
      </c>
      <c r="G227" s="236"/>
      <c r="H227" s="237" t="s">
        <v>36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166</v>
      </c>
      <c r="AU227" s="244" t="s">
        <v>90</v>
      </c>
      <c r="AV227" s="13" t="s">
        <v>23</v>
      </c>
      <c r="AW227" s="13" t="s">
        <v>45</v>
      </c>
      <c r="AX227" s="13" t="s">
        <v>82</v>
      </c>
      <c r="AY227" s="244" t="s">
        <v>153</v>
      </c>
    </row>
    <row r="228" spans="1:51" s="13" customFormat="1" ht="12">
      <c r="A228" s="13"/>
      <c r="B228" s="235"/>
      <c r="C228" s="236"/>
      <c r="D228" s="228" t="s">
        <v>166</v>
      </c>
      <c r="E228" s="237" t="s">
        <v>36</v>
      </c>
      <c r="F228" s="238" t="s">
        <v>364</v>
      </c>
      <c r="G228" s="236"/>
      <c r="H228" s="237" t="s">
        <v>36</v>
      </c>
      <c r="I228" s="239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166</v>
      </c>
      <c r="AU228" s="244" t="s">
        <v>90</v>
      </c>
      <c r="AV228" s="13" t="s">
        <v>23</v>
      </c>
      <c r="AW228" s="13" t="s">
        <v>45</v>
      </c>
      <c r="AX228" s="13" t="s">
        <v>82</v>
      </c>
      <c r="AY228" s="244" t="s">
        <v>153</v>
      </c>
    </row>
    <row r="229" spans="1:51" s="14" customFormat="1" ht="12">
      <c r="A229" s="14"/>
      <c r="B229" s="245"/>
      <c r="C229" s="246"/>
      <c r="D229" s="228" t="s">
        <v>166</v>
      </c>
      <c r="E229" s="247" t="s">
        <v>36</v>
      </c>
      <c r="F229" s="248" t="s">
        <v>840</v>
      </c>
      <c r="G229" s="246"/>
      <c r="H229" s="249">
        <v>5.1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166</v>
      </c>
      <c r="AU229" s="255" t="s">
        <v>90</v>
      </c>
      <c r="AV229" s="14" t="s">
        <v>90</v>
      </c>
      <c r="AW229" s="14" t="s">
        <v>45</v>
      </c>
      <c r="AX229" s="14" t="s">
        <v>82</v>
      </c>
      <c r="AY229" s="255" t="s">
        <v>153</v>
      </c>
    </row>
    <row r="230" spans="1:51" s="15" customFormat="1" ht="12">
      <c r="A230" s="15"/>
      <c r="B230" s="266"/>
      <c r="C230" s="267"/>
      <c r="D230" s="228" t="s">
        <v>166</v>
      </c>
      <c r="E230" s="268" t="s">
        <v>36</v>
      </c>
      <c r="F230" s="269" t="s">
        <v>183</v>
      </c>
      <c r="G230" s="267"/>
      <c r="H230" s="270">
        <v>5.1</v>
      </c>
      <c r="I230" s="271"/>
      <c r="J230" s="267"/>
      <c r="K230" s="267"/>
      <c r="L230" s="272"/>
      <c r="M230" s="273"/>
      <c r="N230" s="274"/>
      <c r="O230" s="274"/>
      <c r="P230" s="274"/>
      <c r="Q230" s="274"/>
      <c r="R230" s="274"/>
      <c r="S230" s="274"/>
      <c r="T230" s="27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6" t="s">
        <v>166</v>
      </c>
      <c r="AU230" s="276" t="s">
        <v>90</v>
      </c>
      <c r="AV230" s="15" t="s">
        <v>160</v>
      </c>
      <c r="AW230" s="15" t="s">
        <v>45</v>
      </c>
      <c r="AX230" s="15" t="s">
        <v>23</v>
      </c>
      <c r="AY230" s="276" t="s">
        <v>153</v>
      </c>
    </row>
    <row r="231" spans="1:65" s="2" customFormat="1" ht="16.5" customHeight="1">
      <c r="A231" s="41"/>
      <c r="B231" s="42"/>
      <c r="C231" s="256" t="s">
        <v>286</v>
      </c>
      <c r="D231" s="256" t="s">
        <v>175</v>
      </c>
      <c r="E231" s="257" t="s">
        <v>624</v>
      </c>
      <c r="F231" s="258" t="s">
        <v>625</v>
      </c>
      <c r="G231" s="259" t="s">
        <v>201</v>
      </c>
      <c r="H231" s="260">
        <v>5.3</v>
      </c>
      <c r="I231" s="261"/>
      <c r="J231" s="262">
        <f>ROUND(I231*H231,2)</f>
        <v>0</v>
      </c>
      <c r="K231" s="258" t="s">
        <v>36</v>
      </c>
      <c r="L231" s="263"/>
      <c r="M231" s="264" t="s">
        <v>36</v>
      </c>
      <c r="N231" s="265" t="s">
        <v>53</v>
      </c>
      <c r="O231" s="87"/>
      <c r="P231" s="224">
        <f>O231*H231</f>
        <v>0</v>
      </c>
      <c r="Q231" s="224">
        <v>0</v>
      </c>
      <c r="R231" s="224">
        <f>Q231*H231</f>
        <v>0</v>
      </c>
      <c r="S231" s="224">
        <v>0</v>
      </c>
      <c r="T231" s="225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6" t="s">
        <v>179</v>
      </c>
      <c r="AT231" s="226" t="s">
        <v>175</v>
      </c>
      <c r="AU231" s="226" t="s">
        <v>90</v>
      </c>
      <c r="AY231" s="19" t="s">
        <v>153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23</v>
      </c>
      <c r="BK231" s="227">
        <f>ROUND(I231*H231,2)</f>
        <v>0</v>
      </c>
      <c r="BL231" s="19" t="s">
        <v>160</v>
      </c>
      <c r="BM231" s="226" t="s">
        <v>841</v>
      </c>
    </row>
    <row r="232" spans="1:47" s="2" customFormat="1" ht="12">
      <c r="A232" s="41"/>
      <c r="B232" s="42"/>
      <c r="C232" s="43"/>
      <c r="D232" s="228" t="s">
        <v>162</v>
      </c>
      <c r="E232" s="43"/>
      <c r="F232" s="229" t="s">
        <v>625</v>
      </c>
      <c r="G232" s="43"/>
      <c r="H232" s="43"/>
      <c r="I232" s="230"/>
      <c r="J232" s="43"/>
      <c r="K232" s="43"/>
      <c r="L232" s="47"/>
      <c r="M232" s="231"/>
      <c r="N232" s="232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19" t="s">
        <v>162</v>
      </c>
      <c r="AU232" s="19" t="s">
        <v>90</v>
      </c>
    </row>
    <row r="233" spans="1:51" s="13" customFormat="1" ht="12">
      <c r="A233" s="13"/>
      <c r="B233" s="235"/>
      <c r="C233" s="236"/>
      <c r="D233" s="228" t="s">
        <v>166</v>
      </c>
      <c r="E233" s="237" t="s">
        <v>36</v>
      </c>
      <c r="F233" s="238" t="s">
        <v>539</v>
      </c>
      <c r="G233" s="236"/>
      <c r="H233" s="237" t="s">
        <v>36</v>
      </c>
      <c r="I233" s="239"/>
      <c r="J233" s="236"/>
      <c r="K233" s="236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166</v>
      </c>
      <c r="AU233" s="244" t="s">
        <v>90</v>
      </c>
      <c r="AV233" s="13" t="s">
        <v>23</v>
      </c>
      <c r="AW233" s="13" t="s">
        <v>45</v>
      </c>
      <c r="AX233" s="13" t="s">
        <v>82</v>
      </c>
      <c r="AY233" s="244" t="s">
        <v>153</v>
      </c>
    </row>
    <row r="234" spans="1:51" s="13" customFormat="1" ht="12">
      <c r="A234" s="13"/>
      <c r="B234" s="235"/>
      <c r="C234" s="236"/>
      <c r="D234" s="228" t="s">
        <v>166</v>
      </c>
      <c r="E234" s="237" t="s">
        <v>36</v>
      </c>
      <c r="F234" s="238" t="s">
        <v>364</v>
      </c>
      <c r="G234" s="236"/>
      <c r="H234" s="237" t="s">
        <v>36</v>
      </c>
      <c r="I234" s="239"/>
      <c r="J234" s="236"/>
      <c r="K234" s="236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166</v>
      </c>
      <c r="AU234" s="244" t="s">
        <v>90</v>
      </c>
      <c r="AV234" s="13" t="s">
        <v>23</v>
      </c>
      <c r="AW234" s="13" t="s">
        <v>45</v>
      </c>
      <c r="AX234" s="13" t="s">
        <v>82</v>
      </c>
      <c r="AY234" s="244" t="s">
        <v>153</v>
      </c>
    </row>
    <row r="235" spans="1:51" s="14" customFormat="1" ht="12">
      <c r="A235" s="14"/>
      <c r="B235" s="245"/>
      <c r="C235" s="246"/>
      <c r="D235" s="228" t="s">
        <v>166</v>
      </c>
      <c r="E235" s="247" t="s">
        <v>36</v>
      </c>
      <c r="F235" s="248" t="s">
        <v>836</v>
      </c>
      <c r="G235" s="246"/>
      <c r="H235" s="249">
        <v>5.3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166</v>
      </c>
      <c r="AU235" s="255" t="s">
        <v>90</v>
      </c>
      <c r="AV235" s="14" t="s">
        <v>90</v>
      </c>
      <c r="AW235" s="14" t="s">
        <v>45</v>
      </c>
      <c r="AX235" s="14" t="s">
        <v>82</v>
      </c>
      <c r="AY235" s="255" t="s">
        <v>153</v>
      </c>
    </row>
    <row r="236" spans="1:51" s="15" customFormat="1" ht="12">
      <c r="A236" s="15"/>
      <c r="B236" s="266"/>
      <c r="C236" s="267"/>
      <c r="D236" s="228" t="s">
        <v>166</v>
      </c>
      <c r="E236" s="268" t="s">
        <v>36</v>
      </c>
      <c r="F236" s="269" t="s">
        <v>183</v>
      </c>
      <c r="G236" s="267"/>
      <c r="H236" s="270">
        <v>5.3</v>
      </c>
      <c r="I236" s="271"/>
      <c r="J236" s="267"/>
      <c r="K236" s="267"/>
      <c r="L236" s="272"/>
      <c r="M236" s="273"/>
      <c r="N236" s="274"/>
      <c r="O236" s="274"/>
      <c r="P236" s="274"/>
      <c r="Q236" s="274"/>
      <c r="R236" s="274"/>
      <c r="S236" s="274"/>
      <c r="T236" s="27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6" t="s">
        <v>166</v>
      </c>
      <c r="AU236" s="276" t="s">
        <v>90</v>
      </c>
      <c r="AV236" s="15" t="s">
        <v>160</v>
      </c>
      <c r="AW236" s="15" t="s">
        <v>45</v>
      </c>
      <c r="AX236" s="15" t="s">
        <v>23</v>
      </c>
      <c r="AY236" s="276" t="s">
        <v>153</v>
      </c>
    </row>
    <row r="237" spans="1:65" s="2" customFormat="1" ht="16.5" customHeight="1">
      <c r="A237" s="41"/>
      <c r="B237" s="42"/>
      <c r="C237" s="215" t="s">
        <v>293</v>
      </c>
      <c r="D237" s="215" t="s">
        <v>155</v>
      </c>
      <c r="E237" s="216" t="s">
        <v>216</v>
      </c>
      <c r="F237" s="217" t="s">
        <v>217</v>
      </c>
      <c r="G237" s="218" t="s">
        <v>186</v>
      </c>
      <c r="H237" s="219">
        <v>3.6</v>
      </c>
      <c r="I237" s="220"/>
      <c r="J237" s="221">
        <f>ROUND(I237*H237,2)</f>
        <v>0</v>
      </c>
      <c r="K237" s="217" t="s">
        <v>159</v>
      </c>
      <c r="L237" s="47"/>
      <c r="M237" s="222" t="s">
        <v>36</v>
      </c>
      <c r="N237" s="223" t="s">
        <v>53</v>
      </c>
      <c r="O237" s="87"/>
      <c r="P237" s="224">
        <f>O237*H237</f>
        <v>0</v>
      </c>
      <c r="Q237" s="224">
        <v>6E-05</v>
      </c>
      <c r="R237" s="224">
        <f>Q237*H237</f>
        <v>0.00021600000000000002</v>
      </c>
      <c r="S237" s="224">
        <v>0</v>
      </c>
      <c r="T237" s="225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6" t="s">
        <v>160</v>
      </c>
      <c r="AT237" s="226" t="s">
        <v>155</v>
      </c>
      <c r="AU237" s="226" t="s">
        <v>90</v>
      </c>
      <c r="AY237" s="19" t="s">
        <v>153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9" t="s">
        <v>23</v>
      </c>
      <c r="BK237" s="227">
        <f>ROUND(I237*H237,2)</f>
        <v>0</v>
      </c>
      <c r="BL237" s="19" t="s">
        <v>160</v>
      </c>
      <c r="BM237" s="226" t="s">
        <v>842</v>
      </c>
    </row>
    <row r="238" spans="1:47" s="2" customFormat="1" ht="12">
      <c r="A238" s="41"/>
      <c r="B238" s="42"/>
      <c r="C238" s="43"/>
      <c r="D238" s="228" t="s">
        <v>162</v>
      </c>
      <c r="E238" s="43"/>
      <c r="F238" s="229" t="s">
        <v>219</v>
      </c>
      <c r="G238" s="43"/>
      <c r="H238" s="43"/>
      <c r="I238" s="230"/>
      <c r="J238" s="43"/>
      <c r="K238" s="43"/>
      <c r="L238" s="47"/>
      <c r="M238" s="231"/>
      <c r="N238" s="232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9" t="s">
        <v>162</v>
      </c>
      <c r="AU238" s="19" t="s">
        <v>90</v>
      </c>
    </row>
    <row r="239" spans="1:47" s="2" customFormat="1" ht="12">
      <c r="A239" s="41"/>
      <c r="B239" s="42"/>
      <c r="C239" s="43"/>
      <c r="D239" s="233" t="s">
        <v>164</v>
      </c>
      <c r="E239" s="43"/>
      <c r="F239" s="234" t="s">
        <v>220</v>
      </c>
      <c r="G239" s="43"/>
      <c r="H239" s="43"/>
      <c r="I239" s="230"/>
      <c r="J239" s="43"/>
      <c r="K239" s="43"/>
      <c r="L239" s="47"/>
      <c r="M239" s="231"/>
      <c r="N239" s="232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19" t="s">
        <v>164</v>
      </c>
      <c r="AU239" s="19" t="s">
        <v>90</v>
      </c>
    </row>
    <row r="240" spans="1:51" s="13" customFormat="1" ht="12">
      <c r="A240" s="13"/>
      <c r="B240" s="235"/>
      <c r="C240" s="236"/>
      <c r="D240" s="228" t="s">
        <v>166</v>
      </c>
      <c r="E240" s="237" t="s">
        <v>36</v>
      </c>
      <c r="F240" s="238" t="s">
        <v>546</v>
      </c>
      <c r="G240" s="236"/>
      <c r="H240" s="237" t="s">
        <v>36</v>
      </c>
      <c r="I240" s="239"/>
      <c r="J240" s="236"/>
      <c r="K240" s="236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166</v>
      </c>
      <c r="AU240" s="244" t="s">
        <v>90</v>
      </c>
      <c r="AV240" s="13" t="s">
        <v>23</v>
      </c>
      <c r="AW240" s="13" t="s">
        <v>45</v>
      </c>
      <c r="AX240" s="13" t="s">
        <v>82</v>
      </c>
      <c r="AY240" s="244" t="s">
        <v>153</v>
      </c>
    </row>
    <row r="241" spans="1:51" s="13" customFormat="1" ht="12">
      <c r="A241" s="13"/>
      <c r="B241" s="235"/>
      <c r="C241" s="236"/>
      <c r="D241" s="228" t="s">
        <v>166</v>
      </c>
      <c r="E241" s="237" t="s">
        <v>36</v>
      </c>
      <c r="F241" s="238" t="s">
        <v>364</v>
      </c>
      <c r="G241" s="236"/>
      <c r="H241" s="237" t="s">
        <v>36</v>
      </c>
      <c r="I241" s="239"/>
      <c r="J241" s="236"/>
      <c r="K241" s="236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166</v>
      </c>
      <c r="AU241" s="244" t="s">
        <v>90</v>
      </c>
      <c r="AV241" s="13" t="s">
        <v>23</v>
      </c>
      <c r="AW241" s="13" t="s">
        <v>45</v>
      </c>
      <c r="AX241" s="13" t="s">
        <v>82</v>
      </c>
      <c r="AY241" s="244" t="s">
        <v>153</v>
      </c>
    </row>
    <row r="242" spans="1:51" s="14" customFormat="1" ht="12">
      <c r="A242" s="14"/>
      <c r="B242" s="245"/>
      <c r="C242" s="246"/>
      <c r="D242" s="228" t="s">
        <v>166</v>
      </c>
      <c r="E242" s="247" t="s">
        <v>36</v>
      </c>
      <c r="F242" s="248" t="s">
        <v>804</v>
      </c>
      <c r="G242" s="246"/>
      <c r="H242" s="249">
        <v>3.6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166</v>
      </c>
      <c r="AU242" s="255" t="s">
        <v>90</v>
      </c>
      <c r="AV242" s="14" t="s">
        <v>90</v>
      </c>
      <c r="AW242" s="14" t="s">
        <v>45</v>
      </c>
      <c r="AX242" s="14" t="s">
        <v>82</v>
      </c>
      <c r="AY242" s="255" t="s">
        <v>153</v>
      </c>
    </row>
    <row r="243" spans="1:51" s="15" customFormat="1" ht="12">
      <c r="A243" s="15"/>
      <c r="B243" s="266"/>
      <c r="C243" s="267"/>
      <c r="D243" s="228" t="s">
        <v>166</v>
      </c>
      <c r="E243" s="268" t="s">
        <v>36</v>
      </c>
      <c r="F243" s="269" t="s">
        <v>183</v>
      </c>
      <c r="G243" s="267"/>
      <c r="H243" s="270">
        <v>3.6</v>
      </c>
      <c r="I243" s="271"/>
      <c r="J243" s="267"/>
      <c r="K243" s="267"/>
      <c r="L243" s="272"/>
      <c r="M243" s="273"/>
      <c r="N243" s="274"/>
      <c r="O243" s="274"/>
      <c r="P243" s="274"/>
      <c r="Q243" s="274"/>
      <c r="R243" s="274"/>
      <c r="S243" s="274"/>
      <c r="T243" s="27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6" t="s">
        <v>166</v>
      </c>
      <c r="AU243" s="276" t="s">
        <v>90</v>
      </c>
      <c r="AV243" s="15" t="s">
        <v>160</v>
      </c>
      <c r="AW243" s="15" t="s">
        <v>45</v>
      </c>
      <c r="AX243" s="15" t="s">
        <v>23</v>
      </c>
      <c r="AY243" s="276" t="s">
        <v>153</v>
      </c>
    </row>
    <row r="244" spans="1:65" s="2" customFormat="1" ht="16.5" customHeight="1">
      <c r="A244" s="41"/>
      <c r="B244" s="42"/>
      <c r="C244" s="256" t="s">
        <v>303</v>
      </c>
      <c r="D244" s="256" t="s">
        <v>175</v>
      </c>
      <c r="E244" s="257" t="s">
        <v>376</v>
      </c>
      <c r="F244" s="258" t="s">
        <v>377</v>
      </c>
      <c r="G244" s="259" t="s">
        <v>186</v>
      </c>
      <c r="H244" s="260">
        <v>10.8</v>
      </c>
      <c r="I244" s="261"/>
      <c r="J244" s="262">
        <f>ROUND(I244*H244,2)</f>
        <v>0</v>
      </c>
      <c r="K244" s="258" t="s">
        <v>36</v>
      </c>
      <c r="L244" s="263"/>
      <c r="M244" s="264" t="s">
        <v>36</v>
      </c>
      <c r="N244" s="265" t="s">
        <v>53</v>
      </c>
      <c r="O244" s="87"/>
      <c r="P244" s="224">
        <f>O244*H244</f>
        <v>0</v>
      </c>
      <c r="Q244" s="224">
        <v>0.003</v>
      </c>
      <c r="R244" s="224">
        <f>Q244*H244</f>
        <v>0.032400000000000005</v>
      </c>
      <c r="S244" s="224">
        <v>0</v>
      </c>
      <c r="T244" s="225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6" t="s">
        <v>179</v>
      </c>
      <c r="AT244" s="226" t="s">
        <v>175</v>
      </c>
      <c r="AU244" s="226" t="s">
        <v>90</v>
      </c>
      <c r="AY244" s="19" t="s">
        <v>153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9" t="s">
        <v>23</v>
      </c>
      <c r="BK244" s="227">
        <f>ROUND(I244*H244,2)</f>
        <v>0</v>
      </c>
      <c r="BL244" s="19" t="s">
        <v>160</v>
      </c>
      <c r="BM244" s="226" t="s">
        <v>843</v>
      </c>
    </row>
    <row r="245" spans="1:47" s="2" customFormat="1" ht="12">
      <c r="A245" s="41"/>
      <c r="B245" s="42"/>
      <c r="C245" s="43"/>
      <c r="D245" s="228" t="s">
        <v>162</v>
      </c>
      <c r="E245" s="43"/>
      <c r="F245" s="229" t="s">
        <v>377</v>
      </c>
      <c r="G245" s="43"/>
      <c r="H245" s="43"/>
      <c r="I245" s="230"/>
      <c r="J245" s="43"/>
      <c r="K245" s="43"/>
      <c r="L245" s="47"/>
      <c r="M245" s="231"/>
      <c r="N245" s="23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19" t="s">
        <v>162</v>
      </c>
      <c r="AU245" s="19" t="s">
        <v>90</v>
      </c>
    </row>
    <row r="246" spans="1:51" s="13" customFormat="1" ht="12">
      <c r="A246" s="13"/>
      <c r="B246" s="235"/>
      <c r="C246" s="236"/>
      <c r="D246" s="228" t="s">
        <v>166</v>
      </c>
      <c r="E246" s="237" t="s">
        <v>36</v>
      </c>
      <c r="F246" s="238" t="s">
        <v>546</v>
      </c>
      <c r="G246" s="236"/>
      <c r="H246" s="237" t="s">
        <v>36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166</v>
      </c>
      <c r="AU246" s="244" t="s">
        <v>90</v>
      </c>
      <c r="AV246" s="13" t="s">
        <v>23</v>
      </c>
      <c r="AW246" s="13" t="s">
        <v>45</v>
      </c>
      <c r="AX246" s="13" t="s">
        <v>82</v>
      </c>
      <c r="AY246" s="244" t="s">
        <v>153</v>
      </c>
    </row>
    <row r="247" spans="1:51" s="13" customFormat="1" ht="12">
      <c r="A247" s="13"/>
      <c r="B247" s="235"/>
      <c r="C247" s="236"/>
      <c r="D247" s="228" t="s">
        <v>166</v>
      </c>
      <c r="E247" s="237" t="s">
        <v>36</v>
      </c>
      <c r="F247" s="238" t="s">
        <v>364</v>
      </c>
      <c r="G247" s="236"/>
      <c r="H247" s="237" t="s">
        <v>36</v>
      </c>
      <c r="I247" s="239"/>
      <c r="J247" s="236"/>
      <c r="K247" s="236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166</v>
      </c>
      <c r="AU247" s="244" t="s">
        <v>90</v>
      </c>
      <c r="AV247" s="13" t="s">
        <v>23</v>
      </c>
      <c r="AW247" s="13" t="s">
        <v>45</v>
      </c>
      <c r="AX247" s="13" t="s">
        <v>82</v>
      </c>
      <c r="AY247" s="244" t="s">
        <v>153</v>
      </c>
    </row>
    <row r="248" spans="1:51" s="14" customFormat="1" ht="12">
      <c r="A248" s="14"/>
      <c r="B248" s="245"/>
      <c r="C248" s="246"/>
      <c r="D248" s="228" t="s">
        <v>166</v>
      </c>
      <c r="E248" s="247" t="s">
        <v>36</v>
      </c>
      <c r="F248" s="248" t="s">
        <v>844</v>
      </c>
      <c r="G248" s="246"/>
      <c r="H248" s="249">
        <v>10.8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166</v>
      </c>
      <c r="AU248" s="255" t="s">
        <v>90</v>
      </c>
      <c r="AV248" s="14" t="s">
        <v>90</v>
      </c>
      <c r="AW248" s="14" t="s">
        <v>45</v>
      </c>
      <c r="AX248" s="14" t="s">
        <v>82</v>
      </c>
      <c r="AY248" s="255" t="s">
        <v>153</v>
      </c>
    </row>
    <row r="249" spans="1:51" s="15" customFormat="1" ht="12">
      <c r="A249" s="15"/>
      <c r="B249" s="266"/>
      <c r="C249" s="267"/>
      <c r="D249" s="228" t="s">
        <v>166</v>
      </c>
      <c r="E249" s="268" t="s">
        <v>36</v>
      </c>
      <c r="F249" s="269" t="s">
        <v>183</v>
      </c>
      <c r="G249" s="267"/>
      <c r="H249" s="270">
        <v>10.8</v>
      </c>
      <c r="I249" s="271"/>
      <c r="J249" s="267"/>
      <c r="K249" s="267"/>
      <c r="L249" s="272"/>
      <c r="M249" s="273"/>
      <c r="N249" s="274"/>
      <c r="O249" s="274"/>
      <c r="P249" s="274"/>
      <c r="Q249" s="274"/>
      <c r="R249" s="274"/>
      <c r="S249" s="274"/>
      <c r="T249" s="27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6" t="s">
        <v>166</v>
      </c>
      <c r="AU249" s="276" t="s">
        <v>90</v>
      </c>
      <c r="AV249" s="15" t="s">
        <v>160</v>
      </c>
      <c r="AW249" s="15" t="s">
        <v>45</v>
      </c>
      <c r="AX249" s="15" t="s">
        <v>23</v>
      </c>
      <c r="AY249" s="276" t="s">
        <v>153</v>
      </c>
    </row>
    <row r="250" spans="1:65" s="2" customFormat="1" ht="16.5" customHeight="1">
      <c r="A250" s="41"/>
      <c r="B250" s="42"/>
      <c r="C250" s="215" t="s">
        <v>312</v>
      </c>
      <c r="D250" s="215" t="s">
        <v>155</v>
      </c>
      <c r="E250" s="216" t="s">
        <v>380</v>
      </c>
      <c r="F250" s="217" t="s">
        <v>381</v>
      </c>
      <c r="G250" s="218" t="s">
        <v>186</v>
      </c>
      <c r="H250" s="219">
        <v>872</v>
      </c>
      <c r="I250" s="220"/>
      <c r="J250" s="221">
        <f>ROUND(I250*H250,2)</f>
        <v>0</v>
      </c>
      <c r="K250" s="217" t="s">
        <v>159</v>
      </c>
      <c r="L250" s="47"/>
      <c r="M250" s="222" t="s">
        <v>36</v>
      </c>
      <c r="N250" s="223" t="s">
        <v>53</v>
      </c>
      <c r="O250" s="87"/>
      <c r="P250" s="224">
        <f>O250*H250</f>
        <v>0</v>
      </c>
      <c r="Q250" s="224">
        <v>0</v>
      </c>
      <c r="R250" s="224">
        <f>Q250*H250</f>
        <v>0</v>
      </c>
      <c r="S250" s="224">
        <v>0</v>
      </c>
      <c r="T250" s="225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6" t="s">
        <v>160</v>
      </c>
      <c r="AT250" s="226" t="s">
        <v>155</v>
      </c>
      <c r="AU250" s="226" t="s">
        <v>90</v>
      </c>
      <c r="AY250" s="19" t="s">
        <v>153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9" t="s">
        <v>23</v>
      </c>
      <c r="BK250" s="227">
        <f>ROUND(I250*H250,2)</f>
        <v>0</v>
      </c>
      <c r="BL250" s="19" t="s">
        <v>160</v>
      </c>
      <c r="BM250" s="226" t="s">
        <v>845</v>
      </c>
    </row>
    <row r="251" spans="1:47" s="2" customFormat="1" ht="12">
      <c r="A251" s="41"/>
      <c r="B251" s="42"/>
      <c r="C251" s="43"/>
      <c r="D251" s="228" t="s">
        <v>162</v>
      </c>
      <c r="E251" s="43"/>
      <c r="F251" s="229" t="s">
        <v>383</v>
      </c>
      <c r="G251" s="43"/>
      <c r="H251" s="43"/>
      <c r="I251" s="230"/>
      <c r="J251" s="43"/>
      <c r="K251" s="43"/>
      <c r="L251" s="47"/>
      <c r="M251" s="231"/>
      <c r="N251" s="232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19" t="s">
        <v>162</v>
      </c>
      <c r="AU251" s="19" t="s">
        <v>90</v>
      </c>
    </row>
    <row r="252" spans="1:47" s="2" customFormat="1" ht="12">
      <c r="A252" s="41"/>
      <c r="B252" s="42"/>
      <c r="C252" s="43"/>
      <c r="D252" s="233" t="s">
        <v>164</v>
      </c>
      <c r="E252" s="43"/>
      <c r="F252" s="234" t="s">
        <v>384</v>
      </c>
      <c r="G252" s="43"/>
      <c r="H252" s="43"/>
      <c r="I252" s="230"/>
      <c r="J252" s="43"/>
      <c r="K252" s="43"/>
      <c r="L252" s="47"/>
      <c r="M252" s="231"/>
      <c r="N252" s="232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19" t="s">
        <v>164</v>
      </c>
      <c r="AU252" s="19" t="s">
        <v>90</v>
      </c>
    </row>
    <row r="253" spans="1:51" s="13" customFormat="1" ht="12">
      <c r="A253" s="13"/>
      <c r="B253" s="235"/>
      <c r="C253" s="236"/>
      <c r="D253" s="228" t="s">
        <v>166</v>
      </c>
      <c r="E253" s="237" t="s">
        <v>36</v>
      </c>
      <c r="F253" s="238" t="s">
        <v>846</v>
      </c>
      <c r="G253" s="236"/>
      <c r="H253" s="237" t="s">
        <v>36</v>
      </c>
      <c r="I253" s="239"/>
      <c r="J253" s="236"/>
      <c r="K253" s="236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166</v>
      </c>
      <c r="AU253" s="244" t="s">
        <v>90</v>
      </c>
      <c r="AV253" s="13" t="s">
        <v>23</v>
      </c>
      <c r="AW253" s="13" t="s">
        <v>45</v>
      </c>
      <c r="AX253" s="13" t="s">
        <v>82</v>
      </c>
      <c r="AY253" s="244" t="s">
        <v>153</v>
      </c>
    </row>
    <row r="254" spans="1:51" s="14" customFormat="1" ht="12">
      <c r="A254" s="14"/>
      <c r="B254" s="245"/>
      <c r="C254" s="246"/>
      <c r="D254" s="228" t="s">
        <v>166</v>
      </c>
      <c r="E254" s="247" t="s">
        <v>36</v>
      </c>
      <c r="F254" s="248" t="s">
        <v>847</v>
      </c>
      <c r="G254" s="246"/>
      <c r="H254" s="249">
        <v>872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166</v>
      </c>
      <c r="AU254" s="255" t="s">
        <v>90</v>
      </c>
      <c r="AV254" s="14" t="s">
        <v>90</v>
      </c>
      <c r="AW254" s="14" t="s">
        <v>45</v>
      </c>
      <c r="AX254" s="14" t="s">
        <v>82</v>
      </c>
      <c r="AY254" s="255" t="s">
        <v>153</v>
      </c>
    </row>
    <row r="255" spans="1:51" s="15" customFormat="1" ht="12">
      <c r="A255" s="15"/>
      <c r="B255" s="266"/>
      <c r="C255" s="267"/>
      <c r="D255" s="228" t="s">
        <v>166</v>
      </c>
      <c r="E255" s="268" t="s">
        <v>36</v>
      </c>
      <c r="F255" s="269" t="s">
        <v>183</v>
      </c>
      <c r="G255" s="267"/>
      <c r="H255" s="270">
        <v>872</v>
      </c>
      <c r="I255" s="271"/>
      <c r="J255" s="267"/>
      <c r="K255" s="267"/>
      <c r="L255" s="272"/>
      <c r="M255" s="273"/>
      <c r="N255" s="274"/>
      <c r="O255" s="274"/>
      <c r="P255" s="274"/>
      <c r="Q255" s="274"/>
      <c r="R255" s="274"/>
      <c r="S255" s="274"/>
      <c r="T255" s="27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76" t="s">
        <v>166</v>
      </c>
      <c r="AU255" s="276" t="s">
        <v>90</v>
      </c>
      <c r="AV255" s="15" t="s">
        <v>160</v>
      </c>
      <c r="AW255" s="15" t="s">
        <v>45</v>
      </c>
      <c r="AX255" s="15" t="s">
        <v>23</v>
      </c>
      <c r="AY255" s="276" t="s">
        <v>153</v>
      </c>
    </row>
    <row r="256" spans="1:65" s="2" customFormat="1" ht="16.5" customHeight="1">
      <c r="A256" s="41"/>
      <c r="B256" s="42"/>
      <c r="C256" s="215" t="s">
        <v>323</v>
      </c>
      <c r="D256" s="215" t="s">
        <v>155</v>
      </c>
      <c r="E256" s="216" t="s">
        <v>386</v>
      </c>
      <c r="F256" s="217" t="s">
        <v>387</v>
      </c>
      <c r="G256" s="218" t="s">
        <v>186</v>
      </c>
      <c r="H256" s="219">
        <v>60.5</v>
      </c>
      <c r="I256" s="220"/>
      <c r="J256" s="221">
        <f>ROUND(I256*H256,2)</f>
        <v>0</v>
      </c>
      <c r="K256" s="217" t="s">
        <v>159</v>
      </c>
      <c r="L256" s="47"/>
      <c r="M256" s="222" t="s">
        <v>36</v>
      </c>
      <c r="N256" s="223" t="s">
        <v>53</v>
      </c>
      <c r="O256" s="87"/>
      <c r="P256" s="224">
        <f>O256*H256</f>
        <v>0</v>
      </c>
      <c r="Q256" s="224">
        <v>0</v>
      </c>
      <c r="R256" s="224">
        <f>Q256*H256</f>
        <v>0</v>
      </c>
      <c r="S256" s="224">
        <v>0</v>
      </c>
      <c r="T256" s="225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26" t="s">
        <v>160</v>
      </c>
      <c r="AT256" s="226" t="s">
        <v>155</v>
      </c>
      <c r="AU256" s="226" t="s">
        <v>90</v>
      </c>
      <c r="AY256" s="19" t="s">
        <v>153</v>
      </c>
      <c r="BE256" s="227">
        <f>IF(N256="základní",J256,0)</f>
        <v>0</v>
      </c>
      <c r="BF256" s="227">
        <f>IF(N256="snížená",J256,0)</f>
        <v>0</v>
      </c>
      <c r="BG256" s="227">
        <f>IF(N256="zákl. přenesená",J256,0)</f>
        <v>0</v>
      </c>
      <c r="BH256" s="227">
        <f>IF(N256="sníž. přenesená",J256,0)</f>
        <v>0</v>
      </c>
      <c r="BI256" s="227">
        <f>IF(N256="nulová",J256,0)</f>
        <v>0</v>
      </c>
      <c r="BJ256" s="19" t="s">
        <v>23</v>
      </c>
      <c r="BK256" s="227">
        <f>ROUND(I256*H256,2)</f>
        <v>0</v>
      </c>
      <c r="BL256" s="19" t="s">
        <v>160</v>
      </c>
      <c r="BM256" s="226" t="s">
        <v>848</v>
      </c>
    </row>
    <row r="257" spans="1:47" s="2" customFormat="1" ht="12">
      <c r="A257" s="41"/>
      <c r="B257" s="42"/>
      <c r="C257" s="43"/>
      <c r="D257" s="228" t="s">
        <v>162</v>
      </c>
      <c r="E257" s="43"/>
      <c r="F257" s="229" t="s">
        <v>389</v>
      </c>
      <c r="G257" s="43"/>
      <c r="H257" s="43"/>
      <c r="I257" s="230"/>
      <c r="J257" s="43"/>
      <c r="K257" s="43"/>
      <c r="L257" s="47"/>
      <c r="M257" s="231"/>
      <c r="N257" s="232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19" t="s">
        <v>162</v>
      </c>
      <c r="AU257" s="19" t="s">
        <v>90</v>
      </c>
    </row>
    <row r="258" spans="1:47" s="2" customFormat="1" ht="12">
      <c r="A258" s="41"/>
      <c r="B258" s="42"/>
      <c r="C258" s="43"/>
      <c r="D258" s="233" t="s">
        <v>164</v>
      </c>
      <c r="E258" s="43"/>
      <c r="F258" s="234" t="s">
        <v>390</v>
      </c>
      <c r="G258" s="43"/>
      <c r="H258" s="43"/>
      <c r="I258" s="230"/>
      <c r="J258" s="43"/>
      <c r="K258" s="43"/>
      <c r="L258" s="47"/>
      <c r="M258" s="231"/>
      <c r="N258" s="232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19" t="s">
        <v>164</v>
      </c>
      <c r="AU258" s="19" t="s">
        <v>90</v>
      </c>
    </row>
    <row r="259" spans="1:51" s="13" customFormat="1" ht="12">
      <c r="A259" s="13"/>
      <c r="B259" s="235"/>
      <c r="C259" s="236"/>
      <c r="D259" s="228" t="s">
        <v>166</v>
      </c>
      <c r="E259" s="237" t="s">
        <v>36</v>
      </c>
      <c r="F259" s="238" t="s">
        <v>391</v>
      </c>
      <c r="G259" s="236"/>
      <c r="H259" s="237" t="s">
        <v>36</v>
      </c>
      <c r="I259" s="239"/>
      <c r="J259" s="236"/>
      <c r="K259" s="236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166</v>
      </c>
      <c r="AU259" s="244" t="s">
        <v>90</v>
      </c>
      <c r="AV259" s="13" t="s">
        <v>23</v>
      </c>
      <c r="AW259" s="13" t="s">
        <v>45</v>
      </c>
      <c r="AX259" s="13" t="s">
        <v>82</v>
      </c>
      <c r="AY259" s="244" t="s">
        <v>153</v>
      </c>
    </row>
    <row r="260" spans="1:51" s="14" customFormat="1" ht="12">
      <c r="A260" s="14"/>
      <c r="B260" s="245"/>
      <c r="C260" s="246"/>
      <c r="D260" s="228" t="s">
        <v>166</v>
      </c>
      <c r="E260" s="247" t="s">
        <v>36</v>
      </c>
      <c r="F260" s="248" t="s">
        <v>849</v>
      </c>
      <c r="G260" s="246"/>
      <c r="H260" s="249">
        <v>60.5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5" t="s">
        <v>166</v>
      </c>
      <c r="AU260" s="255" t="s">
        <v>90</v>
      </c>
      <c r="AV260" s="14" t="s">
        <v>90</v>
      </c>
      <c r="AW260" s="14" t="s">
        <v>45</v>
      </c>
      <c r="AX260" s="14" t="s">
        <v>82</v>
      </c>
      <c r="AY260" s="255" t="s">
        <v>153</v>
      </c>
    </row>
    <row r="261" spans="1:51" s="15" customFormat="1" ht="12">
      <c r="A261" s="15"/>
      <c r="B261" s="266"/>
      <c r="C261" s="267"/>
      <c r="D261" s="228" t="s">
        <v>166</v>
      </c>
      <c r="E261" s="268" t="s">
        <v>36</v>
      </c>
      <c r="F261" s="269" t="s">
        <v>183</v>
      </c>
      <c r="G261" s="267"/>
      <c r="H261" s="270">
        <v>60.5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76" t="s">
        <v>166</v>
      </c>
      <c r="AU261" s="276" t="s">
        <v>90</v>
      </c>
      <c r="AV261" s="15" t="s">
        <v>160</v>
      </c>
      <c r="AW261" s="15" t="s">
        <v>45</v>
      </c>
      <c r="AX261" s="15" t="s">
        <v>23</v>
      </c>
      <c r="AY261" s="276" t="s">
        <v>153</v>
      </c>
    </row>
    <row r="262" spans="1:65" s="2" customFormat="1" ht="24.15" customHeight="1">
      <c r="A262" s="41"/>
      <c r="B262" s="42"/>
      <c r="C262" s="215" t="s">
        <v>331</v>
      </c>
      <c r="D262" s="215" t="s">
        <v>155</v>
      </c>
      <c r="E262" s="216" t="s">
        <v>633</v>
      </c>
      <c r="F262" s="217" t="s">
        <v>634</v>
      </c>
      <c r="G262" s="218" t="s">
        <v>635</v>
      </c>
      <c r="H262" s="219">
        <v>0.63</v>
      </c>
      <c r="I262" s="220"/>
      <c r="J262" s="221">
        <f>ROUND(I262*H262,2)</f>
        <v>0</v>
      </c>
      <c r="K262" s="217" t="s">
        <v>159</v>
      </c>
      <c r="L262" s="47"/>
      <c r="M262" s="222" t="s">
        <v>36</v>
      </c>
      <c r="N262" s="223" t="s">
        <v>53</v>
      </c>
      <c r="O262" s="87"/>
      <c r="P262" s="224">
        <f>O262*H262</f>
        <v>0</v>
      </c>
      <c r="Q262" s="224">
        <v>0</v>
      </c>
      <c r="R262" s="224">
        <f>Q262*H262</f>
        <v>0</v>
      </c>
      <c r="S262" s="224">
        <v>0</v>
      </c>
      <c r="T262" s="225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6" t="s">
        <v>160</v>
      </c>
      <c r="AT262" s="226" t="s">
        <v>155</v>
      </c>
      <c r="AU262" s="226" t="s">
        <v>90</v>
      </c>
      <c r="AY262" s="19" t="s">
        <v>153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9" t="s">
        <v>23</v>
      </c>
      <c r="BK262" s="227">
        <f>ROUND(I262*H262,2)</f>
        <v>0</v>
      </c>
      <c r="BL262" s="19" t="s">
        <v>160</v>
      </c>
      <c r="BM262" s="226" t="s">
        <v>850</v>
      </c>
    </row>
    <row r="263" spans="1:47" s="2" customFormat="1" ht="12">
      <c r="A263" s="41"/>
      <c r="B263" s="42"/>
      <c r="C263" s="43"/>
      <c r="D263" s="228" t="s">
        <v>162</v>
      </c>
      <c r="E263" s="43"/>
      <c r="F263" s="229" t="s">
        <v>637</v>
      </c>
      <c r="G263" s="43"/>
      <c r="H263" s="43"/>
      <c r="I263" s="230"/>
      <c r="J263" s="43"/>
      <c r="K263" s="43"/>
      <c r="L263" s="47"/>
      <c r="M263" s="231"/>
      <c r="N263" s="232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19" t="s">
        <v>162</v>
      </c>
      <c r="AU263" s="19" t="s">
        <v>90</v>
      </c>
    </row>
    <row r="264" spans="1:47" s="2" customFormat="1" ht="12">
      <c r="A264" s="41"/>
      <c r="B264" s="42"/>
      <c r="C264" s="43"/>
      <c r="D264" s="233" t="s">
        <v>164</v>
      </c>
      <c r="E264" s="43"/>
      <c r="F264" s="234" t="s">
        <v>638</v>
      </c>
      <c r="G264" s="43"/>
      <c r="H264" s="43"/>
      <c r="I264" s="230"/>
      <c r="J264" s="43"/>
      <c r="K264" s="43"/>
      <c r="L264" s="47"/>
      <c r="M264" s="231"/>
      <c r="N264" s="232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9" t="s">
        <v>164</v>
      </c>
      <c r="AU264" s="19" t="s">
        <v>90</v>
      </c>
    </row>
    <row r="265" spans="1:51" s="13" customFormat="1" ht="12">
      <c r="A265" s="13"/>
      <c r="B265" s="235"/>
      <c r="C265" s="236"/>
      <c r="D265" s="228" t="s">
        <v>166</v>
      </c>
      <c r="E265" s="237" t="s">
        <v>36</v>
      </c>
      <c r="F265" s="238" t="s">
        <v>539</v>
      </c>
      <c r="G265" s="236"/>
      <c r="H265" s="237" t="s">
        <v>36</v>
      </c>
      <c r="I265" s="239"/>
      <c r="J265" s="236"/>
      <c r="K265" s="236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166</v>
      </c>
      <c r="AU265" s="244" t="s">
        <v>90</v>
      </c>
      <c r="AV265" s="13" t="s">
        <v>23</v>
      </c>
      <c r="AW265" s="13" t="s">
        <v>45</v>
      </c>
      <c r="AX265" s="13" t="s">
        <v>82</v>
      </c>
      <c r="AY265" s="244" t="s">
        <v>153</v>
      </c>
    </row>
    <row r="266" spans="1:51" s="13" customFormat="1" ht="12">
      <c r="A266" s="13"/>
      <c r="B266" s="235"/>
      <c r="C266" s="236"/>
      <c r="D266" s="228" t="s">
        <v>166</v>
      </c>
      <c r="E266" s="237" t="s">
        <v>36</v>
      </c>
      <c r="F266" s="238" t="s">
        <v>364</v>
      </c>
      <c r="G266" s="236"/>
      <c r="H266" s="237" t="s">
        <v>36</v>
      </c>
      <c r="I266" s="239"/>
      <c r="J266" s="236"/>
      <c r="K266" s="236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166</v>
      </c>
      <c r="AU266" s="244" t="s">
        <v>90</v>
      </c>
      <c r="AV266" s="13" t="s">
        <v>23</v>
      </c>
      <c r="AW266" s="13" t="s">
        <v>45</v>
      </c>
      <c r="AX266" s="13" t="s">
        <v>82</v>
      </c>
      <c r="AY266" s="244" t="s">
        <v>153</v>
      </c>
    </row>
    <row r="267" spans="1:51" s="14" customFormat="1" ht="12">
      <c r="A267" s="14"/>
      <c r="B267" s="245"/>
      <c r="C267" s="246"/>
      <c r="D267" s="228" t="s">
        <v>166</v>
      </c>
      <c r="E267" s="247" t="s">
        <v>36</v>
      </c>
      <c r="F267" s="248" t="s">
        <v>851</v>
      </c>
      <c r="G267" s="246"/>
      <c r="H267" s="249">
        <v>0.63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166</v>
      </c>
      <c r="AU267" s="255" t="s">
        <v>90</v>
      </c>
      <c r="AV267" s="14" t="s">
        <v>90</v>
      </c>
      <c r="AW267" s="14" t="s">
        <v>45</v>
      </c>
      <c r="AX267" s="14" t="s">
        <v>82</v>
      </c>
      <c r="AY267" s="255" t="s">
        <v>153</v>
      </c>
    </row>
    <row r="268" spans="1:51" s="15" customFormat="1" ht="12">
      <c r="A268" s="15"/>
      <c r="B268" s="266"/>
      <c r="C268" s="267"/>
      <c r="D268" s="228" t="s">
        <v>166</v>
      </c>
      <c r="E268" s="268" t="s">
        <v>36</v>
      </c>
      <c r="F268" s="269" t="s">
        <v>183</v>
      </c>
      <c r="G268" s="267"/>
      <c r="H268" s="270">
        <v>0.63</v>
      </c>
      <c r="I268" s="271"/>
      <c r="J268" s="267"/>
      <c r="K268" s="267"/>
      <c r="L268" s="272"/>
      <c r="M268" s="273"/>
      <c r="N268" s="274"/>
      <c r="O268" s="274"/>
      <c r="P268" s="274"/>
      <c r="Q268" s="274"/>
      <c r="R268" s="274"/>
      <c r="S268" s="274"/>
      <c r="T268" s="27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6" t="s">
        <v>166</v>
      </c>
      <c r="AU268" s="276" t="s">
        <v>90</v>
      </c>
      <c r="AV268" s="15" t="s">
        <v>160</v>
      </c>
      <c r="AW268" s="15" t="s">
        <v>45</v>
      </c>
      <c r="AX268" s="15" t="s">
        <v>23</v>
      </c>
      <c r="AY268" s="276" t="s">
        <v>153</v>
      </c>
    </row>
    <row r="269" spans="1:65" s="2" customFormat="1" ht="16.5" customHeight="1">
      <c r="A269" s="41"/>
      <c r="B269" s="42"/>
      <c r="C269" s="256" t="s">
        <v>338</v>
      </c>
      <c r="D269" s="256" t="s">
        <v>175</v>
      </c>
      <c r="E269" s="257" t="s">
        <v>642</v>
      </c>
      <c r="F269" s="258" t="s">
        <v>643</v>
      </c>
      <c r="G269" s="259" t="s">
        <v>178</v>
      </c>
      <c r="H269" s="260">
        <v>12.6</v>
      </c>
      <c r="I269" s="261"/>
      <c r="J269" s="262">
        <f>ROUND(I269*H269,2)</f>
        <v>0</v>
      </c>
      <c r="K269" s="258" t="s">
        <v>36</v>
      </c>
      <c r="L269" s="263"/>
      <c r="M269" s="264" t="s">
        <v>36</v>
      </c>
      <c r="N269" s="265" t="s">
        <v>53</v>
      </c>
      <c r="O269" s="87"/>
      <c r="P269" s="224">
        <f>O269*H269</f>
        <v>0</v>
      </c>
      <c r="Q269" s="224">
        <v>0</v>
      </c>
      <c r="R269" s="224">
        <f>Q269*H269</f>
        <v>0</v>
      </c>
      <c r="S269" s="224">
        <v>0</v>
      </c>
      <c r="T269" s="225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6" t="s">
        <v>179</v>
      </c>
      <c r="AT269" s="226" t="s">
        <v>175</v>
      </c>
      <c r="AU269" s="226" t="s">
        <v>90</v>
      </c>
      <c r="AY269" s="19" t="s">
        <v>153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9" t="s">
        <v>23</v>
      </c>
      <c r="BK269" s="227">
        <f>ROUND(I269*H269,2)</f>
        <v>0</v>
      </c>
      <c r="BL269" s="19" t="s">
        <v>160</v>
      </c>
      <c r="BM269" s="226" t="s">
        <v>852</v>
      </c>
    </row>
    <row r="270" spans="1:47" s="2" customFormat="1" ht="12">
      <c r="A270" s="41"/>
      <c r="B270" s="42"/>
      <c r="C270" s="43"/>
      <c r="D270" s="228" t="s">
        <v>162</v>
      </c>
      <c r="E270" s="43"/>
      <c r="F270" s="229" t="s">
        <v>643</v>
      </c>
      <c r="G270" s="43"/>
      <c r="H270" s="43"/>
      <c r="I270" s="230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19" t="s">
        <v>162</v>
      </c>
      <c r="AU270" s="19" t="s">
        <v>90</v>
      </c>
    </row>
    <row r="271" spans="1:51" s="13" customFormat="1" ht="12">
      <c r="A271" s="13"/>
      <c r="B271" s="235"/>
      <c r="C271" s="236"/>
      <c r="D271" s="228" t="s">
        <v>166</v>
      </c>
      <c r="E271" s="237" t="s">
        <v>36</v>
      </c>
      <c r="F271" s="238" t="s">
        <v>807</v>
      </c>
      <c r="G271" s="236"/>
      <c r="H271" s="237" t="s">
        <v>36</v>
      </c>
      <c r="I271" s="239"/>
      <c r="J271" s="236"/>
      <c r="K271" s="236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166</v>
      </c>
      <c r="AU271" s="244" t="s">
        <v>90</v>
      </c>
      <c r="AV271" s="13" t="s">
        <v>23</v>
      </c>
      <c r="AW271" s="13" t="s">
        <v>45</v>
      </c>
      <c r="AX271" s="13" t="s">
        <v>82</v>
      </c>
      <c r="AY271" s="244" t="s">
        <v>153</v>
      </c>
    </row>
    <row r="272" spans="1:51" s="14" customFormat="1" ht="12">
      <c r="A272" s="14"/>
      <c r="B272" s="245"/>
      <c r="C272" s="246"/>
      <c r="D272" s="228" t="s">
        <v>166</v>
      </c>
      <c r="E272" s="247" t="s">
        <v>36</v>
      </c>
      <c r="F272" s="248" t="s">
        <v>645</v>
      </c>
      <c r="G272" s="246"/>
      <c r="H272" s="249">
        <v>12.6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166</v>
      </c>
      <c r="AU272" s="255" t="s">
        <v>90</v>
      </c>
      <c r="AV272" s="14" t="s">
        <v>90</v>
      </c>
      <c r="AW272" s="14" t="s">
        <v>45</v>
      </c>
      <c r="AX272" s="14" t="s">
        <v>82</v>
      </c>
      <c r="AY272" s="255" t="s">
        <v>153</v>
      </c>
    </row>
    <row r="273" spans="1:51" s="15" customFormat="1" ht="12">
      <c r="A273" s="15"/>
      <c r="B273" s="266"/>
      <c r="C273" s="267"/>
      <c r="D273" s="228" t="s">
        <v>166</v>
      </c>
      <c r="E273" s="268" t="s">
        <v>36</v>
      </c>
      <c r="F273" s="269" t="s">
        <v>183</v>
      </c>
      <c r="G273" s="267"/>
      <c r="H273" s="270">
        <v>12.6</v>
      </c>
      <c r="I273" s="271"/>
      <c r="J273" s="267"/>
      <c r="K273" s="267"/>
      <c r="L273" s="272"/>
      <c r="M273" s="273"/>
      <c r="N273" s="274"/>
      <c r="O273" s="274"/>
      <c r="P273" s="274"/>
      <c r="Q273" s="274"/>
      <c r="R273" s="274"/>
      <c r="S273" s="274"/>
      <c r="T273" s="27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6" t="s">
        <v>166</v>
      </c>
      <c r="AU273" s="276" t="s">
        <v>90</v>
      </c>
      <c r="AV273" s="15" t="s">
        <v>160</v>
      </c>
      <c r="AW273" s="15" t="s">
        <v>45</v>
      </c>
      <c r="AX273" s="15" t="s">
        <v>23</v>
      </c>
      <c r="AY273" s="276" t="s">
        <v>153</v>
      </c>
    </row>
    <row r="274" spans="1:65" s="2" customFormat="1" ht="16.5" customHeight="1">
      <c r="A274" s="41"/>
      <c r="B274" s="42"/>
      <c r="C274" s="215" t="s">
        <v>345</v>
      </c>
      <c r="D274" s="215" t="s">
        <v>155</v>
      </c>
      <c r="E274" s="216" t="s">
        <v>521</v>
      </c>
      <c r="F274" s="217" t="s">
        <v>522</v>
      </c>
      <c r="G274" s="218" t="s">
        <v>186</v>
      </c>
      <c r="H274" s="219">
        <v>29</v>
      </c>
      <c r="I274" s="220"/>
      <c r="J274" s="221">
        <f>ROUND(I274*H274,2)</f>
        <v>0</v>
      </c>
      <c r="K274" s="217" t="s">
        <v>159</v>
      </c>
      <c r="L274" s="47"/>
      <c r="M274" s="222" t="s">
        <v>36</v>
      </c>
      <c r="N274" s="223" t="s">
        <v>53</v>
      </c>
      <c r="O274" s="87"/>
      <c r="P274" s="224">
        <f>O274*H274</f>
        <v>0</v>
      </c>
      <c r="Q274" s="224">
        <v>0</v>
      </c>
      <c r="R274" s="224">
        <f>Q274*H274</f>
        <v>0</v>
      </c>
      <c r="S274" s="224">
        <v>0</v>
      </c>
      <c r="T274" s="225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26" t="s">
        <v>160</v>
      </c>
      <c r="AT274" s="226" t="s">
        <v>155</v>
      </c>
      <c r="AU274" s="226" t="s">
        <v>90</v>
      </c>
      <c r="AY274" s="19" t="s">
        <v>153</v>
      </c>
      <c r="BE274" s="227">
        <f>IF(N274="základní",J274,0)</f>
        <v>0</v>
      </c>
      <c r="BF274" s="227">
        <f>IF(N274="snížená",J274,0)</f>
        <v>0</v>
      </c>
      <c r="BG274" s="227">
        <f>IF(N274="zákl. přenesená",J274,0)</f>
        <v>0</v>
      </c>
      <c r="BH274" s="227">
        <f>IF(N274="sníž. přenesená",J274,0)</f>
        <v>0</v>
      </c>
      <c r="BI274" s="227">
        <f>IF(N274="nulová",J274,0)</f>
        <v>0</v>
      </c>
      <c r="BJ274" s="19" t="s">
        <v>23</v>
      </c>
      <c r="BK274" s="227">
        <f>ROUND(I274*H274,2)</f>
        <v>0</v>
      </c>
      <c r="BL274" s="19" t="s">
        <v>160</v>
      </c>
      <c r="BM274" s="226" t="s">
        <v>853</v>
      </c>
    </row>
    <row r="275" spans="1:47" s="2" customFormat="1" ht="12">
      <c r="A275" s="41"/>
      <c r="B275" s="42"/>
      <c r="C275" s="43"/>
      <c r="D275" s="228" t="s">
        <v>162</v>
      </c>
      <c r="E275" s="43"/>
      <c r="F275" s="229" t="s">
        <v>524</v>
      </c>
      <c r="G275" s="43"/>
      <c r="H275" s="43"/>
      <c r="I275" s="230"/>
      <c r="J275" s="43"/>
      <c r="K275" s="43"/>
      <c r="L275" s="47"/>
      <c r="M275" s="231"/>
      <c r="N275" s="232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19" t="s">
        <v>162</v>
      </c>
      <c r="AU275" s="19" t="s">
        <v>90</v>
      </c>
    </row>
    <row r="276" spans="1:47" s="2" customFormat="1" ht="12">
      <c r="A276" s="41"/>
      <c r="B276" s="42"/>
      <c r="C276" s="43"/>
      <c r="D276" s="233" t="s">
        <v>164</v>
      </c>
      <c r="E276" s="43"/>
      <c r="F276" s="234" t="s">
        <v>525</v>
      </c>
      <c r="G276" s="43"/>
      <c r="H276" s="43"/>
      <c r="I276" s="230"/>
      <c r="J276" s="43"/>
      <c r="K276" s="43"/>
      <c r="L276" s="47"/>
      <c r="M276" s="231"/>
      <c r="N276" s="232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19" t="s">
        <v>164</v>
      </c>
      <c r="AU276" s="19" t="s">
        <v>90</v>
      </c>
    </row>
    <row r="277" spans="1:51" s="13" customFormat="1" ht="12">
      <c r="A277" s="13"/>
      <c r="B277" s="235"/>
      <c r="C277" s="236"/>
      <c r="D277" s="228" t="s">
        <v>166</v>
      </c>
      <c r="E277" s="237" t="s">
        <v>36</v>
      </c>
      <c r="F277" s="238" t="s">
        <v>526</v>
      </c>
      <c r="G277" s="236"/>
      <c r="H277" s="237" t="s">
        <v>36</v>
      </c>
      <c r="I277" s="239"/>
      <c r="J277" s="236"/>
      <c r="K277" s="236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166</v>
      </c>
      <c r="AU277" s="244" t="s">
        <v>90</v>
      </c>
      <c r="AV277" s="13" t="s">
        <v>23</v>
      </c>
      <c r="AW277" s="13" t="s">
        <v>45</v>
      </c>
      <c r="AX277" s="13" t="s">
        <v>82</v>
      </c>
      <c r="AY277" s="244" t="s">
        <v>153</v>
      </c>
    </row>
    <row r="278" spans="1:51" s="13" customFormat="1" ht="12">
      <c r="A278" s="13"/>
      <c r="B278" s="235"/>
      <c r="C278" s="236"/>
      <c r="D278" s="228" t="s">
        <v>166</v>
      </c>
      <c r="E278" s="237" t="s">
        <v>36</v>
      </c>
      <c r="F278" s="238" t="s">
        <v>527</v>
      </c>
      <c r="G278" s="236"/>
      <c r="H278" s="237" t="s">
        <v>36</v>
      </c>
      <c r="I278" s="239"/>
      <c r="J278" s="236"/>
      <c r="K278" s="236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166</v>
      </c>
      <c r="AU278" s="244" t="s">
        <v>90</v>
      </c>
      <c r="AV278" s="13" t="s">
        <v>23</v>
      </c>
      <c r="AW278" s="13" t="s">
        <v>45</v>
      </c>
      <c r="AX278" s="13" t="s">
        <v>82</v>
      </c>
      <c r="AY278" s="244" t="s">
        <v>153</v>
      </c>
    </row>
    <row r="279" spans="1:51" s="14" customFormat="1" ht="12">
      <c r="A279" s="14"/>
      <c r="B279" s="245"/>
      <c r="C279" s="246"/>
      <c r="D279" s="228" t="s">
        <v>166</v>
      </c>
      <c r="E279" s="247" t="s">
        <v>36</v>
      </c>
      <c r="F279" s="248" t="s">
        <v>528</v>
      </c>
      <c r="G279" s="246"/>
      <c r="H279" s="249">
        <v>29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166</v>
      </c>
      <c r="AU279" s="255" t="s">
        <v>90</v>
      </c>
      <c r="AV279" s="14" t="s">
        <v>90</v>
      </c>
      <c r="AW279" s="14" t="s">
        <v>45</v>
      </c>
      <c r="AX279" s="14" t="s">
        <v>82</v>
      </c>
      <c r="AY279" s="255" t="s">
        <v>153</v>
      </c>
    </row>
    <row r="280" spans="1:51" s="15" customFormat="1" ht="12">
      <c r="A280" s="15"/>
      <c r="B280" s="266"/>
      <c r="C280" s="267"/>
      <c r="D280" s="228" t="s">
        <v>166</v>
      </c>
      <c r="E280" s="268" t="s">
        <v>36</v>
      </c>
      <c r="F280" s="269" t="s">
        <v>183</v>
      </c>
      <c r="G280" s="267"/>
      <c r="H280" s="270">
        <v>29</v>
      </c>
      <c r="I280" s="271"/>
      <c r="J280" s="267"/>
      <c r="K280" s="267"/>
      <c r="L280" s="272"/>
      <c r="M280" s="273"/>
      <c r="N280" s="274"/>
      <c r="O280" s="274"/>
      <c r="P280" s="274"/>
      <c r="Q280" s="274"/>
      <c r="R280" s="274"/>
      <c r="S280" s="274"/>
      <c r="T280" s="27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76" t="s">
        <v>166</v>
      </c>
      <c r="AU280" s="276" t="s">
        <v>90</v>
      </c>
      <c r="AV280" s="15" t="s">
        <v>160</v>
      </c>
      <c r="AW280" s="15" t="s">
        <v>45</v>
      </c>
      <c r="AX280" s="15" t="s">
        <v>23</v>
      </c>
      <c r="AY280" s="276" t="s">
        <v>153</v>
      </c>
    </row>
    <row r="281" spans="1:65" s="2" customFormat="1" ht="16.5" customHeight="1">
      <c r="A281" s="41"/>
      <c r="B281" s="42"/>
      <c r="C281" s="215" t="s">
        <v>627</v>
      </c>
      <c r="D281" s="215" t="s">
        <v>155</v>
      </c>
      <c r="E281" s="216" t="s">
        <v>392</v>
      </c>
      <c r="F281" s="217" t="s">
        <v>393</v>
      </c>
      <c r="G281" s="218" t="s">
        <v>186</v>
      </c>
      <c r="H281" s="219">
        <v>872</v>
      </c>
      <c r="I281" s="220"/>
      <c r="J281" s="221">
        <f>ROUND(I281*H281,2)</f>
        <v>0</v>
      </c>
      <c r="K281" s="217" t="s">
        <v>36</v>
      </c>
      <c r="L281" s="47"/>
      <c r="M281" s="222" t="s">
        <v>36</v>
      </c>
      <c r="N281" s="223" t="s">
        <v>53</v>
      </c>
      <c r="O281" s="87"/>
      <c r="P281" s="224">
        <f>O281*H281</f>
        <v>0</v>
      </c>
      <c r="Q281" s="224">
        <v>0</v>
      </c>
      <c r="R281" s="224">
        <f>Q281*H281</f>
        <v>0</v>
      </c>
      <c r="S281" s="224">
        <v>0</v>
      </c>
      <c r="T281" s="225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26" t="s">
        <v>160</v>
      </c>
      <c r="AT281" s="226" t="s">
        <v>155</v>
      </c>
      <c r="AU281" s="226" t="s">
        <v>90</v>
      </c>
      <c r="AY281" s="19" t="s">
        <v>153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9" t="s">
        <v>23</v>
      </c>
      <c r="BK281" s="227">
        <f>ROUND(I281*H281,2)</f>
        <v>0</v>
      </c>
      <c r="BL281" s="19" t="s">
        <v>160</v>
      </c>
      <c r="BM281" s="226" t="s">
        <v>854</v>
      </c>
    </row>
    <row r="282" spans="1:47" s="2" customFormat="1" ht="12">
      <c r="A282" s="41"/>
      <c r="B282" s="42"/>
      <c r="C282" s="43"/>
      <c r="D282" s="228" t="s">
        <v>162</v>
      </c>
      <c r="E282" s="43"/>
      <c r="F282" s="229" t="s">
        <v>393</v>
      </c>
      <c r="G282" s="43"/>
      <c r="H282" s="43"/>
      <c r="I282" s="230"/>
      <c r="J282" s="43"/>
      <c r="K282" s="43"/>
      <c r="L282" s="47"/>
      <c r="M282" s="231"/>
      <c r="N282" s="232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19" t="s">
        <v>162</v>
      </c>
      <c r="AU282" s="19" t="s">
        <v>90</v>
      </c>
    </row>
    <row r="283" spans="1:51" s="13" customFormat="1" ht="12">
      <c r="A283" s="13"/>
      <c r="B283" s="235"/>
      <c r="C283" s="236"/>
      <c r="D283" s="228" t="s">
        <v>166</v>
      </c>
      <c r="E283" s="237" t="s">
        <v>36</v>
      </c>
      <c r="F283" s="238" t="s">
        <v>855</v>
      </c>
      <c r="G283" s="236"/>
      <c r="H283" s="237" t="s">
        <v>36</v>
      </c>
      <c r="I283" s="239"/>
      <c r="J283" s="236"/>
      <c r="K283" s="236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166</v>
      </c>
      <c r="AU283" s="244" t="s">
        <v>90</v>
      </c>
      <c r="AV283" s="13" t="s">
        <v>23</v>
      </c>
      <c r="AW283" s="13" t="s">
        <v>45</v>
      </c>
      <c r="AX283" s="13" t="s">
        <v>82</v>
      </c>
      <c r="AY283" s="244" t="s">
        <v>153</v>
      </c>
    </row>
    <row r="284" spans="1:51" s="13" customFormat="1" ht="12">
      <c r="A284" s="13"/>
      <c r="B284" s="235"/>
      <c r="C284" s="236"/>
      <c r="D284" s="228" t="s">
        <v>166</v>
      </c>
      <c r="E284" s="237" t="s">
        <v>36</v>
      </c>
      <c r="F284" s="238" t="s">
        <v>364</v>
      </c>
      <c r="G284" s="236"/>
      <c r="H284" s="237" t="s">
        <v>36</v>
      </c>
      <c r="I284" s="239"/>
      <c r="J284" s="236"/>
      <c r="K284" s="236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166</v>
      </c>
      <c r="AU284" s="244" t="s">
        <v>90</v>
      </c>
      <c r="AV284" s="13" t="s">
        <v>23</v>
      </c>
      <c r="AW284" s="13" t="s">
        <v>45</v>
      </c>
      <c r="AX284" s="13" t="s">
        <v>82</v>
      </c>
      <c r="AY284" s="244" t="s">
        <v>153</v>
      </c>
    </row>
    <row r="285" spans="1:51" s="14" customFormat="1" ht="12">
      <c r="A285" s="14"/>
      <c r="B285" s="245"/>
      <c r="C285" s="246"/>
      <c r="D285" s="228" t="s">
        <v>166</v>
      </c>
      <c r="E285" s="247" t="s">
        <v>36</v>
      </c>
      <c r="F285" s="248" t="s">
        <v>847</v>
      </c>
      <c r="G285" s="246"/>
      <c r="H285" s="249">
        <v>872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5" t="s">
        <v>166</v>
      </c>
      <c r="AU285" s="255" t="s">
        <v>90</v>
      </c>
      <c r="AV285" s="14" t="s">
        <v>90</v>
      </c>
      <c r="AW285" s="14" t="s">
        <v>45</v>
      </c>
      <c r="AX285" s="14" t="s">
        <v>82</v>
      </c>
      <c r="AY285" s="255" t="s">
        <v>153</v>
      </c>
    </row>
    <row r="286" spans="1:51" s="15" customFormat="1" ht="12">
      <c r="A286" s="15"/>
      <c r="B286" s="266"/>
      <c r="C286" s="267"/>
      <c r="D286" s="228" t="s">
        <v>166</v>
      </c>
      <c r="E286" s="268" t="s">
        <v>36</v>
      </c>
      <c r="F286" s="269" t="s">
        <v>183</v>
      </c>
      <c r="G286" s="267"/>
      <c r="H286" s="270">
        <v>872</v>
      </c>
      <c r="I286" s="271"/>
      <c r="J286" s="267"/>
      <c r="K286" s="267"/>
      <c r="L286" s="272"/>
      <c r="M286" s="273"/>
      <c r="N286" s="274"/>
      <c r="O286" s="274"/>
      <c r="P286" s="274"/>
      <c r="Q286" s="274"/>
      <c r="R286" s="274"/>
      <c r="S286" s="274"/>
      <c r="T286" s="27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76" t="s">
        <v>166</v>
      </c>
      <c r="AU286" s="276" t="s">
        <v>90</v>
      </c>
      <c r="AV286" s="15" t="s">
        <v>160</v>
      </c>
      <c r="AW286" s="15" t="s">
        <v>45</v>
      </c>
      <c r="AX286" s="15" t="s">
        <v>23</v>
      </c>
      <c r="AY286" s="276" t="s">
        <v>153</v>
      </c>
    </row>
    <row r="287" spans="1:65" s="2" customFormat="1" ht="16.5" customHeight="1">
      <c r="A287" s="41"/>
      <c r="B287" s="42"/>
      <c r="C287" s="215" t="s">
        <v>334</v>
      </c>
      <c r="D287" s="215" t="s">
        <v>155</v>
      </c>
      <c r="E287" s="216" t="s">
        <v>252</v>
      </c>
      <c r="F287" s="217" t="s">
        <v>253</v>
      </c>
      <c r="G287" s="218" t="s">
        <v>186</v>
      </c>
      <c r="H287" s="219">
        <v>60.5</v>
      </c>
      <c r="I287" s="220"/>
      <c r="J287" s="221">
        <f>ROUND(I287*H287,2)</f>
        <v>0</v>
      </c>
      <c r="K287" s="217" t="s">
        <v>36</v>
      </c>
      <c r="L287" s="47"/>
      <c r="M287" s="222" t="s">
        <v>36</v>
      </c>
      <c r="N287" s="223" t="s">
        <v>53</v>
      </c>
      <c r="O287" s="87"/>
      <c r="P287" s="224">
        <f>O287*H287</f>
        <v>0</v>
      </c>
      <c r="Q287" s="224">
        <v>0.00208</v>
      </c>
      <c r="R287" s="224">
        <f>Q287*H287</f>
        <v>0.12583999999999998</v>
      </c>
      <c r="S287" s="224">
        <v>0</v>
      </c>
      <c r="T287" s="225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26" t="s">
        <v>160</v>
      </c>
      <c r="AT287" s="226" t="s">
        <v>155</v>
      </c>
      <c r="AU287" s="226" t="s">
        <v>90</v>
      </c>
      <c r="AY287" s="19" t="s">
        <v>153</v>
      </c>
      <c r="BE287" s="227">
        <f>IF(N287="základní",J287,0)</f>
        <v>0</v>
      </c>
      <c r="BF287" s="227">
        <f>IF(N287="snížená",J287,0)</f>
        <v>0</v>
      </c>
      <c r="BG287" s="227">
        <f>IF(N287="zákl. přenesená",J287,0)</f>
        <v>0</v>
      </c>
      <c r="BH287" s="227">
        <f>IF(N287="sníž. přenesená",J287,0)</f>
        <v>0</v>
      </c>
      <c r="BI287" s="227">
        <f>IF(N287="nulová",J287,0)</f>
        <v>0</v>
      </c>
      <c r="BJ287" s="19" t="s">
        <v>23</v>
      </c>
      <c r="BK287" s="227">
        <f>ROUND(I287*H287,2)</f>
        <v>0</v>
      </c>
      <c r="BL287" s="19" t="s">
        <v>160</v>
      </c>
      <c r="BM287" s="226" t="s">
        <v>856</v>
      </c>
    </row>
    <row r="288" spans="1:47" s="2" customFormat="1" ht="12">
      <c r="A288" s="41"/>
      <c r="B288" s="42"/>
      <c r="C288" s="43"/>
      <c r="D288" s="228" t="s">
        <v>162</v>
      </c>
      <c r="E288" s="43"/>
      <c r="F288" s="229" t="s">
        <v>253</v>
      </c>
      <c r="G288" s="43"/>
      <c r="H288" s="43"/>
      <c r="I288" s="230"/>
      <c r="J288" s="43"/>
      <c r="K288" s="43"/>
      <c r="L288" s="47"/>
      <c r="M288" s="231"/>
      <c r="N288" s="232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19" t="s">
        <v>162</v>
      </c>
      <c r="AU288" s="19" t="s">
        <v>90</v>
      </c>
    </row>
    <row r="289" spans="1:51" s="13" customFormat="1" ht="12">
      <c r="A289" s="13"/>
      <c r="B289" s="235"/>
      <c r="C289" s="236"/>
      <c r="D289" s="228" t="s">
        <v>166</v>
      </c>
      <c r="E289" s="237" t="s">
        <v>36</v>
      </c>
      <c r="F289" s="238" t="s">
        <v>803</v>
      </c>
      <c r="G289" s="236"/>
      <c r="H289" s="237" t="s">
        <v>36</v>
      </c>
      <c r="I289" s="239"/>
      <c r="J289" s="236"/>
      <c r="K289" s="236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166</v>
      </c>
      <c r="AU289" s="244" t="s">
        <v>90</v>
      </c>
      <c r="AV289" s="13" t="s">
        <v>23</v>
      </c>
      <c r="AW289" s="13" t="s">
        <v>45</v>
      </c>
      <c r="AX289" s="13" t="s">
        <v>82</v>
      </c>
      <c r="AY289" s="244" t="s">
        <v>153</v>
      </c>
    </row>
    <row r="290" spans="1:51" s="13" customFormat="1" ht="12">
      <c r="A290" s="13"/>
      <c r="B290" s="235"/>
      <c r="C290" s="236"/>
      <c r="D290" s="228" t="s">
        <v>166</v>
      </c>
      <c r="E290" s="237" t="s">
        <v>36</v>
      </c>
      <c r="F290" s="238" t="s">
        <v>396</v>
      </c>
      <c r="G290" s="236"/>
      <c r="H290" s="237" t="s">
        <v>36</v>
      </c>
      <c r="I290" s="239"/>
      <c r="J290" s="236"/>
      <c r="K290" s="236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166</v>
      </c>
      <c r="AU290" s="244" t="s">
        <v>90</v>
      </c>
      <c r="AV290" s="13" t="s">
        <v>23</v>
      </c>
      <c r="AW290" s="13" t="s">
        <v>45</v>
      </c>
      <c r="AX290" s="13" t="s">
        <v>82</v>
      </c>
      <c r="AY290" s="244" t="s">
        <v>153</v>
      </c>
    </row>
    <row r="291" spans="1:51" s="14" customFormat="1" ht="12">
      <c r="A291" s="14"/>
      <c r="B291" s="245"/>
      <c r="C291" s="246"/>
      <c r="D291" s="228" t="s">
        <v>166</v>
      </c>
      <c r="E291" s="247" t="s">
        <v>36</v>
      </c>
      <c r="F291" s="248" t="s">
        <v>857</v>
      </c>
      <c r="G291" s="246"/>
      <c r="H291" s="249">
        <v>36.3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166</v>
      </c>
      <c r="AU291" s="255" t="s">
        <v>90</v>
      </c>
      <c r="AV291" s="14" t="s">
        <v>90</v>
      </c>
      <c r="AW291" s="14" t="s">
        <v>45</v>
      </c>
      <c r="AX291" s="14" t="s">
        <v>82</v>
      </c>
      <c r="AY291" s="255" t="s">
        <v>153</v>
      </c>
    </row>
    <row r="292" spans="1:51" s="13" customFormat="1" ht="12">
      <c r="A292" s="13"/>
      <c r="B292" s="235"/>
      <c r="C292" s="236"/>
      <c r="D292" s="228" t="s">
        <v>166</v>
      </c>
      <c r="E292" s="237" t="s">
        <v>36</v>
      </c>
      <c r="F292" s="238" t="s">
        <v>364</v>
      </c>
      <c r="G292" s="236"/>
      <c r="H292" s="237" t="s">
        <v>36</v>
      </c>
      <c r="I292" s="239"/>
      <c r="J292" s="236"/>
      <c r="K292" s="236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166</v>
      </c>
      <c r="AU292" s="244" t="s">
        <v>90</v>
      </c>
      <c r="AV292" s="13" t="s">
        <v>23</v>
      </c>
      <c r="AW292" s="13" t="s">
        <v>45</v>
      </c>
      <c r="AX292" s="13" t="s">
        <v>82</v>
      </c>
      <c r="AY292" s="244" t="s">
        <v>153</v>
      </c>
    </row>
    <row r="293" spans="1:51" s="14" customFormat="1" ht="12">
      <c r="A293" s="14"/>
      <c r="B293" s="245"/>
      <c r="C293" s="246"/>
      <c r="D293" s="228" t="s">
        <v>166</v>
      </c>
      <c r="E293" s="247" t="s">
        <v>36</v>
      </c>
      <c r="F293" s="248" t="s">
        <v>858</v>
      </c>
      <c r="G293" s="246"/>
      <c r="H293" s="249">
        <v>24.2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166</v>
      </c>
      <c r="AU293" s="255" t="s">
        <v>90</v>
      </c>
      <c r="AV293" s="14" t="s">
        <v>90</v>
      </c>
      <c r="AW293" s="14" t="s">
        <v>45</v>
      </c>
      <c r="AX293" s="14" t="s">
        <v>82</v>
      </c>
      <c r="AY293" s="255" t="s">
        <v>153</v>
      </c>
    </row>
    <row r="294" spans="1:51" s="15" customFormat="1" ht="12">
      <c r="A294" s="15"/>
      <c r="B294" s="266"/>
      <c r="C294" s="267"/>
      <c r="D294" s="228" t="s">
        <v>166</v>
      </c>
      <c r="E294" s="268" t="s">
        <v>36</v>
      </c>
      <c r="F294" s="269" t="s">
        <v>183</v>
      </c>
      <c r="G294" s="267"/>
      <c r="H294" s="270">
        <v>60.5</v>
      </c>
      <c r="I294" s="271"/>
      <c r="J294" s="267"/>
      <c r="K294" s="267"/>
      <c r="L294" s="272"/>
      <c r="M294" s="273"/>
      <c r="N294" s="274"/>
      <c r="O294" s="274"/>
      <c r="P294" s="274"/>
      <c r="Q294" s="274"/>
      <c r="R294" s="274"/>
      <c r="S294" s="274"/>
      <c r="T294" s="27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76" t="s">
        <v>166</v>
      </c>
      <c r="AU294" s="276" t="s">
        <v>90</v>
      </c>
      <c r="AV294" s="15" t="s">
        <v>160</v>
      </c>
      <c r="AW294" s="15" t="s">
        <v>45</v>
      </c>
      <c r="AX294" s="15" t="s">
        <v>23</v>
      </c>
      <c r="AY294" s="276" t="s">
        <v>153</v>
      </c>
    </row>
    <row r="295" spans="1:65" s="2" customFormat="1" ht="16.5" customHeight="1">
      <c r="A295" s="41"/>
      <c r="B295" s="42"/>
      <c r="C295" s="215" t="s">
        <v>301</v>
      </c>
      <c r="D295" s="215" t="s">
        <v>155</v>
      </c>
      <c r="E295" s="216" t="s">
        <v>255</v>
      </c>
      <c r="F295" s="217" t="s">
        <v>256</v>
      </c>
      <c r="G295" s="218" t="s">
        <v>201</v>
      </c>
      <c r="H295" s="219">
        <v>218</v>
      </c>
      <c r="I295" s="220"/>
      <c r="J295" s="221">
        <f>ROUND(I295*H295,2)</f>
        <v>0</v>
      </c>
      <c r="K295" s="217" t="s">
        <v>36</v>
      </c>
      <c r="L295" s="47"/>
      <c r="M295" s="222" t="s">
        <v>36</v>
      </c>
      <c r="N295" s="223" t="s">
        <v>53</v>
      </c>
      <c r="O295" s="87"/>
      <c r="P295" s="224">
        <f>O295*H295</f>
        <v>0</v>
      </c>
      <c r="Q295" s="224">
        <v>0</v>
      </c>
      <c r="R295" s="224">
        <f>Q295*H295</f>
        <v>0</v>
      </c>
      <c r="S295" s="224">
        <v>0</v>
      </c>
      <c r="T295" s="225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26" t="s">
        <v>160</v>
      </c>
      <c r="AT295" s="226" t="s">
        <v>155</v>
      </c>
      <c r="AU295" s="226" t="s">
        <v>90</v>
      </c>
      <c r="AY295" s="19" t="s">
        <v>153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19" t="s">
        <v>23</v>
      </c>
      <c r="BK295" s="227">
        <f>ROUND(I295*H295,2)</f>
        <v>0</v>
      </c>
      <c r="BL295" s="19" t="s">
        <v>160</v>
      </c>
      <c r="BM295" s="226" t="s">
        <v>859</v>
      </c>
    </row>
    <row r="296" spans="1:47" s="2" customFormat="1" ht="12">
      <c r="A296" s="41"/>
      <c r="B296" s="42"/>
      <c r="C296" s="43"/>
      <c r="D296" s="228" t="s">
        <v>162</v>
      </c>
      <c r="E296" s="43"/>
      <c r="F296" s="229" t="s">
        <v>256</v>
      </c>
      <c r="G296" s="43"/>
      <c r="H296" s="43"/>
      <c r="I296" s="230"/>
      <c r="J296" s="43"/>
      <c r="K296" s="43"/>
      <c r="L296" s="47"/>
      <c r="M296" s="231"/>
      <c r="N296" s="232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19" t="s">
        <v>162</v>
      </c>
      <c r="AU296" s="19" t="s">
        <v>90</v>
      </c>
    </row>
    <row r="297" spans="1:51" s="13" customFormat="1" ht="12">
      <c r="A297" s="13"/>
      <c r="B297" s="235"/>
      <c r="C297" s="236"/>
      <c r="D297" s="228" t="s">
        <v>166</v>
      </c>
      <c r="E297" s="237" t="s">
        <v>36</v>
      </c>
      <c r="F297" s="238" t="s">
        <v>846</v>
      </c>
      <c r="G297" s="236"/>
      <c r="H297" s="237" t="s">
        <v>36</v>
      </c>
      <c r="I297" s="239"/>
      <c r="J297" s="236"/>
      <c r="K297" s="236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166</v>
      </c>
      <c r="AU297" s="244" t="s">
        <v>90</v>
      </c>
      <c r="AV297" s="13" t="s">
        <v>23</v>
      </c>
      <c r="AW297" s="13" t="s">
        <v>45</v>
      </c>
      <c r="AX297" s="13" t="s">
        <v>82</v>
      </c>
      <c r="AY297" s="244" t="s">
        <v>153</v>
      </c>
    </row>
    <row r="298" spans="1:51" s="13" customFormat="1" ht="12">
      <c r="A298" s="13"/>
      <c r="B298" s="235"/>
      <c r="C298" s="236"/>
      <c r="D298" s="228" t="s">
        <v>166</v>
      </c>
      <c r="E298" s="237" t="s">
        <v>36</v>
      </c>
      <c r="F298" s="238" t="s">
        <v>860</v>
      </c>
      <c r="G298" s="236"/>
      <c r="H298" s="237" t="s">
        <v>36</v>
      </c>
      <c r="I298" s="239"/>
      <c r="J298" s="236"/>
      <c r="K298" s="236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166</v>
      </c>
      <c r="AU298" s="244" t="s">
        <v>90</v>
      </c>
      <c r="AV298" s="13" t="s">
        <v>23</v>
      </c>
      <c r="AW298" s="13" t="s">
        <v>45</v>
      </c>
      <c r="AX298" s="13" t="s">
        <v>82</v>
      </c>
      <c r="AY298" s="244" t="s">
        <v>153</v>
      </c>
    </row>
    <row r="299" spans="1:51" s="13" customFormat="1" ht="12">
      <c r="A299" s="13"/>
      <c r="B299" s="235"/>
      <c r="C299" s="236"/>
      <c r="D299" s="228" t="s">
        <v>166</v>
      </c>
      <c r="E299" s="237" t="s">
        <v>36</v>
      </c>
      <c r="F299" s="238" t="s">
        <v>364</v>
      </c>
      <c r="G299" s="236"/>
      <c r="H299" s="237" t="s">
        <v>36</v>
      </c>
      <c r="I299" s="239"/>
      <c r="J299" s="236"/>
      <c r="K299" s="236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166</v>
      </c>
      <c r="AU299" s="244" t="s">
        <v>90</v>
      </c>
      <c r="AV299" s="13" t="s">
        <v>23</v>
      </c>
      <c r="AW299" s="13" t="s">
        <v>45</v>
      </c>
      <c r="AX299" s="13" t="s">
        <v>82</v>
      </c>
      <c r="AY299" s="244" t="s">
        <v>153</v>
      </c>
    </row>
    <row r="300" spans="1:51" s="14" customFormat="1" ht="12">
      <c r="A300" s="14"/>
      <c r="B300" s="245"/>
      <c r="C300" s="246"/>
      <c r="D300" s="228" t="s">
        <v>166</v>
      </c>
      <c r="E300" s="247" t="s">
        <v>36</v>
      </c>
      <c r="F300" s="248" t="s">
        <v>861</v>
      </c>
      <c r="G300" s="246"/>
      <c r="H300" s="249">
        <v>12.1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166</v>
      </c>
      <c r="AU300" s="255" t="s">
        <v>90</v>
      </c>
      <c r="AV300" s="14" t="s">
        <v>90</v>
      </c>
      <c r="AW300" s="14" t="s">
        <v>45</v>
      </c>
      <c r="AX300" s="14" t="s">
        <v>82</v>
      </c>
      <c r="AY300" s="255" t="s">
        <v>153</v>
      </c>
    </row>
    <row r="301" spans="1:51" s="16" customFormat="1" ht="12">
      <c r="A301" s="16"/>
      <c r="B301" s="282"/>
      <c r="C301" s="283"/>
      <c r="D301" s="228" t="s">
        <v>166</v>
      </c>
      <c r="E301" s="284" t="s">
        <v>36</v>
      </c>
      <c r="F301" s="285" t="s">
        <v>400</v>
      </c>
      <c r="G301" s="283"/>
      <c r="H301" s="286">
        <v>12.1</v>
      </c>
      <c r="I301" s="287"/>
      <c r="J301" s="283"/>
      <c r="K301" s="283"/>
      <c r="L301" s="288"/>
      <c r="M301" s="289"/>
      <c r="N301" s="290"/>
      <c r="O301" s="290"/>
      <c r="P301" s="290"/>
      <c r="Q301" s="290"/>
      <c r="R301" s="290"/>
      <c r="S301" s="290"/>
      <c r="T301" s="291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T301" s="292" t="s">
        <v>166</v>
      </c>
      <c r="AU301" s="292" t="s">
        <v>90</v>
      </c>
      <c r="AV301" s="16" t="s">
        <v>174</v>
      </c>
      <c r="AW301" s="16" t="s">
        <v>45</v>
      </c>
      <c r="AX301" s="16" t="s">
        <v>82</v>
      </c>
      <c r="AY301" s="292" t="s">
        <v>153</v>
      </c>
    </row>
    <row r="302" spans="1:51" s="13" customFormat="1" ht="12">
      <c r="A302" s="13"/>
      <c r="B302" s="235"/>
      <c r="C302" s="236"/>
      <c r="D302" s="228" t="s">
        <v>166</v>
      </c>
      <c r="E302" s="237" t="s">
        <v>36</v>
      </c>
      <c r="F302" s="238" t="s">
        <v>862</v>
      </c>
      <c r="G302" s="236"/>
      <c r="H302" s="237" t="s">
        <v>36</v>
      </c>
      <c r="I302" s="239"/>
      <c r="J302" s="236"/>
      <c r="K302" s="236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166</v>
      </c>
      <c r="AU302" s="244" t="s">
        <v>90</v>
      </c>
      <c r="AV302" s="13" t="s">
        <v>23</v>
      </c>
      <c r="AW302" s="13" t="s">
        <v>45</v>
      </c>
      <c r="AX302" s="13" t="s">
        <v>82</v>
      </c>
      <c r="AY302" s="244" t="s">
        <v>153</v>
      </c>
    </row>
    <row r="303" spans="1:51" s="13" customFormat="1" ht="12">
      <c r="A303" s="13"/>
      <c r="B303" s="235"/>
      <c r="C303" s="236"/>
      <c r="D303" s="228" t="s">
        <v>166</v>
      </c>
      <c r="E303" s="237" t="s">
        <v>36</v>
      </c>
      <c r="F303" s="238" t="s">
        <v>364</v>
      </c>
      <c r="G303" s="236"/>
      <c r="H303" s="237" t="s">
        <v>36</v>
      </c>
      <c r="I303" s="239"/>
      <c r="J303" s="236"/>
      <c r="K303" s="236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166</v>
      </c>
      <c r="AU303" s="244" t="s">
        <v>90</v>
      </c>
      <c r="AV303" s="13" t="s">
        <v>23</v>
      </c>
      <c r="AW303" s="13" t="s">
        <v>45</v>
      </c>
      <c r="AX303" s="13" t="s">
        <v>82</v>
      </c>
      <c r="AY303" s="244" t="s">
        <v>153</v>
      </c>
    </row>
    <row r="304" spans="1:51" s="14" customFormat="1" ht="12">
      <c r="A304" s="14"/>
      <c r="B304" s="245"/>
      <c r="C304" s="246"/>
      <c r="D304" s="228" t="s">
        <v>166</v>
      </c>
      <c r="E304" s="247" t="s">
        <v>36</v>
      </c>
      <c r="F304" s="248" t="s">
        <v>808</v>
      </c>
      <c r="G304" s="246"/>
      <c r="H304" s="249">
        <v>31.5</v>
      </c>
      <c r="I304" s="250"/>
      <c r="J304" s="246"/>
      <c r="K304" s="246"/>
      <c r="L304" s="251"/>
      <c r="M304" s="252"/>
      <c r="N304" s="253"/>
      <c r="O304" s="253"/>
      <c r="P304" s="253"/>
      <c r="Q304" s="253"/>
      <c r="R304" s="253"/>
      <c r="S304" s="253"/>
      <c r="T304" s="25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5" t="s">
        <v>166</v>
      </c>
      <c r="AU304" s="255" t="s">
        <v>90</v>
      </c>
      <c r="AV304" s="14" t="s">
        <v>90</v>
      </c>
      <c r="AW304" s="14" t="s">
        <v>45</v>
      </c>
      <c r="AX304" s="14" t="s">
        <v>82</v>
      </c>
      <c r="AY304" s="255" t="s">
        <v>153</v>
      </c>
    </row>
    <row r="305" spans="1:51" s="16" customFormat="1" ht="12">
      <c r="A305" s="16"/>
      <c r="B305" s="282"/>
      <c r="C305" s="283"/>
      <c r="D305" s="228" t="s">
        <v>166</v>
      </c>
      <c r="E305" s="284" t="s">
        <v>36</v>
      </c>
      <c r="F305" s="285" t="s">
        <v>400</v>
      </c>
      <c r="G305" s="283"/>
      <c r="H305" s="286">
        <v>31.5</v>
      </c>
      <c r="I305" s="287"/>
      <c r="J305" s="283"/>
      <c r="K305" s="283"/>
      <c r="L305" s="288"/>
      <c r="M305" s="289"/>
      <c r="N305" s="290"/>
      <c r="O305" s="290"/>
      <c r="P305" s="290"/>
      <c r="Q305" s="290"/>
      <c r="R305" s="290"/>
      <c r="S305" s="290"/>
      <c r="T305" s="291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T305" s="292" t="s">
        <v>166</v>
      </c>
      <c r="AU305" s="292" t="s">
        <v>90</v>
      </c>
      <c r="AV305" s="16" t="s">
        <v>174</v>
      </c>
      <c r="AW305" s="16" t="s">
        <v>45</v>
      </c>
      <c r="AX305" s="16" t="s">
        <v>82</v>
      </c>
      <c r="AY305" s="292" t="s">
        <v>153</v>
      </c>
    </row>
    <row r="306" spans="1:51" s="15" customFormat="1" ht="12">
      <c r="A306" s="15"/>
      <c r="B306" s="266"/>
      <c r="C306" s="267"/>
      <c r="D306" s="228" t="s">
        <v>166</v>
      </c>
      <c r="E306" s="268" t="s">
        <v>36</v>
      </c>
      <c r="F306" s="269" t="s">
        <v>183</v>
      </c>
      <c r="G306" s="267"/>
      <c r="H306" s="270">
        <v>43.6</v>
      </c>
      <c r="I306" s="271"/>
      <c r="J306" s="267"/>
      <c r="K306" s="267"/>
      <c r="L306" s="272"/>
      <c r="M306" s="273"/>
      <c r="N306" s="274"/>
      <c r="O306" s="274"/>
      <c r="P306" s="274"/>
      <c r="Q306" s="274"/>
      <c r="R306" s="274"/>
      <c r="S306" s="274"/>
      <c r="T306" s="27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6" t="s">
        <v>166</v>
      </c>
      <c r="AU306" s="276" t="s">
        <v>90</v>
      </c>
      <c r="AV306" s="15" t="s">
        <v>160</v>
      </c>
      <c r="AW306" s="15" t="s">
        <v>45</v>
      </c>
      <c r="AX306" s="15" t="s">
        <v>82</v>
      </c>
      <c r="AY306" s="276" t="s">
        <v>153</v>
      </c>
    </row>
    <row r="307" spans="1:51" s="13" customFormat="1" ht="12">
      <c r="A307" s="13"/>
      <c r="B307" s="235"/>
      <c r="C307" s="236"/>
      <c r="D307" s="228" t="s">
        <v>166</v>
      </c>
      <c r="E307" s="237" t="s">
        <v>36</v>
      </c>
      <c r="F307" s="238" t="s">
        <v>401</v>
      </c>
      <c r="G307" s="236"/>
      <c r="H307" s="237" t="s">
        <v>36</v>
      </c>
      <c r="I307" s="239"/>
      <c r="J307" s="236"/>
      <c r="K307" s="236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166</v>
      </c>
      <c r="AU307" s="244" t="s">
        <v>90</v>
      </c>
      <c r="AV307" s="13" t="s">
        <v>23</v>
      </c>
      <c r="AW307" s="13" t="s">
        <v>45</v>
      </c>
      <c r="AX307" s="13" t="s">
        <v>82</v>
      </c>
      <c r="AY307" s="244" t="s">
        <v>153</v>
      </c>
    </row>
    <row r="308" spans="1:51" s="14" customFormat="1" ht="12">
      <c r="A308" s="14"/>
      <c r="B308" s="245"/>
      <c r="C308" s="246"/>
      <c r="D308" s="228" t="s">
        <v>166</v>
      </c>
      <c r="E308" s="247" t="s">
        <v>36</v>
      </c>
      <c r="F308" s="248" t="s">
        <v>863</v>
      </c>
      <c r="G308" s="246"/>
      <c r="H308" s="249">
        <v>218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166</v>
      </c>
      <c r="AU308" s="255" t="s">
        <v>90</v>
      </c>
      <c r="AV308" s="14" t="s">
        <v>90</v>
      </c>
      <c r="AW308" s="14" t="s">
        <v>45</v>
      </c>
      <c r="AX308" s="14" t="s">
        <v>23</v>
      </c>
      <c r="AY308" s="255" t="s">
        <v>153</v>
      </c>
    </row>
    <row r="309" spans="1:65" s="2" customFormat="1" ht="16.5" customHeight="1">
      <c r="A309" s="41"/>
      <c r="B309" s="42"/>
      <c r="C309" s="256" t="s">
        <v>632</v>
      </c>
      <c r="D309" s="256" t="s">
        <v>175</v>
      </c>
      <c r="E309" s="257" t="s">
        <v>403</v>
      </c>
      <c r="F309" s="258" t="s">
        <v>261</v>
      </c>
      <c r="G309" s="259" t="s">
        <v>201</v>
      </c>
      <c r="H309" s="260">
        <v>218</v>
      </c>
      <c r="I309" s="261"/>
      <c r="J309" s="262">
        <f>ROUND(I309*H309,2)</f>
        <v>0</v>
      </c>
      <c r="K309" s="258" t="s">
        <v>36</v>
      </c>
      <c r="L309" s="263"/>
      <c r="M309" s="264" t="s">
        <v>36</v>
      </c>
      <c r="N309" s="265" t="s">
        <v>53</v>
      </c>
      <c r="O309" s="87"/>
      <c r="P309" s="224">
        <f>O309*H309</f>
        <v>0</v>
      </c>
      <c r="Q309" s="224">
        <v>0.001</v>
      </c>
      <c r="R309" s="224">
        <f>Q309*H309</f>
        <v>0.218</v>
      </c>
      <c r="S309" s="224">
        <v>0</v>
      </c>
      <c r="T309" s="225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26" t="s">
        <v>179</v>
      </c>
      <c r="AT309" s="226" t="s">
        <v>175</v>
      </c>
      <c r="AU309" s="226" t="s">
        <v>90</v>
      </c>
      <c r="AY309" s="19" t="s">
        <v>153</v>
      </c>
      <c r="BE309" s="227">
        <f>IF(N309="základní",J309,0)</f>
        <v>0</v>
      </c>
      <c r="BF309" s="227">
        <f>IF(N309="snížená",J309,0)</f>
        <v>0</v>
      </c>
      <c r="BG309" s="227">
        <f>IF(N309="zákl. přenesená",J309,0)</f>
        <v>0</v>
      </c>
      <c r="BH309" s="227">
        <f>IF(N309="sníž. přenesená",J309,0)</f>
        <v>0</v>
      </c>
      <c r="BI309" s="227">
        <f>IF(N309="nulová",J309,0)</f>
        <v>0</v>
      </c>
      <c r="BJ309" s="19" t="s">
        <v>23</v>
      </c>
      <c r="BK309" s="227">
        <f>ROUND(I309*H309,2)</f>
        <v>0</v>
      </c>
      <c r="BL309" s="19" t="s">
        <v>160</v>
      </c>
      <c r="BM309" s="226" t="s">
        <v>864</v>
      </c>
    </row>
    <row r="310" spans="1:47" s="2" customFormat="1" ht="12">
      <c r="A310" s="41"/>
      <c r="B310" s="42"/>
      <c r="C310" s="43"/>
      <c r="D310" s="228" t="s">
        <v>162</v>
      </c>
      <c r="E310" s="43"/>
      <c r="F310" s="229" t="s">
        <v>261</v>
      </c>
      <c r="G310" s="43"/>
      <c r="H310" s="43"/>
      <c r="I310" s="230"/>
      <c r="J310" s="43"/>
      <c r="K310" s="43"/>
      <c r="L310" s="47"/>
      <c r="M310" s="231"/>
      <c r="N310" s="232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19" t="s">
        <v>162</v>
      </c>
      <c r="AU310" s="19" t="s">
        <v>90</v>
      </c>
    </row>
    <row r="311" spans="1:51" s="13" customFormat="1" ht="12">
      <c r="A311" s="13"/>
      <c r="B311" s="235"/>
      <c r="C311" s="236"/>
      <c r="D311" s="228" t="s">
        <v>166</v>
      </c>
      <c r="E311" s="237" t="s">
        <v>36</v>
      </c>
      <c r="F311" s="238" t="s">
        <v>263</v>
      </c>
      <c r="G311" s="236"/>
      <c r="H311" s="237" t="s">
        <v>36</v>
      </c>
      <c r="I311" s="239"/>
      <c r="J311" s="236"/>
      <c r="K311" s="236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166</v>
      </c>
      <c r="AU311" s="244" t="s">
        <v>90</v>
      </c>
      <c r="AV311" s="13" t="s">
        <v>23</v>
      </c>
      <c r="AW311" s="13" t="s">
        <v>45</v>
      </c>
      <c r="AX311" s="13" t="s">
        <v>82</v>
      </c>
      <c r="AY311" s="244" t="s">
        <v>153</v>
      </c>
    </row>
    <row r="312" spans="1:51" s="14" customFormat="1" ht="12">
      <c r="A312" s="14"/>
      <c r="B312" s="245"/>
      <c r="C312" s="246"/>
      <c r="D312" s="228" t="s">
        <v>166</v>
      </c>
      <c r="E312" s="247" t="s">
        <v>36</v>
      </c>
      <c r="F312" s="248" t="s">
        <v>865</v>
      </c>
      <c r="G312" s="246"/>
      <c r="H312" s="249">
        <v>218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166</v>
      </c>
      <c r="AU312" s="255" t="s">
        <v>90</v>
      </c>
      <c r="AV312" s="14" t="s">
        <v>90</v>
      </c>
      <c r="AW312" s="14" t="s">
        <v>45</v>
      </c>
      <c r="AX312" s="14" t="s">
        <v>23</v>
      </c>
      <c r="AY312" s="255" t="s">
        <v>153</v>
      </c>
    </row>
    <row r="313" spans="1:65" s="2" customFormat="1" ht="16.5" customHeight="1">
      <c r="A313" s="41"/>
      <c r="B313" s="42"/>
      <c r="C313" s="215" t="s">
        <v>641</v>
      </c>
      <c r="D313" s="215" t="s">
        <v>155</v>
      </c>
      <c r="E313" s="216" t="s">
        <v>266</v>
      </c>
      <c r="F313" s="217" t="s">
        <v>267</v>
      </c>
      <c r="G313" s="218" t="s">
        <v>186</v>
      </c>
      <c r="H313" s="219">
        <v>3.6</v>
      </c>
      <c r="I313" s="220"/>
      <c r="J313" s="221">
        <f>ROUND(I313*H313,2)</f>
        <v>0</v>
      </c>
      <c r="K313" s="217" t="s">
        <v>36</v>
      </c>
      <c r="L313" s="47"/>
      <c r="M313" s="222" t="s">
        <v>36</v>
      </c>
      <c r="N313" s="223" t="s">
        <v>53</v>
      </c>
      <c r="O313" s="87"/>
      <c r="P313" s="224">
        <f>O313*H313</f>
        <v>0</v>
      </c>
      <c r="Q313" s="224">
        <v>0</v>
      </c>
      <c r="R313" s="224">
        <f>Q313*H313</f>
        <v>0</v>
      </c>
      <c r="S313" s="224">
        <v>0</v>
      </c>
      <c r="T313" s="225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26" t="s">
        <v>160</v>
      </c>
      <c r="AT313" s="226" t="s">
        <v>155</v>
      </c>
      <c r="AU313" s="226" t="s">
        <v>90</v>
      </c>
      <c r="AY313" s="19" t="s">
        <v>153</v>
      </c>
      <c r="BE313" s="227">
        <f>IF(N313="základní",J313,0)</f>
        <v>0</v>
      </c>
      <c r="BF313" s="227">
        <f>IF(N313="snížená",J313,0)</f>
        <v>0</v>
      </c>
      <c r="BG313" s="227">
        <f>IF(N313="zákl. přenesená",J313,0)</f>
        <v>0</v>
      </c>
      <c r="BH313" s="227">
        <f>IF(N313="sníž. přenesená",J313,0)</f>
        <v>0</v>
      </c>
      <c r="BI313" s="227">
        <f>IF(N313="nulová",J313,0)</f>
        <v>0</v>
      </c>
      <c r="BJ313" s="19" t="s">
        <v>23</v>
      </c>
      <c r="BK313" s="227">
        <f>ROUND(I313*H313,2)</f>
        <v>0</v>
      </c>
      <c r="BL313" s="19" t="s">
        <v>160</v>
      </c>
      <c r="BM313" s="226" t="s">
        <v>866</v>
      </c>
    </row>
    <row r="314" spans="1:47" s="2" customFormat="1" ht="12">
      <c r="A314" s="41"/>
      <c r="B314" s="42"/>
      <c r="C314" s="43"/>
      <c r="D314" s="228" t="s">
        <v>162</v>
      </c>
      <c r="E314" s="43"/>
      <c r="F314" s="229" t="s">
        <v>267</v>
      </c>
      <c r="G314" s="43"/>
      <c r="H314" s="43"/>
      <c r="I314" s="230"/>
      <c r="J314" s="43"/>
      <c r="K314" s="43"/>
      <c r="L314" s="47"/>
      <c r="M314" s="231"/>
      <c r="N314" s="232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19" t="s">
        <v>162</v>
      </c>
      <c r="AU314" s="19" t="s">
        <v>90</v>
      </c>
    </row>
    <row r="315" spans="1:51" s="13" customFormat="1" ht="12">
      <c r="A315" s="13"/>
      <c r="B315" s="235"/>
      <c r="C315" s="236"/>
      <c r="D315" s="228" t="s">
        <v>166</v>
      </c>
      <c r="E315" s="237" t="s">
        <v>36</v>
      </c>
      <c r="F315" s="238" t="s">
        <v>546</v>
      </c>
      <c r="G315" s="236"/>
      <c r="H315" s="237" t="s">
        <v>36</v>
      </c>
      <c r="I315" s="239"/>
      <c r="J315" s="236"/>
      <c r="K315" s="236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166</v>
      </c>
      <c r="AU315" s="244" t="s">
        <v>90</v>
      </c>
      <c r="AV315" s="13" t="s">
        <v>23</v>
      </c>
      <c r="AW315" s="13" t="s">
        <v>45</v>
      </c>
      <c r="AX315" s="13" t="s">
        <v>82</v>
      </c>
      <c r="AY315" s="244" t="s">
        <v>153</v>
      </c>
    </row>
    <row r="316" spans="1:51" s="13" customFormat="1" ht="12">
      <c r="A316" s="13"/>
      <c r="B316" s="235"/>
      <c r="C316" s="236"/>
      <c r="D316" s="228" t="s">
        <v>166</v>
      </c>
      <c r="E316" s="237" t="s">
        <v>36</v>
      </c>
      <c r="F316" s="238" t="s">
        <v>364</v>
      </c>
      <c r="G316" s="236"/>
      <c r="H316" s="237" t="s">
        <v>36</v>
      </c>
      <c r="I316" s="239"/>
      <c r="J316" s="236"/>
      <c r="K316" s="236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166</v>
      </c>
      <c r="AU316" s="244" t="s">
        <v>90</v>
      </c>
      <c r="AV316" s="13" t="s">
        <v>23</v>
      </c>
      <c r="AW316" s="13" t="s">
        <v>45</v>
      </c>
      <c r="AX316" s="13" t="s">
        <v>82</v>
      </c>
      <c r="AY316" s="244" t="s">
        <v>153</v>
      </c>
    </row>
    <row r="317" spans="1:51" s="14" customFormat="1" ht="12">
      <c r="A317" s="14"/>
      <c r="B317" s="245"/>
      <c r="C317" s="246"/>
      <c r="D317" s="228" t="s">
        <v>166</v>
      </c>
      <c r="E317" s="247" t="s">
        <v>36</v>
      </c>
      <c r="F317" s="248" t="s">
        <v>804</v>
      </c>
      <c r="G317" s="246"/>
      <c r="H317" s="249">
        <v>3.6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5" t="s">
        <v>166</v>
      </c>
      <c r="AU317" s="255" t="s">
        <v>90</v>
      </c>
      <c r="AV317" s="14" t="s">
        <v>90</v>
      </c>
      <c r="AW317" s="14" t="s">
        <v>45</v>
      </c>
      <c r="AX317" s="14" t="s">
        <v>82</v>
      </c>
      <c r="AY317" s="255" t="s">
        <v>153</v>
      </c>
    </row>
    <row r="318" spans="1:51" s="15" customFormat="1" ht="12">
      <c r="A318" s="15"/>
      <c r="B318" s="266"/>
      <c r="C318" s="267"/>
      <c r="D318" s="228" t="s">
        <v>166</v>
      </c>
      <c r="E318" s="268" t="s">
        <v>36</v>
      </c>
      <c r="F318" s="269" t="s">
        <v>183</v>
      </c>
      <c r="G318" s="267"/>
      <c r="H318" s="270">
        <v>3.6</v>
      </c>
      <c r="I318" s="271"/>
      <c r="J318" s="267"/>
      <c r="K318" s="267"/>
      <c r="L318" s="272"/>
      <c r="M318" s="273"/>
      <c r="N318" s="274"/>
      <c r="O318" s="274"/>
      <c r="P318" s="274"/>
      <c r="Q318" s="274"/>
      <c r="R318" s="274"/>
      <c r="S318" s="274"/>
      <c r="T318" s="27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76" t="s">
        <v>166</v>
      </c>
      <c r="AU318" s="276" t="s">
        <v>90</v>
      </c>
      <c r="AV318" s="15" t="s">
        <v>160</v>
      </c>
      <c r="AW318" s="15" t="s">
        <v>45</v>
      </c>
      <c r="AX318" s="15" t="s">
        <v>23</v>
      </c>
      <c r="AY318" s="276" t="s">
        <v>153</v>
      </c>
    </row>
    <row r="319" spans="1:65" s="2" customFormat="1" ht="16.5" customHeight="1">
      <c r="A319" s="41"/>
      <c r="B319" s="42"/>
      <c r="C319" s="256" t="s">
        <v>646</v>
      </c>
      <c r="D319" s="256" t="s">
        <v>175</v>
      </c>
      <c r="E319" s="257" t="s">
        <v>270</v>
      </c>
      <c r="F319" s="258" t="s">
        <v>271</v>
      </c>
      <c r="G319" s="259" t="s">
        <v>272</v>
      </c>
      <c r="H319" s="260">
        <v>7.2</v>
      </c>
      <c r="I319" s="261"/>
      <c r="J319" s="262">
        <f>ROUND(I319*H319,2)</f>
        <v>0</v>
      </c>
      <c r="K319" s="258" t="s">
        <v>36</v>
      </c>
      <c r="L319" s="263"/>
      <c r="M319" s="264" t="s">
        <v>36</v>
      </c>
      <c r="N319" s="265" t="s">
        <v>53</v>
      </c>
      <c r="O319" s="87"/>
      <c r="P319" s="224">
        <f>O319*H319</f>
        <v>0</v>
      </c>
      <c r="Q319" s="224">
        <v>0</v>
      </c>
      <c r="R319" s="224">
        <f>Q319*H319</f>
        <v>0</v>
      </c>
      <c r="S319" s="224">
        <v>0</v>
      </c>
      <c r="T319" s="225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26" t="s">
        <v>179</v>
      </c>
      <c r="AT319" s="226" t="s">
        <v>175</v>
      </c>
      <c r="AU319" s="226" t="s">
        <v>90</v>
      </c>
      <c r="AY319" s="19" t="s">
        <v>153</v>
      </c>
      <c r="BE319" s="227">
        <f>IF(N319="základní",J319,0)</f>
        <v>0</v>
      </c>
      <c r="BF319" s="227">
        <f>IF(N319="snížená",J319,0)</f>
        <v>0</v>
      </c>
      <c r="BG319" s="227">
        <f>IF(N319="zákl. přenesená",J319,0)</f>
        <v>0</v>
      </c>
      <c r="BH319" s="227">
        <f>IF(N319="sníž. přenesená",J319,0)</f>
        <v>0</v>
      </c>
      <c r="BI319" s="227">
        <f>IF(N319="nulová",J319,0)</f>
        <v>0</v>
      </c>
      <c r="BJ319" s="19" t="s">
        <v>23</v>
      </c>
      <c r="BK319" s="227">
        <f>ROUND(I319*H319,2)</f>
        <v>0</v>
      </c>
      <c r="BL319" s="19" t="s">
        <v>160</v>
      </c>
      <c r="BM319" s="226" t="s">
        <v>867</v>
      </c>
    </row>
    <row r="320" spans="1:47" s="2" customFormat="1" ht="12">
      <c r="A320" s="41"/>
      <c r="B320" s="42"/>
      <c r="C320" s="43"/>
      <c r="D320" s="228" t="s">
        <v>162</v>
      </c>
      <c r="E320" s="43"/>
      <c r="F320" s="229" t="s">
        <v>271</v>
      </c>
      <c r="G320" s="43"/>
      <c r="H320" s="43"/>
      <c r="I320" s="230"/>
      <c r="J320" s="43"/>
      <c r="K320" s="43"/>
      <c r="L320" s="47"/>
      <c r="M320" s="231"/>
      <c r="N320" s="232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19" t="s">
        <v>162</v>
      </c>
      <c r="AU320" s="19" t="s">
        <v>90</v>
      </c>
    </row>
    <row r="321" spans="1:51" s="13" customFormat="1" ht="12">
      <c r="A321" s="13"/>
      <c r="B321" s="235"/>
      <c r="C321" s="236"/>
      <c r="D321" s="228" t="s">
        <v>166</v>
      </c>
      <c r="E321" s="237" t="s">
        <v>36</v>
      </c>
      <c r="F321" s="238" t="s">
        <v>221</v>
      </c>
      <c r="G321" s="236"/>
      <c r="H321" s="237" t="s">
        <v>36</v>
      </c>
      <c r="I321" s="239"/>
      <c r="J321" s="236"/>
      <c r="K321" s="236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166</v>
      </c>
      <c r="AU321" s="244" t="s">
        <v>90</v>
      </c>
      <c r="AV321" s="13" t="s">
        <v>23</v>
      </c>
      <c r="AW321" s="13" t="s">
        <v>45</v>
      </c>
      <c r="AX321" s="13" t="s">
        <v>82</v>
      </c>
      <c r="AY321" s="244" t="s">
        <v>153</v>
      </c>
    </row>
    <row r="322" spans="1:51" s="13" customFormat="1" ht="12">
      <c r="A322" s="13"/>
      <c r="B322" s="235"/>
      <c r="C322" s="236"/>
      <c r="D322" s="228" t="s">
        <v>166</v>
      </c>
      <c r="E322" s="237" t="s">
        <v>36</v>
      </c>
      <c r="F322" s="238" t="s">
        <v>364</v>
      </c>
      <c r="G322" s="236"/>
      <c r="H322" s="237" t="s">
        <v>36</v>
      </c>
      <c r="I322" s="239"/>
      <c r="J322" s="236"/>
      <c r="K322" s="236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166</v>
      </c>
      <c r="AU322" s="244" t="s">
        <v>90</v>
      </c>
      <c r="AV322" s="13" t="s">
        <v>23</v>
      </c>
      <c r="AW322" s="13" t="s">
        <v>45</v>
      </c>
      <c r="AX322" s="13" t="s">
        <v>82</v>
      </c>
      <c r="AY322" s="244" t="s">
        <v>153</v>
      </c>
    </row>
    <row r="323" spans="1:51" s="14" customFormat="1" ht="12">
      <c r="A323" s="14"/>
      <c r="B323" s="245"/>
      <c r="C323" s="246"/>
      <c r="D323" s="228" t="s">
        <v>166</v>
      </c>
      <c r="E323" s="247" t="s">
        <v>36</v>
      </c>
      <c r="F323" s="248" t="s">
        <v>868</v>
      </c>
      <c r="G323" s="246"/>
      <c r="H323" s="249">
        <v>7.2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166</v>
      </c>
      <c r="AU323" s="255" t="s">
        <v>90</v>
      </c>
      <c r="AV323" s="14" t="s">
        <v>90</v>
      </c>
      <c r="AW323" s="14" t="s">
        <v>45</v>
      </c>
      <c r="AX323" s="14" t="s">
        <v>82</v>
      </c>
      <c r="AY323" s="255" t="s">
        <v>153</v>
      </c>
    </row>
    <row r="324" spans="1:51" s="15" customFormat="1" ht="12">
      <c r="A324" s="15"/>
      <c r="B324" s="266"/>
      <c r="C324" s="267"/>
      <c r="D324" s="228" t="s">
        <v>166</v>
      </c>
      <c r="E324" s="268" t="s">
        <v>36</v>
      </c>
      <c r="F324" s="269" t="s">
        <v>183</v>
      </c>
      <c r="G324" s="267"/>
      <c r="H324" s="270">
        <v>7.2</v>
      </c>
      <c r="I324" s="271"/>
      <c r="J324" s="267"/>
      <c r="K324" s="267"/>
      <c r="L324" s="272"/>
      <c r="M324" s="273"/>
      <c r="N324" s="274"/>
      <c r="O324" s="274"/>
      <c r="P324" s="274"/>
      <c r="Q324" s="274"/>
      <c r="R324" s="274"/>
      <c r="S324" s="274"/>
      <c r="T324" s="27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76" t="s">
        <v>166</v>
      </c>
      <c r="AU324" s="276" t="s">
        <v>90</v>
      </c>
      <c r="AV324" s="15" t="s">
        <v>160</v>
      </c>
      <c r="AW324" s="15" t="s">
        <v>45</v>
      </c>
      <c r="AX324" s="15" t="s">
        <v>23</v>
      </c>
      <c r="AY324" s="276" t="s">
        <v>153</v>
      </c>
    </row>
    <row r="325" spans="1:65" s="2" customFormat="1" ht="16.5" customHeight="1">
      <c r="A325" s="41"/>
      <c r="B325" s="42"/>
      <c r="C325" s="215" t="s">
        <v>652</v>
      </c>
      <c r="D325" s="215" t="s">
        <v>155</v>
      </c>
      <c r="E325" s="216" t="s">
        <v>408</v>
      </c>
      <c r="F325" s="217" t="s">
        <v>409</v>
      </c>
      <c r="G325" s="218" t="s">
        <v>360</v>
      </c>
      <c r="H325" s="219">
        <v>2.459</v>
      </c>
      <c r="I325" s="220"/>
      <c r="J325" s="221">
        <f>ROUND(I325*H325,2)</f>
        <v>0</v>
      </c>
      <c r="K325" s="217" t="s">
        <v>159</v>
      </c>
      <c r="L325" s="47"/>
      <c r="M325" s="222" t="s">
        <v>36</v>
      </c>
      <c r="N325" s="223" t="s">
        <v>53</v>
      </c>
      <c r="O325" s="87"/>
      <c r="P325" s="224">
        <f>O325*H325</f>
        <v>0</v>
      </c>
      <c r="Q325" s="224">
        <v>0</v>
      </c>
      <c r="R325" s="224">
        <f>Q325*H325</f>
        <v>0</v>
      </c>
      <c r="S325" s="224">
        <v>0</v>
      </c>
      <c r="T325" s="225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26" t="s">
        <v>160</v>
      </c>
      <c r="AT325" s="226" t="s">
        <v>155</v>
      </c>
      <c r="AU325" s="226" t="s">
        <v>90</v>
      </c>
      <c r="AY325" s="19" t="s">
        <v>153</v>
      </c>
      <c r="BE325" s="227">
        <f>IF(N325="základní",J325,0)</f>
        <v>0</v>
      </c>
      <c r="BF325" s="227">
        <f>IF(N325="snížená",J325,0)</f>
        <v>0</v>
      </c>
      <c r="BG325" s="227">
        <f>IF(N325="zákl. přenesená",J325,0)</f>
        <v>0</v>
      </c>
      <c r="BH325" s="227">
        <f>IF(N325="sníž. přenesená",J325,0)</f>
        <v>0</v>
      </c>
      <c r="BI325" s="227">
        <f>IF(N325="nulová",J325,0)</f>
        <v>0</v>
      </c>
      <c r="BJ325" s="19" t="s">
        <v>23</v>
      </c>
      <c r="BK325" s="227">
        <f>ROUND(I325*H325,2)</f>
        <v>0</v>
      </c>
      <c r="BL325" s="19" t="s">
        <v>160</v>
      </c>
      <c r="BM325" s="226" t="s">
        <v>869</v>
      </c>
    </row>
    <row r="326" spans="1:47" s="2" customFormat="1" ht="12">
      <c r="A326" s="41"/>
      <c r="B326" s="42"/>
      <c r="C326" s="43"/>
      <c r="D326" s="228" t="s">
        <v>162</v>
      </c>
      <c r="E326" s="43"/>
      <c r="F326" s="229" t="s">
        <v>411</v>
      </c>
      <c r="G326" s="43"/>
      <c r="H326" s="43"/>
      <c r="I326" s="230"/>
      <c r="J326" s="43"/>
      <c r="K326" s="43"/>
      <c r="L326" s="47"/>
      <c r="M326" s="231"/>
      <c r="N326" s="232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T326" s="19" t="s">
        <v>162</v>
      </c>
      <c r="AU326" s="19" t="s">
        <v>90</v>
      </c>
    </row>
    <row r="327" spans="1:47" s="2" customFormat="1" ht="12">
      <c r="A327" s="41"/>
      <c r="B327" s="42"/>
      <c r="C327" s="43"/>
      <c r="D327" s="233" t="s">
        <v>164</v>
      </c>
      <c r="E327" s="43"/>
      <c r="F327" s="234" t="s">
        <v>412</v>
      </c>
      <c r="G327" s="43"/>
      <c r="H327" s="43"/>
      <c r="I327" s="230"/>
      <c r="J327" s="43"/>
      <c r="K327" s="43"/>
      <c r="L327" s="47"/>
      <c r="M327" s="231"/>
      <c r="N327" s="232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19" t="s">
        <v>164</v>
      </c>
      <c r="AU327" s="19" t="s">
        <v>90</v>
      </c>
    </row>
    <row r="328" spans="1:51" s="13" customFormat="1" ht="12">
      <c r="A328" s="13"/>
      <c r="B328" s="235"/>
      <c r="C328" s="236"/>
      <c r="D328" s="228" t="s">
        <v>166</v>
      </c>
      <c r="E328" s="237" t="s">
        <v>36</v>
      </c>
      <c r="F328" s="238" t="s">
        <v>413</v>
      </c>
      <c r="G328" s="236"/>
      <c r="H328" s="237" t="s">
        <v>36</v>
      </c>
      <c r="I328" s="239"/>
      <c r="J328" s="236"/>
      <c r="K328" s="236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166</v>
      </c>
      <c r="AU328" s="244" t="s">
        <v>90</v>
      </c>
      <c r="AV328" s="13" t="s">
        <v>23</v>
      </c>
      <c r="AW328" s="13" t="s">
        <v>45</v>
      </c>
      <c r="AX328" s="13" t="s">
        <v>82</v>
      </c>
      <c r="AY328" s="244" t="s">
        <v>153</v>
      </c>
    </row>
    <row r="329" spans="1:51" s="14" customFormat="1" ht="12">
      <c r="A329" s="14"/>
      <c r="B329" s="245"/>
      <c r="C329" s="246"/>
      <c r="D329" s="228" t="s">
        <v>166</v>
      </c>
      <c r="E329" s="247" t="s">
        <v>36</v>
      </c>
      <c r="F329" s="248" t="s">
        <v>870</v>
      </c>
      <c r="G329" s="246"/>
      <c r="H329" s="249">
        <v>2.459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166</v>
      </c>
      <c r="AU329" s="255" t="s">
        <v>90</v>
      </c>
      <c r="AV329" s="14" t="s">
        <v>90</v>
      </c>
      <c r="AW329" s="14" t="s">
        <v>45</v>
      </c>
      <c r="AX329" s="14" t="s">
        <v>23</v>
      </c>
      <c r="AY329" s="255" t="s">
        <v>153</v>
      </c>
    </row>
    <row r="330" spans="1:65" s="2" customFormat="1" ht="16.5" customHeight="1">
      <c r="A330" s="41"/>
      <c r="B330" s="42"/>
      <c r="C330" s="215" t="s">
        <v>654</v>
      </c>
      <c r="D330" s="215" t="s">
        <v>155</v>
      </c>
      <c r="E330" s="216" t="s">
        <v>275</v>
      </c>
      <c r="F330" s="217" t="s">
        <v>276</v>
      </c>
      <c r="G330" s="218" t="s">
        <v>247</v>
      </c>
      <c r="H330" s="219">
        <v>88.08</v>
      </c>
      <c r="I330" s="220"/>
      <c r="J330" s="221">
        <f>ROUND(I330*H330,2)</f>
        <v>0</v>
      </c>
      <c r="K330" s="217" t="s">
        <v>159</v>
      </c>
      <c r="L330" s="47"/>
      <c r="M330" s="222" t="s">
        <v>36</v>
      </c>
      <c r="N330" s="223" t="s">
        <v>53</v>
      </c>
      <c r="O330" s="87"/>
      <c r="P330" s="224">
        <f>O330*H330</f>
        <v>0</v>
      </c>
      <c r="Q330" s="224">
        <v>0</v>
      </c>
      <c r="R330" s="224">
        <f>Q330*H330</f>
        <v>0</v>
      </c>
      <c r="S330" s="224">
        <v>0</v>
      </c>
      <c r="T330" s="225">
        <f>S330*H330</f>
        <v>0</v>
      </c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R330" s="226" t="s">
        <v>160</v>
      </c>
      <c r="AT330" s="226" t="s">
        <v>155</v>
      </c>
      <c r="AU330" s="226" t="s">
        <v>90</v>
      </c>
      <c r="AY330" s="19" t="s">
        <v>153</v>
      </c>
      <c r="BE330" s="227">
        <f>IF(N330="základní",J330,0)</f>
        <v>0</v>
      </c>
      <c r="BF330" s="227">
        <f>IF(N330="snížená",J330,0)</f>
        <v>0</v>
      </c>
      <c r="BG330" s="227">
        <f>IF(N330="zákl. přenesená",J330,0)</f>
        <v>0</v>
      </c>
      <c r="BH330" s="227">
        <f>IF(N330="sníž. přenesená",J330,0)</f>
        <v>0</v>
      </c>
      <c r="BI330" s="227">
        <f>IF(N330="nulová",J330,0)</f>
        <v>0</v>
      </c>
      <c r="BJ330" s="19" t="s">
        <v>23</v>
      </c>
      <c r="BK330" s="227">
        <f>ROUND(I330*H330,2)</f>
        <v>0</v>
      </c>
      <c r="BL330" s="19" t="s">
        <v>160</v>
      </c>
      <c r="BM330" s="226" t="s">
        <v>871</v>
      </c>
    </row>
    <row r="331" spans="1:47" s="2" customFormat="1" ht="12">
      <c r="A331" s="41"/>
      <c r="B331" s="42"/>
      <c r="C331" s="43"/>
      <c r="D331" s="228" t="s">
        <v>162</v>
      </c>
      <c r="E331" s="43"/>
      <c r="F331" s="229" t="s">
        <v>278</v>
      </c>
      <c r="G331" s="43"/>
      <c r="H331" s="43"/>
      <c r="I331" s="230"/>
      <c r="J331" s="43"/>
      <c r="K331" s="43"/>
      <c r="L331" s="47"/>
      <c r="M331" s="231"/>
      <c r="N331" s="232"/>
      <c r="O331" s="87"/>
      <c r="P331" s="87"/>
      <c r="Q331" s="87"/>
      <c r="R331" s="87"/>
      <c r="S331" s="87"/>
      <c r="T331" s="88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T331" s="19" t="s">
        <v>162</v>
      </c>
      <c r="AU331" s="19" t="s">
        <v>90</v>
      </c>
    </row>
    <row r="332" spans="1:47" s="2" customFormat="1" ht="12">
      <c r="A332" s="41"/>
      <c r="B332" s="42"/>
      <c r="C332" s="43"/>
      <c r="D332" s="233" t="s">
        <v>164</v>
      </c>
      <c r="E332" s="43"/>
      <c r="F332" s="234" t="s">
        <v>279</v>
      </c>
      <c r="G332" s="43"/>
      <c r="H332" s="43"/>
      <c r="I332" s="230"/>
      <c r="J332" s="43"/>
      <c r="K332" s="43"/>
      <c r="L332" s="47"/>
      <c r="M332" s="231"/>
      <c r="N332" s="232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19" t="s">
        <v>164</v>
      </c>
      <c r="AU332" s="19" t="s">
        <v>90</v>
      </c>
    </row>
    <row r="333" spans="1:51" s="13" customFormat="1" ht="12">
      <c r="A333" s="13"/>
      <c r="B333" s="235"/>
      <c r="C333" s="236"/>
      <c r="D333" s="228" t="s">
        <v>166</v>
      </c>
      <c r="E333" s="237" t="s">
        <v>36</v>
      </c>
      <c r="F333" s="238" t="s">
        <v>846</v>
      </c>
      <c r="G333" s="236"/>
      <c r="H333" s="237" t="s">
        <v>36</v>
      </c>
      <c r="I333" s="239"/>
      <c r="J333" s="236"/>
      <c r="K333" s="236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166</v>
      </c>
      <c r="AU333" s="244" t="s">
        <v>90</v>
      </c>
      <c r="AV333" s="13" t="s">
        <v>23</v>
      </c>
      <c r="AW333" s="13" t="s">
        <v>45</v>
      </c>
      <c r="AX333" s="13" t="s">
        <v>82</v>
      </c>
      <c r="AY333" s="244" t="s">
        <v>153</v>
      </c>
    </row>
    <row r="334" spans="1:51" s="13" customFormat="1" ht="12">
      <c r="A334" s="13"/>
      <c r="B334" s="235"/>
      <c r="C334" s="236"/>
      <c r="D334" s="228" t="s">
        <v>166</v>
      </c>
      <c r="E334" s="237" t="s">
        <v>36</v>
      </c>
      <c r="F334" s="238" t="s">
        <v>860</v>
      </c>
      <c r="G334" s="236"/>
      <c r="H334" s="237" t="s">
        <v>36</v>
      </c>
      <c r="I334" s="239"/>
      <c r="J334" s="236"/>
      <c r="K334" s="236"/>
      <c r="L334" s="240"/>
      <c r="M334" s="241"/>
      <c r="N334" s="242"/>
      <c r="O334" s="242"/>
      <c r="P334" s="242"/>
      <c r="Q334" s="242"/>
      <c r="R334" s="242"/>
      <c r="S334" s="242"/>
      <c r="T334" s="24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4" t="s">
        <v>166</v>
      </c>
      <c r="AU334" s="244" t="s">
        <v>90</v>
      </c>
      <c r="AV334" s="13" t="s">
        <v>23</v>
      </c>
      <c r="AW334" s="13" t="s">
        <v>45</v>
      </c>
      <c r="AX334" s="13" t="s">
        <v>82</v>
      </c>
      <c r="AY334" s="244" t="s">
        <v>153</v>
      </c>
    </row>
    <row r="335" spans="1:51" s="13" customFormat="1" ht="12">
      <c r="A335" s="13"/>
      <c r="B335" s="235"/>
      <c r="C335" s="236"/>
      <c r="D335" s="228" t="s">
        <v>166</v>
      </c>
      <c r="E335" s="237" t="s">
        <v>36</v>
      </c>
      <c r="F335" s="238" t="s">
        <v>364</v>
      </c>
      <c r="G335" s="236"/>
      <c r="H335" s="237" t="s">
        <v>36</v>
      </c>
      <c r="I335" s="239"/>
      <c r="J335" s="236"/>
      <c r="K335" s="236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166</v>
      </c>
      <c r="AU335" s="244" t="s">
        <v>90</v>
      </c>
      <c r="AV335" s="13" t="s">
        <v>23</v>
      </c>
      <c r="AW335" s="13" t="s">
        <v>45</v>
      </c>
      <c r="AX335" s="13" t="s">
        <v>82</v>
      </c>
      <c r="AY335" s="244" t="s">
        <v>153</v>
      </c>
    </row>
    <row r="336" spans="1:51" s="14" customFormat="1" ht="12">
      <c r="A336" s="14"/>
      <c r="B336" s="245"/>
      <c r="C336" s="246"/>
      <c r="D336" s="228" t="s">
        <v>166</v>
      </c>
      <c r="E336" s="247" t="s">
        <v>36</v>
      </c>
      <c r="F336" s="248" t="s">
        <v>872</v>
      </c>
      <c r="G336" s="246"/>
      <c r="H336" s="249">
        <v>17.28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5" t="s">
        <v>166</v>
      </c>
      <c r="AU336" s="255" t="s">
        <v>90</v>
      </c>
      <c r="AV336" s="14" t="s">
        <v>90</v>
      </c>
      <c r="AW336" s="14" t="s">
        <v>45</v>
      </c>
      <c r="AX336" s="14" t="s">
        <v>82</v>
      </c>
      <c r="AY336" s="255" t="s">
        <v>153</v>
      </c>
    </row>
    <row r="337" spans="1:51" s="14" customFormat="1" ht="12">
      <c r="A337" s="14"/>
      <c r="B337" s="245"/>
      <c r="C337" s="246"/>
      <c r="D337" s="228" t="s">
        <v>166</v>
      </c>
      <c r="E337" s="247" t="s">
        <v>36</v>
      </c>
      <c r="F337" s="248" t="s">
        <v>873</v>
      </c>
      <c r="G337" s="246"/>
      <c r="H337" s="249">
        <v>20.4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5" t="s">
        <v>166</v>
      </c>
      <c r="AU337" s="255" t="s">
        <v>90</v>
      </c>
      <c r="AV337" s="14" t="s">
        <v>90</v>
      </c>
      <c r="AW337" s="14" t="s">
        <v>45</v>
      </c>
      <c r="AX337" s="14" t="s">
        <v>82</v>
      </c>
      <c r="AY337" s="255" t="s">
        <v>153</v>
      </c>
    </row>
    <row r="338" spans="1:51" s="16" customFormat="1" ht="12">
      <c r="A338" s="16"/>
      <c r="B338" s="282"/>
      <c r="C338" s="283"/>
      <c r="D338" s="228" t="s">
        <v>166</v>
      </c>
      <c r="E338" s="284" t="s">
        <v>36</v>
      </c>
      <c r="F338" s="285" t="s">
        <v>400</v>
      </c>
      <c r="G338" s="283"/>
      <c r="H338" s="286">
        <v>37.68</v>
      </c>
      <c r="I338" s="287"/>
      <c r="J338" s="283"/>
      <c r="K338" s="283"/>
      <c r="L338" s="288"/>
      <c r="M338" s="289"/>
      <c r="N338" s="290"/>
      <c r="O338" s="290"/>
      <c r="P338" s="290"/>
      <c r="Q338" s="290"/>
      <c r="R338" s="290"/>
      <c r="S338" s="290"/>
      <c r="T338" s="291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T338" s="292" t="s">
        <v>166</v>
      </c>
      <c r="AU338" s="292" t="s">
        <v>90</v>
      </c>
      <c r="AV338" s="16" t="s">
        <v>174</v>
      </c>
      <c r="AW338" s="16" t="s">
        <v>45</v>
      </c>
      <c r="AX338" s="16" t="s">
        <v>82</v>
      </c>
      <c r="AY338" s="292" t="s">
        <v>153</v>
      </c>
    </row>
    <row r="339" spans="1:51" s="13" customFormat="1" ht="12">
      <c r="A339" s="13"/>
      <c r="B339" s="235"/>
      <c r="C339" s="236"/>
      <c r="D339" s="228" t="s">
        <v>166</v>
      </c>
      <c r="E339" s="237" t="s">
        <v>36</v>
      </c>
      <c r="F339" s="238" t="s">
        <v>862</v>
      </c>
      <c r="G339" s="236"/>
      <c r="H339" s="237" t="s">
        <v>36</v>
      </c>
      <c r="I339" s="239"/>
      <c r="J339" s="236"/>
      <c r="K339" s="236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166</v>
      </c>
      <c r="AU339" s="244" t="s">
        <v>90</v>
      </c>
      <c r="AV339" s="13" t="s">
        <v>23</v>
      </c>
      <c r="AW339" s="13" t="s">
        <v>45</v>
      </c>
      <c r="AX339" s="13" t="s">
        <v>82</v>
      </c>
      <c r="AY339" s="244" t="s">
        <v>153</v>
      </c>
    </row>
    <row r="340" spans="1:51" s="13" customFormat="1" ht="12">
      <c r="A340" s="13"/>
      <c r="B340" s="235"/>
      <c r="C340" s="236"/>
      <c r="D340" s="228" t="s">
        <v>166</v>
      </c>
      <c r="E340" s="237" t="s">
        <v>36</v>
      </c>
      <c r="F340" s="238" t="s">
        <v>364</v>
      </c>
      <c r="G340" s="236"/>
      <c r="H340" s="237" t="s">
        <v>36</v>
      </c>
      <c r="I340" s="239"/>
      <c r="J340" s="236"/>
      <c r="K340" s="236"/>
      <c r="L340" s="240"/>
      <c r="M340" s="241"/>
      <c r="N340" s="242"/>
      <c r="O340" s="242"/>
      <c r="P340" s="242"/>
      <c r="Q340" s="242"/>
      <c r="R340" s="242"/>
      <c r="S340" s="242"/>
      <c r="T340" s="24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4" t="s">
        <v>166</v>
      </c>
      <c r="AU340" s="244" t="s">
        <v>90</v>
      </c>
      <c r="AV340" s="13" t="s">
        <v>23</v>
      </c>
      <c r="AW340" s="13" t="s">
        <v>45</v>
      </c>
      <c r="AX340" s="13" t="s">
        <v>82</v>
      </c>
      <c r="AY340" s="244" t="s">
        <v>153</v>
      </c>
    </row>
    <row r="341" spans="1:51" s="14" customFormat="1" ht="12">
      <c r="A341" s="14"/>
      <c r="B341" s="245"/>
      <c r="C341" s="246"/>
      <c r="D341" s="228" t="s">
        <v>166</v>
      </c>
      <c r="E341" s="247" t="s">
        <v>36</v>
      </c>
      <c r="F341" s="248" t="s">
        <v>874</v>
      </c>
      <c r="G341" s="246"/>
      <c r="H341" s="249">
        <v>50.4</v>
      </c>
      <c r="I341" s="250"/>
      <c r="J341" s="246"/>
      <c r="K341" s="246"/>
      <c r="L341" s="251"/>
      <c r="M341" s="252"/>
      <c r="N341" s="253"/>
      <c r="O341" s="253"/>
      <c r="P341" s="253"/>
      <c r="Q341" s="253"/>
      <c r="R341" s="253"/>
      <c r="S341" s="253"/>
      <c r="T341" s="25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5" t="s">
        <v>166</v>
      </c>
      <c r="AU341" s="255" t="s">
        <v>90</v>
      </c>
      <c r="AV341" s="14" t="s">
        <v>90</v>
      </c>
      <c r="AW341" s="14" t="s">
        <v>45</v>
      </c>
      <c r="AX341" s="14" t="s">
        <v>82</v>
      </c>
      <c r="AY341" s="255" t="s">
        <v>153</v>
      </c>
    </row>
    <row r="342" spans="1:51" s="16" customFormat="1" ht="12">
      <c r="A342" s="16"/>
      <c r="B342" s="282"/>
      <c r="C342" s="283"/>
      <c r="D342" s="228" t="s">
        <v>166</v>
      </c>
      <c r="E342" s="284" t="s">
        <v>36</v>
      </c>
      <c r="F342" s="285" t="s">
        <v>400</v>
      </c>
      <c r="G342" s="283"/>
      <c r="H342" s="286">
        <v>50.4</v>
      </c>
      <c r="I342" s="287"/>
      <c r="J342" s="283"/>
      <c r="K342" s="283"/>
      <c r="L342" s="288"/>
      <c r="M342" s="289"/>
      <c r="N342" s="290"/>
      <c r="O342" s="290"/>
      <c r="P342" s="290"/>
      <c r="Q342" s="290"/>
      <c r="R342" s="290"/>
      <c r="S342" s="290"/>
      <c r="T342" s="291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T342" s="292" t="s">
        <v>166</v>
      </c>
      <c r="AU342" s="292" t="s">
        <v>90</v>
      </c>
      <c r="AV342" s="16" t="s">
        <v>174</v>
      </c>
      <c r="AW342" s="16" t="s">
        <v>45</v>
      </c>
      <c r="AX342" s="16" t="s">
        <v>82</v>
      </c>
      <c r="AY342" s="292" t="s">
        <v>153</v>
      </c>
    </row>
    <row r="343" spans="1:51" s="15" customFormat="1" ht="12">
      <c r="A343" s="15"/>
      <c r="B343" s="266"/>
      <c r="C343" s="267"/>
      <c r="D343" s="228" t="s">
        <v>166</v>
      </c>
      <c r="E343" s="268" t="s">
        <v>36</v>
      </c>
      <c r="F343" s="269" t="s">
        <v>183</v>
      </c>
      <c r="G343" s="267"/>
      <c r="H343" s="270">
        <v>88.08</v>
      </c>
      <c r="I343" s="271"/>
      <c r="J343" s="267"/>
      <c r="K343" s="267"/>
      <c r="L343" s="272"/>
      <c r="M343" s="273"/>
      <c r="N343" s="274"/>
      <c r="O343" s="274"/>
      <c r="P343" s="274"/>
      <c r="Q343" s="274"/>
      <c r="R343" s="274"/>
      <c r="S343" s="274"/>
      <c r="T343" s="27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76" t="s">
        <v>166</v>
      </c>
      <c r="AU343" s="276" t="s">
        <v>90</v>
      </c>
      <c r="AV343" s="15" t="s">
        <v>160</v>
      </c>
      <c r="AW343" s="15" t="s">
        <v>45</v>
      </c>
      <c r="AX343" s="15" t="s">
        <v>23</v>
      </c>
      <c r="AY343" s="276" t="s">
        <v>153</v>
      </c>
    </row>
    <row r="344" spans="1:65" s="2" customFormat="1" ht="16.5" customHeight="1">
      <c r="A344" s="41"/>
      <c r="B344" s="42"/>
      <c r="C344" s="256" t="s">
        <v>657</v>
      </c>
      <c r="D344" s="256" t="s">
        <v>175</v>
      </c>
      <c r="E344" s="257" t="s">
        <v>282</v>
      </c>
      <c r="F344" s="258" t="s">
        <v>283</v>
      </c>
      <c r="G344" s="259" t="s">
        <v>247</v>
      </c>
      <c r="H344" s="260">
        <v>88.08</v>
      </c>
      <c r="I344" s="261"/>
      <c r="J344" s="262">
        <f>ROUND(I344*H344,2)</f>
        <v>0</v>
      </c>
      <c r="K344" s="258" t="s">
        <v>159</v>
      </c>
      <c r="L344" s="263"/>
      <c r="M344" s="264" t="s">
        <v>36</v>
      </c>
      <c r="N344" s="265" t="s">
        <v>53</v>
      </c>
      <c r="O344" s="87"/>
      <c r="P344" s="224">
        <f>O344*H344</f>
        <v>0</v>
      </c>
      <c r="Q344" s="224">
        <v>1</v>
      </c>
      <c r="R344" s="224">
        <f>Q344*H344</f>
        <v>88.08</v>
      </c>
      <c r="S344" s="224">
        <v>0</v>
      </c>
      <c r="T344" s="225">
        <f>S344*H344</f>
        <v>0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26" t="s">
        <v>179</v>
      </c>
      <c r="AT344" s="226" t="s">
        <v>175</v>
      </c>
      <c r="AU344" s="226" t="s">
        <v>90</v>
      </c>
      <c r="AY344" s="19" t="s">
        <v>153</v>
      </c>
      <c r="BE344" s="227">
        <f>IF(N344="základní",J344,0)</f>
        <v>0</v>
      </c>
      <c r="BF344" s="227">
        <f>IF(N344="snížená",J344,0)</f>
        <v>0</v>
      </c>
      <c r="BG344" s="227">
        <f>IF(N344="zákl. přenesená",J344,0)</f>
        <v>0</v>
      </c>
      <c r="BH344" s="227">
        <f>IF(N344="sníž. přenesená",J344,0)</f>
        <v>0</v>
      </c>
      <c r="BI344" s="227">
        <f>IF(N344="nulová",J344,0)</f>
        <v>0</v>
      </c>
      <c r="BJ344" s="19" t="s">
        <v>23</v>
      </c>
      <c r="BK344" s="227">
        <f>ROUND(I344*H344,2)</f>
        <v>0</v>
      </c>
      <c r="BL344" s="19" t="s">
        <v>160</v>
      </c>
      <c r="BM344" s="226" t="s">
        <v>875</v>
      </c>
    </row>
    <row r="345" spans="1:47" s="2" customFormat="1" ht="12">
      <c r="A345" s="41"/>
      <c r="B345" s="42"/>
      <c r="C345" s="43"/>
      <c r="D345" s="228" t="s">
        <v>162</v>
      </c>
      <c r="E345" s="43"/>
      <c r="F345" s="229" t="s">
        <v>283</v>
      </c>
      <c r="G345" s="43"/>
      <c r="H345" s="43"/>
      <c r="I345" s="230"/>
      <c r="J345" s="43"/>
      <c r="K345" s="43"/>
      <c r="L345" s="47"/>
      <c r="M345" s="231"/>
      <c r="N345" s="232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19" t="s">
        <v>162</v>
      </c>
      <c r="AU345" s="19" t="s">
        <v>90</v>
      </c>
    </row>
    <row r="346" spans="1:51" s="14" customFormat="1" ht="12">
      <c r="A346" s="14"/>
      <c r="B346" s="245"/>
      <c r="C346" s="246"/>
      <c r="D346" s="228" t="s">
        <v>166</v>
      </c>
      <c r="E346" s="247" t="s">
        <v>36</v>
      </c>
      <c r="F346" s="248" t="s">
        <v>876</v>
      </c>
      <c r="G346" s="246"/>
      <c r="H346" s="249">
        <v>88.08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5" t="s">
        <v>166</v>
      </c>
      <c r="AU346" s="255" t="s">
        <v>90</v>
      </c>
      <c r="AV346" s="14" t="s">
        <v>90</v>
      </c>
      <c r="AW346" s="14" t="s">
        <v>45</v>
      </c>
      <c r="AX346" s="14" t="s">
        <v>23</v>
      </c>
      <c r="AY346" s="255" t="s">
        <v>153</v>
      </c>
    </row>
    <row r="347" spans="1:65" s="2" customFormat="1" ht="16.5" customHeight="1">
      <c r="A347" s="41"/>
      <c r="B347" s="42"/>
      <c r="C347" s="215" t="s">
        <v>661</v>
      </c>
      <c r="D347" s="215" t="s">
        <v>155</v>
      </c>
      <c r="E347" s="216" t="s">
        <v>287</v>
      </c>
      <c r="F347" s="217" t="s">
        <v>288</v>
      </c>
      <c r="G347" s="218" t="s">
        <v>247</v>
      </c>
      <c r="H347" s="219">
        <v>88.08</v>
      </c>
      <c r="I347" s="220"/>
      <c r="J347" s="221">
        <f>ROUND(I347*H347,2)</f>
        <v>0</v>
      </c>
      <c r="K347" s="217" t="s">
        <v>159</v>
      </c>
      <c r="L347" s="47"/>
      <c r="M347" s="222" t="s">
        <v>36</v>
      </c>
      <c r="N347" s="223" t="s">
        <v>53</v>
      </c>
      <c r="O347" s="87"/>
      <c r="P347" s="224">
        <f>O347*H347</f>
        <v>0</v>
      </c>
      <c r="Q347" s="224">
        <v>0</v>
      </c>
      <c r="R347" s="224">
        <f>Q347*H347</f>
        <v>0</v>
      </c>
      <c r="S347" s="224">
        <v>0</v>
      </c>
      <c r="T347" s="225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26" t="s">
        <v>160</v>
      </c>
      <c r="AT347" s="226" t="s">
        <v>155</v>
      </c>
      <c r="AU347" s="226" t="s">
        <v>90</v>
      </c>
      <c r="AY347" s="19" t="s">
        <v>153</v>
      </c>
      <c r="BE347" s="227">
        <f>IF(N347="základní",J347,0)</f>
        <v>0</v>
      </c>
      <c r="BF347" s="227">
        <f>IF(N347="snížená",J347,0)</f>
        <v>0</v>
      </c>
      <c r="BG347" s="227">
        <f>IF(N347="zákl. přenesená",J347,0)</f>
        <v>0</v>
      </c>
      <c r="BH347" s="227">
        <f>IF(N347="sníž. přenesená",J347,0)</f>
        <v>0</v>
      </c>
      <c r="BI347" s="227">
        <f>IF(N347="nulová",J347,0)</f>
        <v>0</v>
      </c>
      <c r="BJ347" s="19" t="s">
        <v>23</v>
      </c>
      <c r="BK347" s="227">
        <f>ROUND(I347*H347,2)</f>
        <v>0</v>
      </c>
      <c r="BL347" s="19" t="s">
        <v>160</v>
      </c>
      <c r="BM347" s="226" t="s">
        <v>877</v>
      </c>
    </row>
    <row r="348" spans="1:47" s="2" customFormat="1" ht="12">
      <c r="A348" s="41"/>
      <c r="B348" s="42"/>
      <c r="C348" s="43"/>
      <c r="D348" s="228" t="s">
        <v>162</v>
      </c>
      <c r="E348" s="43"/>
      <c r="F348" s="229" t="s">
        <v>290</v>
      </c>
      <c r="G348" s="43"/>
      <c r="H348" s="43"/>
      <c r="I348" s="230"/>
      <c r="J348" s="43"/>
      <c r="K348" s="43"/>
      <c r="L348" s="47"/>
      <c r="M348" s="231"/>
      <c r="N348" s="232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19" t="s">
        <v>162</v>
      </c>
      <c r="AU348" s="19" t="s">
        <v>90</v>
      </c>
    </row>
    <row r="349" spans="1:47" s="2" customFormat="1" ht="12">
      <c r="A349" s="41"/>
      <c r="B349" s="42"/>
      <c r="C349" s="43"/>
      <c r="D349" s="233" t="s">
        <v>164</v>
      </c>
      <c r="E349" s="43"/>
      <c r="F349" s="234" t="s">
        <v>291</v>
      </c>
      <c r="G349" s="43"/>
      <c r="H349" s="43"/>
      <c r="I349" s="230"/>
      <c r="J349" s="43"/>
      <c r="K349" s="43"/>
      <c r="L349" s="47"/>
      <c r="M349" s="231"/>
      <c r="N349" s="232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T349" s="19" t="s">
        <v>164</v>
      </c>
      <c r="AU349" s="19" t="s">
        <v>90</v>
      </c>
    </row>
    <row r="350" spans="1:51" s="13" customFormat="1" ht="12">
      <c r="A350" s="13"/>
      <c r="B350" s="235"/>
      <c r="C350" s="236"/>
      <c r="D350" s="228" t="s">
        <v>166</v>
      </c>
      <c r="E350" s="237" t="s">
        <v>36</v>
      </c>
      <c r="F350" s="238" t="s">
        <v>292</v>
      </c>
      <c r="G350" s="236"/>
      <c r="H350" s="237" t="s">
        <v>36</v>
      </c>
      <c r="I350" s="239"/>
      <c r="J350" s="236"/>
      <c r="K350" s="236"/>
      <c r="L350" s="240"/>
      <c r="M350" s="241"/>
      <c r="N350" s="242"/>
      <c r="O350" s="242"/>
      <c r="P350" s="242"/>
      <c r="Q350" s="242"/>
      <c r="R350" s="242"/>
      <c r="S350" s="242"/>
      <c r="T350" s="24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4" t="s">
        <v>166</v>
      </c>
      <c r="AU350" s="244" t="s">
        <v>90</v>
      </c>
      <c r="AV350" s="13" t="s">
        <v>23</v>
      </c>
      <c r="AW350" s="13" t="s">
        <v>45</v>
      </c>
      <c r="AX350" s="13" t="s">
        <v>82</v>
      </c>
      <c r="AY350" s="244" t="s">
        <v>153</v>
      </c>
    </row>
    <row r="351" spans="1:51" s="14" customFormat="1" ht="12">
      <c r="A351" s="14"/>
      <c r="B351" s="245"/>
      <c r="C351" s="246"/>
      <c r="D351" s="228" t="s">
        <v>166</v>
      </c>
      <c r="E351" s="247" t="s">
        <v>36</v>
      </c>
      <c r="F351" s="248" t="s">
        <v>876</v>
      </c>
      <c r="G351" s="246"/>
      <c r="H351" s="249">
        <v>88.08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5" t="s">
        <v>166</v>
      </c>
      <c r="AU351" s="255" t="s">
        <v>90</v>
      </c>
      <c r="AV351" s="14" t="s">
        <v>90</v>
      </c>
      <c r="AW351" s="14" t="s">
        <v>45</v>
      </c>
      <c r="AX351" s="14" t="s">
        <v>23</v>
      </c>
      <c r="AY351" s="255" t="s">
        <v>153</v>
      </c>
    </row>
    <row r="352" spans="1:65" s="2" customFormat="1" ht="16.5" customHeight="1">
      <c r="A352" s="41"/>
      <c r="B352" s="42"/>
      <c r="C352" s="215" t="s">
        <v>664</v>
      </c>
      <c r="D352" s="215" t="s">
        <v>155</v>
      </c>
      <c r="E352" s="216" t="s">
        <v>294</v>
      </c>
      <c r="F352" s="217" t="s">
        <v>295</v>
      </c>
      <c r="G352" s="218" t="s">
        <v>247</v>
      </c>
      <c r="H352" s="219">
        <v>440.4</v>
      </c>
      <c r="I352" s="220"/>
      <c r="J352" s="221">
        <f>ROUND(I352*H352,2)</f>
        <v>0</v>
      </c>
      <c r="K352" s="217" t="s">
        <v>159</v>
      </c>
      <c r="L352" s="47"/>
      <c r="M352" s="222" t="s">
        <v>36</v>
      </c>
      <c r="N352" s="223" t="s">
        <v>53</v>
      </c>
      <c r="O352" s="87"/>
      <c r="P352" s="224">
        <f>O352*H352</f>
        <v>0</v>
      </c>
      <c r="Q352" s="224">
        <v>0</v>
      </c>
      <c r="R352" s="224">
        <f>Q352*H352</f>
        <v>0</v>
      </c>
      <c r="S352" s="224">
        <v>0</v>
      </c>
      <c r="T352" s="225">
        <f>S352*H352</f>
        <v>0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26" t="s">
        <v>160</v>
      </c>
      <c r="AT352" s="226" t="s">
        <v>155</v>
      </c>
      <c r="AU352" s="226" t="s">
        <v>90</v>
      </c>
      <c r="AY352" s="19" t="s">
        <v>153</v>
      </c>
      <c r="BE352" s="227">
        <f>IF(N352="základní",J352,0)</f>
        <v>0</v>
      </c>
      <c r="BF352" s="227">
        <f>IF(N352="snížená",J352,0)</f>
        <v>0</v>
      </c>
      <c r="BG352" s="227">
        <f>IF(N352="zákl. přenesená",J352,0)</f>
        <v>0</v>
      </c>
      <c r="BH352" s="227">
        <f>IF(N352="sníž. přenesená",J352,0)</f>
        <v>0</v>
      </c>
      <c r="BI352" s="227">
        <f>IF(N352="nulová",J352,0)</f>
        <v>0</v>
      </c>
      <c r="BJ352" s="19" t="s">
        <v>23</v>
      </c>
      <c r="BK352" s="227">
        <f>ROUND(I352*H352,2)</f>
        <v>0</v>
      </c>
      <c r="BL352" s="19" t="s">
        <v>160</v>
      </c>
      <c r="BM352" s="226" t="s">
        <v>878</v>
      </c>
    </row>
    <row r="353" spans="1:47" s="2" customFormat="1" ht="12">
      <c r="A353" s="41"/>
      <c r="B353" s="42"/>
      <c r="C353" s="43"/>
      <c r="D353" s="228" t="s">
        <v>162</v>
      </c>
      <c r="E353" s="43"/>
      <c r="F353" s="229" t="s">
        <v>297</v>
      </c>
      <c r="G353" s="43"/>
      <c r="H353" s="43"/>
      <c r="I353" s="230"/>
      <c r="J353" s="43"/>
      <c r="K353" s="43"/>
      <c r="L353" s="47"/>
      <c r="M353" s="231"/>
      <c r="N353" s="232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19" t="s">
        <v>162</v>
      </c>
      <c r="AU353" s="19" t="s">
        <v>90</v>
      </c>
    </row>
    <row r="354" spans="1:47" s="2" customFormat="1" ht="12">
      <c r="A354" s="41"/>
      <c r="B354" s="42"/>
      <c r="C354" s="43"/>
      <c r="D354" s="233" t="s">
        <v>164</v>
      </c>
      <c r="E354" s="43"/>
      <c r="F354" s="234" t="s">
        <v>298</v>
      </c>
      <c r="G354" s="43"/>
      <c r="H354" s="43"/>
      <c r="I354" s="230"/>
      <c r="J354" s="43"/>
      <c r="K354" s="43"/>
      <c r="L354" s="47"/>
      <c r="M354" s="231"/>
      <c r="N354" s="232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19" t="s">
        <v>164</v>
      </c>
      <c r="AU354" s="19" t="s">
        <v>90</v>
      </c>
    </row>
    <row r="355" spans="1:51" s="13" customFormat="1" ht="12">
      <c r="A355" s="13"/>
      <c r="B355" s="235"/>
      <c r="C355" s="236"/>
      <c r="D355" s="228" t="s">
        <v>166</v>
      </c>
      <c r="E355" s="237" t="s">
        <v>36</v>
      </c>
      <c r="F355" s="238" t="s">
        <v>299</v>
      </c>
      <c r="G355" s="236"/>
      <c r="H355" s="237" t="s">
        <v>36</v>
      </c>
      <c r="I355" s="239"/>
      <c r="J355" s="236"/>
      <c r="K355" s="236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166</v>
      </c>
      <c r="AU355" s="244" t="s">
        <v>90</v>
      </c>
      <c r="AV355" s="13" t="s">
        <v>23</v>
      </c>
      <c r="AW355" s="13" t="s">
        <v>45</v>
      </c>
      <c r="AX355" s="13" t="s">
        <v>82</v>
      </c>
      <c r="AY355" s="244" t="s">
        <v>153</v>
      </c>
    </row>
    <row r="356" spans="1:51" s="14" customFormat="1" ht="12">
      <c r="A356" s="14"/>
      <c r="B356" s="245"/>
      <c r="C356" s="246"/>
      <c r="D356" s="228" t="s">
        <v>166</v>
      </c>
      <c r="E356" s="247" t="s">
        <v>36</v>
      </c>
      <c r="F356" s="248" t="s">
        <v>879</v>
      </c>
      <c r="G356" s="246"/>
      <c r="H356" s="249">
        <v>440.4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166</v>
      </c>
      <c r="AU356" s="255" t="s">
        <v>90</v>
      </c>
      <c r="AV356" s="14" t="s">
        <v>90</v>
      </c>
      <c r="AW356" s="14" t="s">
        <v>45</v>
      </c>
      <c r="AX356" s="14" t="s">
        <v>23</v>
      </c>
      <c r="AY356" s="255" t="s">
        <v>153</v>
      </c>
    </row>
    <row r="357" spans="1:63" s="12" customFormat="1" ht="22.8" customHeight="1">
      <c r="A357" s="12"/>
      <c r="B357" s="199"/>
      <c r="C357" s="200"/>
      <c r="D357" s="201" t="s">
        <v>81</v>
      </c>
      <c r="E357" s="213" t="s">
        <v>422</v>
      </c>
      <c r="F357" s="213" t="s">
        <v>423</v>
      </c>
      <c r="G357" s="200"/>
      <c r="H357" s="200"/>
      <c r="I357" s="203"/>
      <c r="J357" s="214">
        <f>BK357</f>
        <v>0</v>
      </c>
      <c r="K357" s="200"/>
      <c r="L357" s="205"/>
      <c r="M357" s="206"/>
      <c r="N357" s="207"/>
      <c r="O357" s="207"/>
      <c r="P357" s="208">
        <f>SUM(P358:P380)</f>
        <v>0</v>
      </c>
      <c r="Q357" s="207"/>
      <c r="R357" s="208">
        <f>SUM(R358:R380)</f>
        <v>0.00091143</v>
      </c>
      <c r="S357" s="207"/>
      <c r="T357" s="209">
        <f>SUM(T358:T380)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10" t="s">
        <v>23</v>
      </c>
      <c r="AT357" s="211" t="s">
        <v>81</v>
      </c>
      <c r="AU357" s="211" t="s">
        <v>23</v>
      </c>
      <c r="AY357" s="210" t="s">
        <v>153</v>
      </c>
      <c r="BK357" s="212">
        <f>SUM(BK358:BK380)</f>
        <v>0</v>
      </c>
    </row>
    <row r="358" spans="1:65" s="2" customFormat="1" ht="16.5" customHeight="1">
      <c r="A358" s="41"/>
      <c r="B358" s="42"/>
      <c r="C358" s="215" t="s">
        <v>667</v>
      </c>
      <c r="D358" s="215" t="s">
        <v>155</v>
      </c>
      <c r="E358" s="216" t="s">
        <v>324</v>
      </c>
      <c r="F358" s="217" t="s">
        <v>325</v>
      </c>
      <c r="G358" s="218" t="s">
        <v>272</v>
      </c>
      <c r="H358" s="219">
        <v>16.2</v>
      </c>
      <c r="I358" s="220"/>
      <c r="J358" s="221">
        <f>ROUND(I358*H358,2)</f>
        <v>0</v>
      </c>
      <c r="K358" s="217" t="s">
        <v>159</v>
      </c>
      <c r="L358" s="47"/>
      <c r="M358" s="222" t="s">
        <v>36</v>
      </c>
      <c r="N358" s="223" t="s">
        <v>53</v>
      </c>
      <c r="O358" s="87"/>
      <c r="P358" s="224">
        <f>O358*H358</f>
        <v>0</v>
      </c>
      <c r="Q358" s="224">
        <v>0</v>
      </c>
      <c r="R358" s="224">
        <f>Q358*H358</f>
        <v>0</v>
      </c>
      <c r="S358" s="224">
        <v>0</v>
      </c>
      <c r="T358" s="225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26" t="s">
        <v>160</v>
      </c>
      <c r="AT358" s="226" t="s">
        <v>155</v>
      </c>
      <c r="AU358" s="226" t="s">
        <v>90</v>
      </c>
      <c r="AY358" s="19" t="s">
        <v>153</v>
      </c>
      <c r="BE358" s="227">
        <f>IF(N358="základní",J358,0)</f>
        <v>0</v>
      </c>
      <c r="BF358" s="227">
        <f>IF(N358="snížená",J358,0)</f>
        <v>0</v>
      </c>
      <c r="BG358" s="227">
        <f>IF(N358="zákl. přenesená",J358,0)</f>
        <v>0</v>
      </c>
      <c r="BH358" s="227">
        <f>IF(N358="sníž. přenesená",J358,0)</f>
        <v>0</v>
      </c>
      <c r="BI358" s="227">
        <f>IF(N358="nulová",J358,0)</f>
        <v>0</v>
      </c>
      <c r="BJ358" s="19" t="s">
        <v>23</v>
      </c>
      <c r="BK358" s="227">
        <f>ROUND(I358*H358,2)</f>
        <v>0</v>
      </c>
      <c r="BL358" s="19" t="s">
        <v>160</v>
      </c>
      <c r="BM358" s="226" t="s">
        <v>880</v>
      </c>
    </row>
    <row r="359" spans="1:47" s="2" customFormat="1" ht="12">
      <c r="A359" s="41"/>
      <c r="B359" s="42"/>
      <c r="C359" s="43"/>
      <c r="D359" s="228" t="s">
        <v>162</v>
      </c>
      <c r="E359" s="43"/>
      <c r="F359" s="229" t="s">
        <v>327</v>
      </c>
      <c r="G359" s="43"/>
      <c r="H359" s="43"/>
      <c r="I359" s="230"/>
      <c r="J359" s="43"/>
      <c r="K359" s="43"/>
      <c r="L359" s="47"/>
      <c r="M359" s="231"/>
      <c r="N359" s="232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19" t="s">
        <v>162</v>
      </c>
      <c r="AU359" s="19" t="s">
        <v>90</v>
      </c>
    </row>
    <row r="360" spans="1:47" s="2" customFormat="1" ht="12">
      <c r="A360" s="41"/>
      <c r="B360" s="42"/>
      <c r="C360" s="43"/>
      <c r="D360" s="233" t="s">
        <v>164</v>
      </c>
      <c r="E360" s="43"/>
      <c r="F360" s="234" t="s">
        <v>328</v>
      </c>
      <c r="G360" s="43"/>
      <c r="H360" s="43"/>
      <c r="I360" s="230"/>
      <c r="J360" s="43"/>
      <c r="K360" s="43"/>
      <c r="L360" s="47"/>
      <c r="M360" s="231"/>
      <c r="N360" s="232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19" t="s">
        <v>164</v>
      </c>
      <c r="AU360" s="19" t="s">
        <v>90</v>
      </c>
    </row>
    <row r="361" spans="1:51" s="13" customFormat="1" ht="12">
      <c r="A361" s="13"/>
      <c r="B361" s="235"/>
      <c r="C361" s="236"/>
      <c r="D361" s="228" t="s">
        <v>166</v>
      </c>
      <c r="E361" s="237" t="s">
        <v>36</v>
      </c>
      <c r="F361" s="238" t="s">
        <v>881</v>
      </c>
      <c r="G361" s="236"/>
      <c r="H361" s="237" t="s">
        <v>36</v>
      </c>
      <c r="I361" s="239"/>
      <c r="J361" s="236"/>
      <c r="K361" s="236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166</v>
      </c>
      <c r="AU361" s="244" t="s">
        <v>90</v>
      </c>
      <c r="AV361" s="13" t="s">
        <v>23</v>
      </c>
      <c r="AW361" s="13" t="s">
        <v>45</v>
      </c>
      <c r="AX361" s="13" t="s">
        <v>82</v>
      </c>
      <c r="AY361" s="244" t="s">
        <v>153</v>
      </c>
    </row>
    <row r="362" spans="1:51" s="13" customFormat="1" ht="12">
      <c r="A362" s="13"/>
      <c r="B362" s="235"/>
      <c r="C362" s="236"/>
      <c r="D362" s="228" t="s">
        <v>166</v>
      </c>
      <c r="E362" s="237" t="s">
        <v>36</v>
      </c>
      <c r="F362" s="238" t="s">
        <v>364</v>
      </c>
      <c r="G362" s="236"/>
      <c r="H362" s="237" t="s">
        <v>36</v>
      </c>
      <c r="I362" s="239"/>
      <c r="J362" s="236"/>
      <c r="K362" s="236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166</v>
      </c>
      <c r="AU362" s="244" t="s">
        <v>90</v>
      </c>
      <c r="AV362" s="13" t="s">
        <v>23</v>
      </c>
      <c r="AW362" s="13" t="s">
        <v>45</v>
      </c>
      <c r="AX362" s="13" t="s">
        <v>82</v>
      </c>
      <c r="AY362" s="244" t="s">
        <v>153</v>
      </c>
    </row>
    <row r="363" spans="1:51" s="14" customFormat="1" ht="12">
      <c r="A363" s="14"/>
      <c r="B363" s="245"/>
      <c r="C363" s="246"/>
      <c r="D363" s="228" t="s">
        <v>166</v>
      </c>
      <c r="E363" s="247" t="s">
        <v>36</v>
      </c>
      <c r="F363" s="248" t="s">
        <v>882</v>
      </c>
      <c r="G363" s="246"/>
      <c r="H363" s="249">
        <v>16.2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5" t="s">
        <v>166</v>
      </c>
      <c r="AU363" s="255" t="s">
        <v>90</v>
      </c>
      <c r="AV363" s="14" t="s">
        <v>90</v>
      </c>
      <c r="AW363" s="14" t="s">
        <v>45</v>
      </c>
      <c r="AX363" s="14" t="s">
        <v>82</v>
      </c>
      <c r="AY363" s="255" t="s">
        <v>153</v>
      </c>
    </row>
    <row r="364" spans="1:51" s="15" customFormat="1" ht="12">
      <c r="A364" s="15"/>
      <c r="B364" s="266"/>
      <c r="C364" s="267"/>
      <c r="D364" s="228" t="s">
        <v>166</v>
      </c>
      <c r="E364" s="268" t="s">
        <v>36</v>
      </c>
      <c r="F364" s="269" t="s">
        <v>183</v>
      </c>
      <c r="G364" s="267"/>
      <c r="H364" s="270">
        <v>16.2</v>
      </c>
      <c r="I364" s="271"/>
      <c r="J364" s="267"/>
      <c r="K364" s="267"/>
      <c r="L364" s="272"/>
      <c r="M364" s="273"/>
      <c r="N364" s="274"/>
      <c r="O364" s="274"/>
      <c r="P364" s="274"/>
      <c r="Q364" s="274"/>
      <c r="R364" s="274"/>
      <c r="S364" s="274"/>
      <c r="T364" s="27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76" t="s">
        <v>166</v>
      </c>
      <c r="AU364" s="276" t="s">
        <v>90</v>
      </c>
      <c r="AV364" s="15" t="s">
        <v>160</v>
      </c>
      <c r="AW364" s="15" t="s">
        <v>45</v>
      </c>
      <c r="AX364" s="15" t="s">
        <v>23</v>
      </c>
      <c r="AY364" s="276" t="s">
        <v>153</v>
      </c>
    </row>
    <row r="365" spans="1:65" s="2" customFormat="1" ht="16.5" customHeight="1">
      <c r="A365" s="41"/>
      <c r="B365" s="42"/>
      <c r="C365" s="256" t="s">
        <v>670</v>
      </c>
      <c r="D365" s="256" t="s">
        <v>175</v>
      </c>
      <c r="E365" s="257" t="s">
        <v>427</v>
      </c>
      <c r="F365" s="258" t="s">
        <v>428</v>
      </c>
      <c r="G365" s="259" t="s">
        <v>272</v>
      </c>
      <c r="H365" s="260">
        <v>16.2</v>
      </c>
      <c r="I365" s="261"/>
      <c r="J365" s="262">
        <f>ROUND(I365*H365,2)</f>
        <v>0</v>
      </c>
      <c r="K365" s="258" t="s">
        <v>36</v>
      </c>
      <c r="L365" s="263"/>
      <c r="M365" s="264" t="s">
        <v>36</v>
      </c>
      <c r="N365" s="265" t="s">
        <v>53</v>
      </c>
      <c r="O365" s="87"/>
      <c r="P365" s="224">
        <f>O365*H365</f>
        <v>0</v>
      </c>
      <c r="Q365" s="224">
        <v>0</v>
      </c>
      <c r="R365" s="224">
        <f>Q365*H365</f>
        <v>0</v>
      </c>
      <c r="S365" s="224">
        <v>0</v>
      </c>
      <c r="T365" s="225">
        <f>S365*H365</f>
        <v>0</v>
      </c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R365" s="226" t="s">
        <v>334</v>
      </c>
      <c r="AT365" s="226" t="s">
        <v>175</v>
      </c>
      <c r="AU365" s="226" t="s">
        <v>90</v>
      </c>
      <c r="AY365" s="19" t="s">
        <v>153</v>
      </c>
      <c r="BE365" s="227">
        <f>IF(N365="základní",J365,0)</f>
        <v>0</v>
      </c>
      <c r="BF365" s="227">
        <f>IF(N365="snížená",J365,0)</f>
        <v>0</v>
      </c>
      <c r="BG365" s="227">
        <f>IF(N365="zákl. přenesená",J365,0)</f>
        <v>0</v>
      </c>
      <c r="BH365" s="227">
        <f>IF(N365="sníž. přenesená",J365,0)</f>
        <v>0</v>
      </c>
      <c r="BI365" s="227">
        <f>IF(N365="nulová",J365,0)</f>
        <v>0</v>
      </c>
      <c r="BJ365" s="19" t="s">
        <v>23</v>
      </c>
      <c r="BK365" s="227">
        <f>ROUND(I365*H365,2)</f>
        <v>0</v>
      </c>
      <c r="BL365" s="19" t="s">
        <v>251</v>
      </c>
      <c r="BM365" s="226" t="s">
        <v>883</v>
      </c>
    </row>
    <row r="366" spans="1:47" s="2" customFormat="1" ht="12">
      <c r="A366" s="41"/>
      <c r="B366" s="42"/>
      <c r="C366" s="43"/>
      <c r="D366" s="228" t="s">
        <v>162</v>
      </c>
      <c r="E366" s="43"/>
      <c r="F366" s="229" t="s">
        <v>428</v>
      </c>
      <c r="G366" s="43"/>
      <c r="H366" s="43"/>
      <c r="I366" s="230"/>
      <c r="J366" s="43"/>
      <c r="K366" s="43"/>
      <c r="L366" s="47"/>
      <c r="M366" s="231"/>
      <c r="N366" s="232"/>
      <c r="O366" s="87"/>
      <c r="P366" s="87"/>
      <c r="Q366" s="87"/>
      <c r="R366" s="87"/>
      <c r="S366" s="87"/>
      <c r="T366" s="88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T366" s="19" t="s">
        <v>162</v>
      </c>
      <c r="AU366" s="19" t="s">
        <v>90</v>
      </c>
    </row>
    <row r="367" spans="1:51" s="13" customFormat="1" ht="12">
      <c r="A367" s="13"/>
      <c r="B367" s="235"/>
      <c r="C367" s="236"/>
      <c r="D367" s="228" t="s">
        <v>166</v>
      </c>
      <c r="E367" s="237" t="s">
        <v>36</v>
      </c>
      <c r="F367" s="238" t="s">
        <v>336</v>
      </c>
      <c r="G367" s="236"/>
      <c r="H367" s="237" t="s">
        <v>36</v>
      </c>
      <c r="I367" s="239"/>
      <c r="J367" s="236"/>
      <c r="K367" s="236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166</v>
      </c>
      <c r="AU367" s="244" t="s">
        <v>90</v>
      </c>
      <c r="AV367" s="13" t="s">
        <v>23</v>
      </c>
      <c r="AW367" s="13" t="s">
        <v>45</v>
      </c>
      <c r="AX367" s="13" t="s">
        <v>82</v>
      </c>
      <c r="AY367" s="244" t="s">
        <v>153</v>
      </c>
    </row>
    <row r="368" spans="1:51" s="13" customFormat="1" ht="12">
      <c r="A368" s="13"/>
      <c r="B368" s="235"/>
      <c r="C368" s="236"/>
      <c r="D368" s="228" t="s">
        <v>166</v>
      </c>
      <c r="E368" s="237" t="s">
        <v>36</v>
      </c>
      <c r="F368" s="238" t="s">
        <v>329</v>
      </c>
      <c r="G368" s="236"/>
      <c r="H368" s="237" t="s">
        <v>36</v>
      </c>
      <c r="I368" s="239"/>
      <c r="J368" s="236"/>
      <c r="K368" s="236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166</v>
      </c>
      <c r="AU368" s="244" t="s">
        <v>90</v>
      </c>
      <c r="AV368" s="13" t="s">
        <v>23</v>
      </c>
      <c r="AW368" s="13" t="s">
        <v>45</v>
      </c>
      <c r="AX368" s="13" t="s">
        <v>82</v>
      </c>
      <c r="AY368" s="244" t="s">
        <v>153</v>
      </c>
    </row>
    <row r="369" spans="1:51" s="14" customFormat="1" ht="12">
      <c r="A369" s="14"/>
      <c r="B369" s="245"/>
      <c r="C369" s="246"/>
      <c r="D369" s="228" t="s">
        <v>166</v>
      </c>
      <c r="E369" s="247" t="s">
        <v>36</v>
      </c>
      <c r="F369" s="248" t="s">
        <v>884</v>
      </c>
      <c r="G369" s="246"/>
      <c r="H369" s="249">
        <v>16.2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5" t="s">
        <v>166</v>
      </c>
      <c r="AU369" s="255" t="s">
        <v>90</v>
      </c>
      <c r="AV369" s="14" t="s">
        <v>90</v>
      </c>
      <c r="AW369" s="14" t="s">
        <v>45</v>
      </c>
      <c r="AX369" s="14" t="s">
        <v>82</v>
      </c>
      <c r="AY369" s="255" t="s">
        <v>153</v>
      </c>
    </row>
    <row r="370" spans="1:51" s="15" customFormat="1" ht="12">
      <c r="A370" s="15"/>
      <c r="B370" s="266"/>
      <c r="C370" s="267"/>
      <c r="D370" s="228" t="s">
        <v>166</v>
      </c>
      <c r="E370" s="268" t="s">
        <v>36</v>
      </c>
      <c r="F370" s="269" t="s">
        <v>183</v>
      </c>
      <c r="G370" s="267"/>
      <c r="H370" s="270">
        <v>16.2</v>
      </c>
      <c r="I370" s="271"/>
      <c r="J370" s="267"/>
      <c r="K370" s="267"/>
      <c r="L370" s="272"/>
      <c r="M370" s="273"/>
      <c r="N370" s="274"/>
      <c r="O370" s="274"/>
      <c r="P370" s="274"/>
      <c r="Q370" s="274"/>
      <c r="R370" s="274"/>
      <c r="S370" s="274"/>
      <c r="T370" s="27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76" t="s">
        <v>166</v>
      </c>
      <c r="AU370" s="276" t="s">
        <v>90</v>
      </c>
      <c r="AV370" s="15" t="s">
        <v>160</v>
      </c>
      <c r="AW370" s="15" t="s">
        <v>45</v>
      </c>
      <c r="AX370" s="15" t="s">
        <v>23</v>
      </c>
      <c r="AY370" s="276" t="s">
        <v>153</v>
      </c>
    </row>
    <row r="371" spans="1:65" s="2" customFormat="1" ht="16.5" customHeight="1">
      <c r="A371" s="41"/>
      <c r="B371" s="42"/>
      <c r="C371" s="215" t="s">
        <v>678</v>
      </c>
      <c r="D371" s="215" t="s">
        <v>155</v>
      </c>
      <c r="E371" s="216" t="s">
        <v>339</v>
      </c>
      <c r="F371" s="217" t="s">
        <v>340</v>
      </c>
      <c r="G371" s="218" t="s">
        <v>247</v>
      </c>
      <c r="H371" s="219">
        <v>0.039</v>
      </c>
      <c r="I371" s="220"/>
      <c r="J371" s="221">
        <f>ROUND(I371*H371,2)</f>
        <v>0</v>
      </c>
      <c r="K371" s="217" t="s">
        <v>159</v>
      </c>
      <c r="L371" s="47"/>
      <c r="M371" s="222" t="s">
        <v>36</v>
      </c>
      <c r="N371" s="223" t="s">
        <v>53</v>
      </c>
      <c r="O371" s="87"/>
      <c r="P371" s="224">
        <f>O371*H371</f>
        <v>0</v>
      </c>
      <c r="Q371" s="224">
        <v>0.02337</v>
      </c>
      <c r="R371" s="224">
        <f>Q371*H371</f>
        <v>0.00091143</v>
      </c>
      <c r="S371" s="224">
        <v>0</v>
      </c>
      <c r="T371" s="225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26" t="s">
        <v>160</v>
      </c>
      <c r="AT371" s="226" t="s">
        <v>155</v>
      </c>
      <c r="AU371" s="226" t="s">
        <v>90</v>
      </c>
      <c r="AY371" s="19" t="s">
        <v>153</v>
      </c>
      <c r="BE371" s="227">
        <f>IF(N371="základní",J371,0)</f>
        <v>0</v>
      </c>
      <c r="BF371" s="227">
        <f>IF(N371="snížená",J371,0)</f>
        <v>0</v>
      </c>
      <c r="BG371" s="227">
        <f>IF(N371="zákl. přenesená",J371,0)</f>
        <v>0</v>
      </c>
      <c r="BH371" s="227">
        <f>IF(N371="sníž. přenesená",J371,0)</f>
        <v>0</v>
      </c>
      <c r="BI371" s="227">
        <f>IF(N371="nulová",J371,0)</f>
        <v>0</v>
      </c>
      <c r="BJ371" s="19" t="s">
        <v>23</v>
      </c>
      <c r="BK371" s="227">
        <f>ROUND(I371*H371,2)</f>
        <v>0</v>
      </c>
      <c r="BL371" s="19" t="s">
        <v>160</v>
      </c>
      <c r="BM371" s="226" t="s">
        <v>885</v>
      </c>
    </row>
    <row r="372" spans="1:47" s="2" customFormat="1" ht="12">
      <c r="A372" s="41"/>
      <c r="B372" s="42"/>
      <c r="C372" s="43"/>
      <c r="D372" s="228" t="s">
        <v>162</v>
      </c>
      <c r="E372" s="43"/>
      <c r="F372" s="229" t="s">
        <v>342</v>
      </c>
      <c r="G372" s="43"/>
      <c r="H372" s="43"/>
      <c r="I372" s="230"/>
      <c r="J372" s="43"/>
      <c r="K372" s="43"/>
      <c r="L372" s="47"/>
      <c r="M372" s="231"/>
      <c r="N372" s="232"/>
      <c r="O372" s="87"/>
      <c r="P372" s="87"/>
      <c r="Q372" s="87"/>
      <c r="R372" s="87"/>
      <c r="S372" s="87"/>
      <c r="T372" s="88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T372" s="19" t="s">
        <v>162</v>
      </c>
      <c r="AU372" s="19" t="s">
        <v>90</v>
      </c>
    </row>
    <row r="373" spans="1:47" s="2" customFormat="1" ht="12">
      <c r="A373" s="41"/>
      <c r="B373" s="42"/>
      <c r="C373" s="43"/>
      <c r="D373" s="233" t="s">
        <v>164</v>
      </c>
      <c r="E373" s="43"/>
      <c r="F373" s="234" t="s">
        <v>343</v>
      </c>
      <c r="G373" s="43"/>
      <c r="H373" s="43"/>
      <c r="I373" s="230"/>
      <c r="J373" s="43"/>
      <c r="K373" s="43"/>
      <c r="L373" s="47"/>
      <c r="M373" s="231"/>
      <c r="N373" s="232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19" t="s">
        <v>164</v>
      </c>
      <c r="AU373" s="19" t="s">
        <v>90</v>
      </c>
    </row>
    <row r="374" spans="1:51" s="13" customFormat="1" ht="12">
      <c r="A374" s="13"/>
      <c r="B374" s="235"/>
      <c r="C374" s="236"/>
      <c r="D374" s="228" t="s">
        <v>166</v>
      </c>
      <c r="E374" s="237" t="s">
        <v>36</v>
      </c>
      <c r="F374" s="238" t="s">
        <v>432</v>
      </c>
      <c r="G374" s="236"/>
      <c r="H374" s="237" t="s">
        <v>36</v>
      </c>
      <c r="I374" s="239"/>
      <c r="J374" s="236"/>
      <c r="K374" s="236"/>
      <c r="L374" s="240"/>
      <c r="M374" s="241"/>
      <c r="N374" s="242"/>
      <c r="O374" s="242"/>
      <c r="P374" s="242"/>
      <c r="Q374" s="242"/>
      <c r="R374" s="242"/>
      <c r="S374" s="242"/>
      <c r="T374" s="24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4" t="s">
        <v>166</v>
      </c>
      <c r="AU374" s="244" t="s">
        <v>90</v>
      </c>
      <c r="AV374" s="13" t="s">
        <v>23</v>
      </c>
      <c r="AW374" s="13" t="s">
        <v>45</v>
      </c>
      <c r="AX374" s="13" t="s">
        <v>82</v>
      </c>
      <c r="AY374" s="244" t="s">
        <v>153</v>
      </c>
    </row>
    <row r="375" spans="1:51" s="13" customFormat="1" ht="12">
      <c r="A375" s="13"/>
      <c r="B375" s="235"/>
      <c r="C375" s="236"/>
      <c r="D375" s="228" t="s">
        <v>166</v>
      </c>
      <c r="E375" s="237" t="s">
        <v>36</v>
      </c>
      <c r="F375" s="238" t="s">
        <v>329</v>
      </c>
      <c r="G375" s="236"/>
      <c r="H375" s="237" t="s">
        <v>36</v>
      </c>
      <c r="I375" s="239"/>
      <c r="J375" s="236"/>
      <c r="K375" s="236"/>
      <c r="L375" s="240"/>
      <c r="M375" s="241"/>
      <c r="N375" s="242"/>
      <c r="O375" s="242"/>
      <c r="P375" s="242"/>
      <c r="Q375" s="242"/>
      <c r="R375" s="242"/>
      <c r="S375" s="242"/>
      <c r="T375" s="24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4" t="s">
        <v>166</v>
      </c>
      <c r="AU375" s="244" t="s">
        <v>90</v>
      </c>
      <c r="AV375" s="13" t="s">
        <v>23</v>
      </c>
      <c r="AW375" s="13" t="s">
        <v>45</v>
      </c>
      <c r="AX375" s="13" t="s">
        <v>82</v>
      </c>
      <c r="AY375" s="244" t="s">
        <v>153</v>
      </c>
    </row>
    <row r="376" spans="1:51" s="14" customFormat="1" ht="12">
      <c r="A376" s="14"/>
      <c r="B376" s="245"/>
      <c r="C376" s="246"/>
      <c r="D376" s="228" t="s">
        <v>166</v>
      </c>
      <c r="E376" s="247" t="s">
        <v>36</v>
      </c>
      <c r="F376" s="248" t="s">
        <v>886</v>
      </c>
      <c r="G376" s="246"/>
      <c r="H376" s="249">
        <v>0.03888</v>
      </c>
      <c r="I376" s="250"/>
      <c r="J376" s="246"/>
      <c r="K376" s="246"/>
      <c r="L376" s="251"/>
      <c r="M376" s="252"/>
      <c r="N376" s="253"/>
      <c r="O376" s="253"/>
      <c r="P376" s="253"/>
      <c r="Q376" s="253"/>
      <c r="R376" s="253"/>
      <c r="S376" s="253"/>
      <c r="T376" s="25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5" t="s">
        <v>166</v>
      </c>
      <c r="AU376" s="255" t="s">
        <v>90</v>
      </c>
      <c r="AV376" s="14" t="s">
        <v>90</v>
      </c>
      <c r="AW376" s="14" t="s">
        <v>45</v>
      </c>
      <c r="AX376" s="14" t="s">
        <v>82</v>
      </c>
      <c r="AY376" s="255" t="s">
        <v>153</v>
      </c>
    </row>
    <row r="377" spans="1:51" s="15" customFormat="1" ht="12">
      <c r="A377" s="15"/>
      <c r="B377" s="266"/>
      <c r="C377" s="267"/>
      <c r="D377" s="228" t="s">
        <v>166</v>
      </c>
      <c r="E377" s="268" t="s">
        <v>36</v>
      </c>
      <c r="F377" s="269" t="s">
        <v>183</v>
      </c>
      <c r="G377" s="267"/>
      <c r="H377" s="270">
        <v>0.03888</v>
      </c>
      <c r="I377" s="271"/>
      <c r="J377" s="267"/>
      <c r="K377" s="267"/>
      <c r="L377" s="272"/>
      <c r="M377" s="273"/>
      <c r="N377" s="274"/>
      <c r="O377" s="274"/>
      <c r="P377" s="274"/>
      <c r="Q377" s="274"/>
      <c r="R377" s="274"/>
      <c r="S377" s="274"/>
      <c r="T377" s="27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76" t="s">
        <v>166</v>
      </c>
      <c r="AU377" s="276" t="s">
        <v>90</v>
      </c>
      <c r="AV377" s="15" t="s">
        <v>160</v>
      </c>
      <c r="AW377" s="15" t="s">
        <v>45</v>
      </c>
      <c r="AX377" s="15" t="s">
        <v>23</v>
      </c>
      <c r="AY377" s="276" t="s">
        <v>153</v>
      </c>
    </row>
    <row r="378" spans="1:65" s="2" customFormat="1" ht="16.5" customHeight="1">
      <c r="A378" s="41"/>
      <c r="B378" s="42"/>
      <c r="C378" s="215" t="s">
        <v>681</v>
      </c>
      <c r="D378" s="215" t="s">
        <v>155</v>
      </c>
      <c r="E378" s="216" t="s">
        <v>346</v>
      </c>
      <c r="F378" s="217" t="s">
        <v>347</v>
      </c>
      <c r="G378" s="218" t="s">
        <v>348</v>
      </c>
      <c r="H378" s="277"/>
      <c r="I378" s="220"/>
      <c r="J378" s="221">
        <f>ROUND(I378*H378,2)</f>
        <v>0</v>
      </c>
      <c r="K378" s="217" t="s">
        <v>159</v>
      </c>
      <c r="L378" s="47"/>
      <c r="M378" s="222" t="s">
        <v>36</v>
      </c>
      <c r="N378" s="223" t="s">
        <v>53</v>
      </c>
      <c r="O378" s="87"/>
      <c r="P378" s="224">
        <f>O378*H378</f>
        <v>0</v>
      </c>
      <c r="Q378" s="224">
        <v>0</v>
      </c>
      <c r="R378" s="224">
        <f>Q378*H378</f>
        <v>0</v>
      </c>
      <c r="S378" s="224">
        <v>0</v>
      </c>
      <c r="T378" s="225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26" t="s">
        <v>160</v>
      </c>
      <c r="AT378" s="226" t="s">
        <v>155</v>
      </c>
      <c r="AU378" s="226" t="s">
        <v>90</v>
      </c>
      <c r="AY378" s="19" t="s">
        <v>153</v>
      </c>
      <c r="BE378" s="227">
        <f>IF(N378="základní",J378,0)</f>
        <v>0</v>
      </c>
      <c r="BF378" s="227">
        <f>IF(N378="snížená",J378,0)</f>
        <v>0</v>
      </c>
      <c r="BG378" s="227">
        <f>IF(N378="zákl. přenesená",J378,0)</f>
        <v>0</v>
      </c>
      <c r="BH378" s="227">
        <f>IF(N378="sníž. přenesená",J378,0)</f>
        <v>0</v>
      </c>
      <c r="BI378" s="227">
        <f>IF(N378="nulová",J378,0)</f>
        <v>0</v>
      </c>
      <c r="BJ378" s="19" t="s">
        <v>23</v>
      </c>
      <c r="BK378" s="227">
        <f>ROUND(I378*H378,2)</f>
        <v>0</v>
      </c>
      <c r="BL378" s="19" t="s">
        <v>160</v>
      </c>
      <c r="BM378" s="226" t="s">
        <v>887</v>
      </c>
    </row>
    <row r="379" spans="1:47" s="2" customFormat="1" ht="12">
      <c r="A379" s="41"/>
      <c r="B379" s="42"/>
      <c r="C379" s="43"/>
      <c r="D379" s="228" t="s">
        <v>162</v>
      </c>
      <c r="E379" s="43"/>
      <c r="F379" s="229" t="s">
        <v>350</v>
      </c>
      <c r="G379" s="43"/>
      <c r="H379" s="43"/>
      <c r="I379" s="230"/>
      <c r="J379" s="43"/>
      <c r="K379" s="43"/>
      <c r="L379" s="47"/>
      <c r="M379" s="231"/>
      <c r="N379" s="232"/>
      <c r="O379" s="87"/>
      <c r="P379" s="87"/>
      <c r="Q379" s="87"/>
      <c r="R379" s="87"/>
      <c r="S379" s="87"/>
      <c r="T379" s="88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T379" s="19" t="s">
        <v>162</v>
      </c>
      <c r="AU379" s="19" t="s">
        <v>90</v>
      </c>
    </row>
    <row r="380" spans="1:47" s="2" customFormat="1" ht="12">
      <c r="A380" s="41"/>
      <c r="B380" s="42"/>
      <c r="C380" s="43"/>
      <c r="D380" s="233" t="s">
        <v>164</v>
      </c>
      <c r="E380" s="43"/>
      <c r="F380" s="234" t="s">
        <v>351</v>
      </c>
      <c r="G380" s="43"/>
      <c r="H380" s="43"/>
      <c r="I380" s="230"/>
      <c r="J380" s="43"/>
      <c r="K380" s="43"/>
      <c r="L380" s="47"/>
      <c r="M380" s="231"/>
      <c r="N380" s="232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19" t="s">
        <v>164</v>
      </c>
      <c r="AU380" s="19" t="s">
        <v>90</v>
      </c>
    </row>
    <row r="381" spans="1:63" s="12" customFormat="1" ht="22.8" customHeight="1">
      <c r="A381" s="12"/>
      <c r="B381" s="199"/>
      <c r="C381" s="200"/>
      <c r="D381" s="201" t="s">
        <v>81</v>
      </c>
      <c r="E381" s="213" t="s">
        <v>310</v>
      </c>
      <c r="F381" s="213" t="s">
        <v>311</v>
      </c>
      <c r="G381" s="200"/>
      <c r="H381" s="200"/>
      <c r="I381" s="203"/>
      <c r="J381" s="214">
        <f>BK381</f>
        <v>0</v>
      </c>
      <c r="K381" s="200"/>
      <c r="L381" s="205"/>
      <c r="M381" s="206"/>
      <c r="N381" s="207"/>
      <c r="O381" s="207"/>
      <c r="P381" s="208">
        <f>SUM(P382:P384)</f>
        <v>0</v>
      </c>
      <c r="Q381" s="207"/>
      <c r="R381" s="208">
        <f>SUM(R382:R384)</f>
        <v>0</v>
      </c>
      <c r="S381" s="207"/>
      <c r="T381" s="209">
        <f>SUM(T382:T384)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10" t="s">
        <v>23</v>
      </c>
      <c r="AT381" s="211" t="s">
        <v>81</v>
      </c>
      <c r="AU381" s="211" t="s">
        <v>23</v>
      </c>
      <c r="AY381" s="210" t="s">
        <v>153</v>
      </c>
      <c r="BK381" s="212">
        <f>SUM(BK382:BK384)</f>
        <v>0</v>
      </c>
    </row>
    <row r="382" spans="1:65" s="2" customFormat="1" ht="16.5" customHeight="1">
      <c r="A382" s="41"/>
      <c r="B382" s="42"/>
      <c r="C382" s="215" t="s">
        <v>683</v>
      </c>
      <c r="D382" s="215" t="s">
        <v>155</v>
      </c>
      <c r="E382" s="216" t="s">
        <v>313</v>
      </c>
      <c r="F382" s="217" t="s">
        <v>314</v>
      </c>
      <c r="G382" s="218" t="s">
        <v>315</v>
      </c>
      <c r="H382" s="219">
        <v>88.511</v>
      </c>
      <c r="I382" s="220"/>
      <c r="J382" s="221">
        <f>ROUND(I382*H382,2)</f>
        <v>0</v>
      </c>
      <c r="K382" s="217" t="s">
        <v>159</v>
      </c>
      <c r="L382" s="47"/>
      <c r="M382" s="222" t="s">
        <v>36</v>
      </c>
      <c r="N382" s="223" t="s">
        <v>53</v>
      </c>
      <c r="O382" s="87"/>
      <c r="P382" s="224">
        <f>O382*H382</f>
        <v>0</v>
      </c>
      <c r="Q382" s="224">
        <v>0</v>
      </c>
      <c r="R382" s="224">
        <f>Q382*H382</f>
        <v>0</v>
      </c>
      <c r="S382" s="224">
        <v>0</v>
      </c>
      <c r="T382" s="225">
        <f>S382*H382</f>
        <v>0</v>
      </c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R382" s="226" t="s">
        <v>160</v>
      </c>
      <c r="AT382" s="226" t="s">
        <v>155</v>
      </c>
      <c r="AU382" s="226" t="s">
        <v>90</v>
      </c>
      <c r="AY382" s="19" t="s">
        <v>153</v>
      </c>
      <c r="BE382" s="227">
        <f>IF(N382="základní",J382,0)</f>
        <v>0</v>
      </c>
      <c r="BF382" s="227">
        <f>IF(N382="snížená",J382,0)</f>
        <v>0</v>
      </c>
      <c r="BG382" s="227">
        <f>IF(N382="zákl. přenesená",J382,0)</f>
        <v>0</v>
      </c>
      <c r="BH382" s="227">
        <f>IF(N382="sníž. přenesená",J382,0)</f>
        <v>0</v>
      </c>
      <c r="BI382" s="227">
        <f>IF(N382="nulová",J382,0)</f>
        <v>0</v>
      </c>
      <c r="BJ382" s="19" t="s">
        <v>23</v>
      </c>
      <c r="BK382" s="227">
        <f>ROUND(I382*H382,2)</f>
        <v>0</v>
      </c>
      <c r="BL382" s="19" t="s">
        <v>160</v>
      </c>
      <c r="BM382" s="226" t="s">
        <v>888</v>
      </c>
    </row>
    <row r="383" spans="1:47" s="2" customFormat="1" ht="12">
      <c r="A383" s="41"/>
      <c r="B383" s="42"/>
      <c r="C383" s="43"/>
      <c r="D383" s="228" t="s">
        <v>162</v>
      </c>
      <c r="E383" s="43"/>
      <c r="F383" s="229" t="s">
        <v>317</v>
      </c>
      <c r="G383" s="43"/>
      <c r="H383" s="43"/>
      <c r="I383" s="230"/>
      <c r="J383" s="43"/>
      <c r="K383" s="43"/>
      <c r="L383" s="47"/>
      <c r="M383" s="231"/>
      <c r="N383" s="232"/>
      <c r="O383" s="87"/>
      <c r="P383" s="87"/>
      <c r="Q383" s="87"/>
      <c r="R383" s="87"/>
      <c r="S383" s="87"/>
      <c r="T383" s="88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T383" s="19" t="s">
        <v>162</v>
      </c>
      <c r="AU383" s="19" t="s">
        <v>90</v>
      </c>
    </row>
    <row r="384" spans="1:47" s="2" customFormat="1" ht="12">
      <c r="A384" s="41"/>
      <c r="B384" s="42"/>
      <c r="C384" s="43"/>
      <c r="D384" s="233" t="s">
        <v>164</v>
      </c>
      <c r="E384" s="43"/>
      <c r="F384" s="234" t="s">
        <v>318</v>
      </c>
      <c r="G384" s="43"/>
      <c r="H384" s="43"/>
      <c r="I384" s="230"/>
      <c r="J384" s="43"/>
      <c r="K384" s="43"/>
      <c r="L384" s="47"/>
      <c r="M384" s="278"/>
      <c r="N384" s="279"/>
      <c r="O384" s="280"/>
      <c r="P384" s="280"/>
      <c r="Q384" s="280"/>
      <c r="R384" s="280"/>
      <c r="S384" s="280"/>
      <c r="T384" s="28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T384" s="19" t="s">
        <v>164</v>
      </c>
      <c r="AU384" s="19" t="s">
        <v>90</v>
      </c>
    </row>
    <row r="385" spans="1:31" s="2" customFormat="1" ht="6.95" customHeight="1">
      <c r="A385" s="41"/>
      <c r="B385" s="62"/>
      <c r="C385" s="63"/>
      <c r="D385" s="63"/>
      <c r="E385" s="63"/>
      <c r="F385" s="63"/>
      <c r="G385" s="63"/>
      <c r="H385" s="63"/>
      <c r="I385" s="63"/>
      <c r="J385" s="63"/>
      <c r="K385" s="63"/>
      <c r="L385" s="47"/>
      <c r="M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</row>
  </sheetData>
  <sheetProtection password="CC35" sheet="1" objects="1" scenarios="1" formatColumns="0" formatRows="0" autoFilter="0"/>
  <autoFilter ref="C88:K38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4" r:id="rId1" display="https://podminky.urs.cz/item/CS_URS_2022_01/111103202"/>
    <hyperlink ref="F101" r:id="rId2" display="https://podminky.urs.cz/item/CS_URS_2022_01/183101121"/>
    <hyperlink ref="F109" r:id="rId3" display="https://podminky.urs.cz/item/CS_URS_2022_01/183111114"/>
    <hyperlink ref="F116" r:id="rId4" display="https://podminky.urs.cz/item/CS_URS_2022_01/184102113"/>
    <hyperlink ref="F196" r:id="rId5" display="https://podminky.urs.cz/item/CS_URS_2022_01/184102211"/>
    <hyperlink ref="F239" r:id="rId6" display="https://podminky.urs.cz/item/CS_URS_2022_01/184215133"/>
    <hyperlink ref="F252" r:id="rId7" display="https://podminky.urs.cz/item/CS_URS_2022_01/184801121"/>
    <hyperlink ref="F258" r:id="rId8" display="https://podminky.urs.cz/item/CS_URS_2022_01/184804116"/>
    <hyperlink ref="F264" r:id="rId9" display="https://podminky.urs.cz/item/CS_URS_2022_01/184813135"/>
    <hyperlink ref="F276" r:id="rId10" display="https://podminky.urs.cz/item/CS_URS_2022_01/184851511"/>
    <hyperlink ref="F327" r:id="rId11" display="https://podminky.urs.cz/item/CS_URS_2022_01/185803105"/>
    <hyperlink ref="F332" r:id="rId12" display="https://podminky.urs.cz/item/CS_URS_2022_01/185804311"/>
    <hyperlink ref="F349" r:id="rId13" display="https://podminky.urs.cz/item/CS_URS_2022_01/185851121"/>
    <hyperlink ref="F354" r:id="rId14" display="https://podminky.urs.cz/item/CS_URS_2022_01/185851129"/>
    <hyperlink ref="F360" r:id="rId15" display="https://podminky.urs.cz/item/CS_URS_2022_01/762342441"/>
    <hyperlink ref="F373" r:id="rId16" display="https://podminky.urs.cz/item/CS_URS_2022_01/762395000"/>
    <hyperlink ref="F380" r:id="rId17" display="https://podminky.urs.cz/item/CS_URS_2022_01/998762201"/>
    <hyperlink ref="F384" r:id="rId18" display="https://podminky.urs.cz/item/CS_URS_2022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90</v>
      </c>
    </row>
    <row r="4" spans="2:46" s="1" customFormat="1" ht="24.95" customHeight="1">
      <c r="B4" s="22"/>
      <c r="D4" s="143" t="s">
        <v>124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opatření KoPÚ k.ú. Měrovice nad Hanou</v>
      </c>
      <c r="F7" s="145"/>
      <c r="G7" s="145"/>
      <c r="H7" s="145"/>
      <c r="L7" s="22"/>
    </row>
    <row r="8" spans="2:12" s="1" customFormat="1" ht="12" customHeight="1">
      <c r="B8" s="22"/>
      <c r="D8" s="145" t="s">
        <v>125</v>
      </c>
      <c r="L8" s="22"/>
    </row>
    <row r="9" spans="1:31" s="2" customFormat="1" ht="16.5" customHeight="1">
      <c r="A9" s="41"/>
      <c r="B9" s="47"/>
      <c r="C9" s="41"/>
      <c r="D9" s="41"/>
      <c r="E9" s="146" t="s">
        <v>509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352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889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19</v>
      </c>
      <c r="E13" s="41"/>
      <c r="F13" s="136" t="s">
        <v>36</v>
      </c>
      <c r="G13" s="41"/>
      <c r="H13" s="41"/>
      <c r="I13" s="145" t="s">
        <v>21</v>
      </c>
      <c r="J13" s="136" t="s">
        <v>36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24</v>
      </c>
      <c r="E14" s="41"/>
      <c r="F14" s="136" t="s">
        <v>25</v>
      </c>
      <c r="G14" s="41"/>
      <c r="H14" s="41"/>
      <c r="I14" s="145" t="s">
        <v>26</v>
      </c>
      <c r="J14" s="149" t="str">
        <f>'Rekapitulace stavby'!AN8</f>
        <v>17. 5. 2022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34</v>
      </c>
      <c r="E16" s="41"/>
      <c r="F16" s="41"/>
      <c r="G16" s="41"/>
      <c r="H16" s="41"/>
      <c r="I16" s="145" t="s">
        <v>35</v>
      </c>
      <c r="J16" s="136" t="s">
        <v>36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37</v>
      </c>
      <c r="F17" s="41"/>
      <c r="G17" s="41"/>
      <c r="H17" s="41"/>
      <c r="I17" s="145" t="s">
        <v>38</v>
      </c>
      <c r="J17" s="136" t="s">
        <v>36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39</v>
      </c>
      <c r="E19" s="41"/>
      <c r="F19" s="41"/>
      <c r="G19" s="41"/>
      <c r="H19" s="41"/>
      <c r="I19" s="145" t="s">
        <v>35</v>
      </c>
      <c r="J19" s="35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5" t="s">
        <v>38</v>
      </c>
      <c r="J20" s="35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41</v>
      </c>
      <c r="E22" s="41"/>
      <c r="F22" s="41"/>
      <c r="G22" s="41"/>
      <c r="H22" s="41"/>
      <c r="I22" s="145" t="s">
        <v>35</v>
      </c>
      <c r="J22" s="136" t="s">
        <v>36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42</v>
      </c>
      <c r="F23" s="41"/>
      <c r="G23" s="41"/>
      <c r="H23" s="41"/>
      <c r="I23" s="145" t="s">
        <v>38</v>
      </c>
      <c r="J23" s="136" t="s">
        <v>36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43</v>
      </c>
      <c r="E25" s="41"/>
      <c r="F25" s="41"/>
      <c r="G25" s="41"/>
      <c r="H25" s="41"/>
      <c r="I25" s="145" t="s">
        <v>35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38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46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36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48</v>
      </c>
      <c r="E32" s="41"/>
      <c r="F32" s="41"/>
      <c r="G32" s="41"/>
      <c r="H32" s="41"/>
      <c r="I32" s="41"/>
      <c r="J32" s="156">
        <f>ROUND(J89,2)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50</v>
      </c>
      <c r="G34" s="41"/>
      <c r="H34" s="41"/>
      <c r="I34" s="157" t="s">
        <v>49</v>
      </c>
      <c r="J34" s="157" t="s">
        <v>51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52</v>
      </c>
      <c r="E35" s="145" t="s">
        <v>53</v>
      </c>
      <c r="F35" s="159">
        <f>ROUND((SUM(BE89:BE377)),2)</f>
        <v>0</v>
      </c>
      <c r="G35" s="41"/>
      <c r="H35" s="41"/>
      <c r="I35" s="160">
        <v>0.21</v>
      </c>
      <c r="J35" s="159">
        <f>ROUND(((SUM(BE89:BE377))*I35),2)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54</v>
      </c>
      <c r="F36" s="159">
        <f>ROUND((SUM(BF89:BF377)),2)</f>
        <v>0</v>
      </c>
      <c r="G36" s="41"/>
      <c r="H36" s="41"/>
      <c r="I36" s="160">
        <v>0.15</v>
      </c>
      <c r="J36" s="159">
        <f>ROUND(((SUM(BF89:BF377))*I36),2)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55</v>
      </c>
      <c r="F37" s="159">
        <f>ROUND((SUM(BG89:BG377)),2)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56</v>
      </c>
      <c r="F38" s="159">
        <f>ROUND((SUM(BH89:BH377)),2)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57</v>
      </c>
      <c r="F39" s="159">
        <f>ROUND((SUM(BI89:BI377)),2)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58</v>
      </c>
      <c r="E41" s="163"/>
      <c r="F41" s="163"/>
      <c r="G41" s="164" t="s">
        <v>59</v>
      </c>
      <c r="H41" s="165" t="s">
        <v>60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5" t="s">
        <v>128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Realizace opatření KoPÚ k.ú. Měrovice nad Hanou</v>
      </c>
      <c r="F50" s="34"/>
      <c r="G50" s="34"/>
      <c r="H50" s="34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3"/>
      <c r="C51" s="34" t="s">
        <v>125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1"/>
      <c r="B52" s="42"/>
      <c r="C52" s="43"/>
      <c r="D52" s="43"/>
      <c r="E52" s="172" t="s">
        <v>509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4" t="s">
        <v>352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09.2 - Následná péče - 2.rok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4" t="s">
        <v>24</v>
      </c>
      <c r="D56" s="43"/>
      <c r="E56" s="43"/>
      <c r="F56" s="29" t="str">
        <f>F14</f>
        <v>Měrovice nad Hanou</v>
      </c>
      <c r="G56" s="43"/>
      <c r="H56" s="43"/>
      <c r="I56" s="34" t="s">
        <v>26</v>
      </c>
      <c r="J56" s="75" t="str">
        <f>IF(J14="","",J14)</f>
        <v>17. 5. 2022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4" t="s">
        <v>34</v>
      </c>
      <c r="D58" s="43"/>
      <c r="E58" s="43"/>
      <c r="F58" s="29" t="str">
        <f>E17</f>
        <v>ČR-Státní pozemkový úřad,Krajský poz.úřad</v>
      </c>
      <c r="G58" s="43"/>
      <c r="H58" s="43"/>
      <c r="I58" s="34" t="s">
        <v>41</v>
      </c>
      <c r="J58" s="39" t="str">
        <f>E23</f>
        <v xml:space="preserve">AGPOL  s.r.o.,Jungmanova 153/12,Olomouc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4" t="s">
        <v>39</v>
      </c>
      <c r="D59" s="43"/>
      <c r="E59" s="43"/>
      <c r="F59" s="29" t="str">
        <f>IF(E20="","",E20)</f>
        <v>Vyplň údaj</v>
      </c>
      <c r="G59" s="43"/>
      <c r="H59" s="43"/>
      <c r="I59" s="34" t="s">
        <v>43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129</v>
      </c>
      <c r="D61" s="174"/>
      <c r="E61" s="174"/>
      <c r="F61" s="174"/>
      <c r="G61" s="174"/>
      <c r="H61" s="174"/>
      <c r="I61" s="174"/>
      <c r="J61" s="175" t="s">
        <v>130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80</v>
      </c>
      <c r="D63" s="43"/>
      <c r="E63" s="43"/>
      <c r="F63" s="43"/>
      <c r="G63" s="43"/>
      <c r="H63" s="43"/>
      <c r="I63" s="43"/>
      <c r="J63" s="105">
        <f>J89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131</v>
      </c>
    </row>
    <row r="64" spans="1:31" s="9" customFormat="1" ht="24.95" customHeight="1">
      <c r="A64" s="9"/>
      <c r="B64" s="177"/>
      <c r="C64" s="178"/>
      <c r="D64" s="179" t="s">
        <v>132</v>
      </c>
      <c r="E64" s="180"/>
      <c r="F64" s="180"/>
      <c r="G64" s="180"/>
      <c r="H64" s="180"/>
      <c r="I64" s="180"/>
      <c r="J64" s="181">
        <f>J90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354</v>
      </c>
      <c r="E65" s="185"/>
      <c r="F65" s="185"/>
      <c r="G65" s="185"/>
      <c r="H65" s="185"/>
      <c r="I65" s="185"/>
      <c r="J65" s="186">
        <f>J91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355</v>
      </c>
      <c r="E66" s="185"/>
      <c r="F66" s="185"/>
      <c r="G66" s="185"/>
      <c r="H66" s="185"/>
      <c r="I66" s="185"/>
      <c r="J66" s="186">
        <f>J350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135</v>
      </c>
      <c r="E67" s="185"/>
      <c r="F67" s="185"/>
      <c r="G67" s="185"/>
      <c r="H67" s="185"/>
      <c r="I67" s="185"/>
      <c r="J67" s="186">
        <f>J374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5" t="s">
        <v>138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16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72" t="str">
        <f>E7</f>
        <v>Realizace opatření KoPÚ k.ú. Měrovice nad Hanou</v>
      </c>
      <c r="F77" s="34"/>
      <c r="G77" s="34"/>
      <c r="H77" s="34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2:12" s="1" customFormat="1" ht="12" customHeight="1">
      <c r="B78" s="23"/>
      <c r="C78" s="34" t="s">
        <v>125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1"/>
      <c r="B79" s="42"/>
      <c r="C79" s="43"/>
      <c r="D79" s="43"/>
      <c r="E79" s="172" t="s">
        <v>509</v>
      </c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352</v>
      </c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72" t="str">
        <f>E11</f>
        <v>SO 09.2 - Následná péče - 2.rok</v>
      </c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4" t="s">
        <v>24</v>
      </c>
      <c r="D83" s="43"/>
      <c r="E83" s="43"/>
      <c r="F83" s="29" t="str">
        <f>F14</f>
        <v>Měrovice nad Hanou</v>
      </c>
      <c r="G83" s="43"/>
      <c r="H83" s="43"/>
      <c r="I83" s="34" t="s">
        <v>26</v>
      </c>
      <c r="J83" s="75" t="str">
        <f>IF(J14="","",J14)</f>
        <v>17. 5. 2022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40.05" customHeight="1">
      <c r="A85" s="41"/>
      <c r="B85" s="42"/>
      <c r="C85" s="34" t="s">
        <v>34</v>
      </c>
      <c r="D85" s="43"/>
      <c r="E85" s="43"/>
      <c r="F85" s="29" t="str">
        <f>E17</f>
        <v>ČR-Státní pozemkový úřad,Krajský poz.úřad</v>
      </c>
      <c r="G85" s="43"/>
      <c r="H85" s="43"/>
      <c r="I85" s="34" t="s">
        <v>41</v>
      </c>
      <c r="J85" s="39" t="str">
        <f>E23</f>
        <v xml:space="preserve">AGPOL  s.r.o.,Jungmanova 153/12,Olomouc</v>
      </c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5.15" customHeight="1">
      <c r="A86" s="41"/>
      <c r="B86" s="42"/>
      <c r="C86" s="34" t="s">
        <v>39</v>
      </c>
      <c r="D86" s="43"/>
      <c r="E86" s="43"/>
      <c r="F86" s="29" t="str">
        <f>IF(E20="","",E20)</f>
        <v>Vyplň údaj</v>
      </c>
      <c r="G86" s="43"/>
      <c r="H86" s="43"/>
      <c r="I86" s="34" t="s">
        <v>43</v>
      </c>
      <c r="J86" s="39" t="str">
        <f>E26</f>
        <v xml:space="preserve"> </v>
      </c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0.3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11" customFormat="1" ht="29.25" customHeight="1">
      <c r="A88" s="188"/>
      <c r="B88" s="189"/>
      <c r="C88" s="190" t="s">
        <v>139</v>
      </c>
      <c r="D88" s="191" t="s">
        <v>67</v>
      </c>
      <c r="E88" s="191" t="s">
        <v>63</v>
      </c>
      <c r="F88" s="191" t="s">
        <v>64</v>
      </c>
      <c r="G88" s="191" t="s">
        <v>140</v>
      </c>
      <c r="H88" s="191" t="s">
        <v>141</v>
      </c>
      <c r="I88" s="191" t="s">
        <v>142</v>
      </c>
      <c r="J88" s="191" t="s">
        <v>130</v>
      </c>
      <c r="K88" s="192" t="s">
        <v>143</v>
      </c>
      <c r="L88" s="193"/>
      <c r="M88" s="95" t="s">
        <v>36</v>
      </c>
      <c r="N88" s="96" t="s">
        <v>52</v>
      </c>
      <c r="O88" s="96" t="s">
        <v>144</v>
      </c>
      <c r="P88" s="96" t="s">
        <v>145</v>
      </c>
      <c r="Q88" s="96" t="s">
        <v>146</v>
      </c>
      <c r="R88" s="96" t="s">
        <v>147</v>
      </c>
      <c r="S88" s="96" t="s">
        <v>148</v>
      </c>
      <c r="T88" s="97" t="s">
        <v>149</v>
      </c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</row>
    <row r="89" spans="1:63" s="2" customFormat="1" ht="22.8" customHeight="1">
      <c r="A89" s="41"/>
      <c r="B89" s="42"/>
      <c r="C89" s="102" t="s">
        <v>150</v>
      </c>
      <c r="D89" s="43"/>
      <c r="E89" s="43"/>
      <c r="F89" s="43"/>
      <c r="G89" s="43"/>
      <c r="H89" s="43"/>
      <c r="I89" s="43"/>
      <c r="J89" s="194">
        <f>BK89</f>
        <v>0</v>
      </c>
      <c r="K89" s="43"/>
      <c r="L89" s="47"/>
      <c r="M89" s="98"/>
      <c r="N89" s="195"/>
      <c r="O89" s="99"/>
      <c r="P89" s="196">
        <f>P90</f>
        <v>0</v>
      </c>
      <c r="Q89" s="99"/>
      <c r="R89" s="196">
        <f>R90</f>
        <v>66.49086743000001</v>
      </c>
      <c r="S89" s="99"/>
      <c r="T89" s="197">
        <f>T90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81</v>
      </c>
      <c r="AU89" s="19" t="s">
        <v>131</v>
      </c>
      <c r="BK89" s="198">
        <f>BK90</f>
        <v>0</v>
      </c>
    </row>
    <row r="90" spans="1:63" s="12" customFormat="1" ht="25.9" customHeight="1">
      <c r="A90" s="12"/>
      <c r="B90" s="199"/>
      <c r="C90" s="200"/>
      <c r="D90" s="201" t="s">
        <v>81</v>
      </c>
      <c r="E90" s="202" t="s">
        <v>151</v>
      </c>
      <c r="F90" s="202" t="s">
        <v>152</v>
      </c>
      <c r="G90" s="200"/>
      <c r="H90" s="200"/>
      <c r="I90" s="203"/>
      <c r="J90" s="204">
        <f>BK90</f>
        <v>0</v>
      </c>
      <c r="K90" s="200"/>
      <c r="L90" s="205"/>
      <c r="M90" s="206"/>
      <c r="N90" s="207"/>
      <c r="O90" s="207"/>
      <c r="P90" s="208">
        <f>P91+P350+P374</f>
        <v>0</v>
      </c>
      <c r="Q90" s="207"/>
      <c r="R90" s="208">
        <f>R91+R350+R374</f>
        <v>66.49086743000001</v>
      </c>
      <c r="S90" s="207"/>
      <c r="T90" s="209">
        <f>T91+T350+T374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23</v>
      </c>
      <c r="AT90" s="211" t="s">
        <v>81</v>
      </c>
      <c r="AU90" s="211" t="s">
        <v>82</v>
      </c>
      <c r="AY90" s="210" t="s">
        <v>153</v>
      </c>
      <c r="BK90" s="212">
        <f>BK91+BK350+BK374</f>
        <v>0</v>
      </c>
    </row>
    <row r="91" spans="1:63" s="12" customFormat="1" ht="22.8" customHeight="1">
      <c r="A91" s="12"/>
      <c r="B91" s="199"/>
      <c r="C91" s="200"/>
      <c r="D91" s="201" t="s">
        <v>81</v>
      </c>
      <c r="E91" s="213" t="s">
        <v>356</v>
      </c>
      <c r="F91" s="213" t="s">
        <v>357</v>
      </c>
      <c r="G91" s="200"/>
      <c r="H91" s="200"/>
      <c r="I91" s="203"/>
      <c r="J91" s="214">
        <f>BK91</f>
        <v>0</v>
      </c>
      <c r="K91" s="200"/>
      <c r="L91" s="205"/>
      <c r="M91" s="206"/>
      <c r="N91" s="207"/>
      <c r="O91" s="207"/>
      <c r="P91" s="208">
        <f>SUM(P92:P349)</f>
        <v>0</v>
      </c>
      <c r="Q91" s="207"/>
      <c r="R91" s="208">
        <f>SUM(R92:R349)</f>
        <v>66.489956</v>
      </c>
      <c r="S91" s="207"/>
      <c r="T91" s="209">
        <f>SUM(T92:T349)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23</v>
      </c>
      <c r="AT91" s="211" t="s">
        <v>81</v>
      </c>
      <c r="AU91" s="211" t="s">
        <v>23</v>
      </c>
      <c r="AY91" s="210" t="s">
        <v>153</v>
      </c>
      <c r="BK91" s="212">
        <f>SUM(BK92:BK349)</f>
        <v>0</v>
      </c>
    </row>
    <row r="92" spans="1:65" s="2" customFormat="1" ht="16.5" customHeight="1">
      <c r="A92" s="41"/>
      <c r="B92" s="42"/>
      <c r="C92" s="215" t="s">
        <v>23</v>
      </c>
      <c r="D92" s="215" t="s">
        <v>155</v>
      </c>
      <c r="E92" s="216" t="s">
        <v>358</v>
      </c>
      <c r="F92" s="217" t="s">
        <v>359</v>
      </c>
      <c r="G92" s="218" t="s">
        <v>360</v>
      </c>
      <c r="H92" s="219">
        <v>1.23</v>
      </c>
      <c r="I92" s="220"/>
      <c r="J92" s="221">
        <f>ROUND(I92*H92,2)</f>
        <v>0</v>
      </c>
      <c r="K92" s="217" t="s">
        <v>159</v>
      </c>
      <c r="L92" s="47"/>
      <c r="M92" s="222" t="s">
        <v>36</v>
      </c>
      <c r="N92" s="223" t="s">
        <v>53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160</v>
      </c>
      <c r="AT92" s="226" t="s">
        <v>155</v>
      </c>
      <c r="AU92" s="226" t="s">
        <v>90</v>
      </c>
      <c r="AY92" s="19" t="s">
        <v>153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23</v>
      </c>
      <c r="BK92" s="227">
        <f>ROUND(I92*H92,2)</f>
        <v>0</v>
      </c>
      <c r="BL92" s="19" t="s">
        <v>160</v>
      </c>
      <c r="BM92" s="226" t="s">
        <v>890</v>
      </c>
    </row>
    <row r="93" spans="1:47" s="2" customFormat="1" ht="12">
      <c r="A93" s="41"/>
      <c r="B93" s="42"/>
      <c r="C93" s="43"/>
      <c r="D93" s="228" t="s">
        <v>162</v>
      </c>
      <c r="E93" s="43"/>
      <c r="F93" s="229" t="s">
        <v>362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162</v>
      </c>
      <c r="AU93" s="19" t="s">
        <v>90</v>
      </c>
    </row>
    <row r="94" spans="1:47" s="2" customFormat="1" ht="12">
      <c r="A94" s="41"/>
      <c r="B94" s="42"/>
      <c r="C94" s="43"/>
      <c r="D94" s="233" t="s">
        <v>164</v>
      </c>
      <c r="E94" s="43"/>
      <c r="F94" s="234" t="s">
        <v>363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164</v>
      </c>
      <c r="AU94" s="19" t="s">
        <v>90</v>
      </c>
    </row>
    <row r="95" spans="1:51" s="13" customFormat="1" ht="12">
      <c r="A95" s="13"/>
      <c r="B95" s="235"/>
      <c r="C95" s="236"/>
      <c r="D95" s="228" t="s">
        <v>166</v>
      </c>
      <c r="E95" s="237" t="s">
        <v>36</v>
      </c>
      <c r="F95" s="238" t="s">
        <v>516</v>
      </c>
      <c r="G95" s="236"/>
      <c r="H95" s="237" t="s">
        <v>36</v>
      </c>
      <c r="I95" s="239"/>
      <c r="J95" s="236"/>
      <c r="K95" s="236"/>
      <c r="L95" s="240"/>
      <c r="M95" s="241"/>
      <c r="N95" s="242"/>
      <c r="O95" s="242"/>
      <c r="P95" s="242"/>
      <c r="Q95" s="242"/>
      <c r="R95" s="242"/>
      <c r="S95" s="242"/>
      <c r="T95" s="24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4" t="s">
        <v>166</v>
      </c>
      <c r="AU95" s="244" t="s">
        <v>90</v>
      </c>
      <c r="AV95" s="13" t="s">
        <v>23</v>
      </c>
      <c r="AW95" s="13" t="s">
        <v>45</v>
      </c>
      <c r="AX95" s="13" t="s">
        <v>82</v>
      </c>
      <c r="AY95" s="244" t="s">
        <v>153</v>
      </c>
    </row>
    <row r="96" spans="1:51" s="13" customFormat="1" ht="12">
      <c r="A96" s="13"/>
      <c r="B96" s="235"/>
      <c r="C96" s="236"/>
      <c r="D96" s="228" t="s">
        <v>166</v>
      </c>
      <c r="E96" s="237" t="s">
        <v>36</v>
      </c>
      <c r="F96" s="238" t="s">
        <v>438</v>
      </c>
      <c r="G96" s="236"/>
      <c r="H96" s="237" t="s">
        <v>36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166</v>
      </c>
      <c r="AU96" s="244" t="s">
        <v>90</v>
      </c>
      <c r="AV96" s="13" t="s">
        <v>23</v>
      </c>
      <c r="AW96" s="13" t="s">
        <v>45</v>
      </c>
      <c r="AX96" s="13" t="s">
        <v>82</v>
      </c>
      <c r="AY96" s="244" t="s">
        <v>153</v>
      </c>
    </row>
    <row r="97" spans="1:51" s="14" customFormat="1" ht="12">
      <c r="A97" s="14"/>
      <c r="B97" s="245"/>
      <c r="C97" s="246"/>
      <c r="D97" s="228" t="s">
        <v>166</v>
      </c>
      <c r="E97" s="247" t="s">
        <v>36</v>
      </c>
      <c r="F97" s="248" t="s">
        <v>891</v>
      </c>
      <c r="G97" s="246"/>
      <c r="H97" s="249">
        <v>1.2295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5" t="s">
        <v>166</v>
      </c>
      <c r="AU97" s="255" t="s">
        <v>90</v>
      </c>
      <c r="AV97" s="14" t="s">
        <v>90</v>
      </c>
      <c r="AW97" s="14" t="s">
        <v>45</v>
      </c>
      <c r="AX97" s="14" t="s">
        <v>82</v>
      </c>
      <c r="AY97" s="255" t="s">
        <v>153</v>
      </c>
    </row>
    <row r="98" spans="1:51" s="15" customFormat="1" ht="12">
      <c r="A98" s="15"/>
      <c r="B98" s="266"/>
      <c r="C98" s="267"/>
      <c r="D98" s="228" t="s">
        <v>166</v>
      </c>
      <c r="E98" s="268" t="s">
        <v>36</v>
      </c>
      <c r="F98" s="269" t="s">
        <v>183</v>
      </c>
      <c r="G98" s="267"/>
      <c r="H98" s="270">
        <v>1.2295</v>
      </c>
      <c r="I98" s="271"/>
      <c r="J98" s="267"/>
      <c r="K98" s="267"/>
      <c r="L98" s="272"/>
      <c r="M98" s="273"/>
      <c r="N98" s="274"/>
      <c r="O98" s="274"/>
      <c r="P98" s="274"/>
      <c r="Q98" s="274"/>
      <c r="R98" s="274"/>
      <c r="S98" s="274"/>
      <c r="T98" s="27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76" t="s">
        <v>166</v>
      </c>
      <c r="AU98" s="276" t="s">
        <v>90</v>
      </c>
      <c r="AV98" s="15" t="s">
        <v>160</v>
      </c>
      <c r="AW98" s="15" t="s">
        <v>45</v>
      </c>
      <c r="AX98" s="15" t="s">
        <v>23</v>
      </c>
      <c r="AY98" s="276" t="s">
        <v>153</v>
      </c>
    </row>
    <row r="99" spans="1:65" s="2" customFormat="1" ht="21.75" customHeight="1">
      <c r="A99" s="41"/>
      <c r="B99" s="42"/>
      <c r="C99" s="215" t="s">
        <v>90</v>
      </c>
      <c r="D99" s="215" t="s">
        <v>155</v>
      </c>
      <c r="E99" s="216" t="s">
        <v>184</v>
      </c>
      <c r="F99" s="217" t="s">
        <v>185</v>
      </c>
      <c r="G99" s="218" t="s">
        <v>186</v>
      </c>
      <c r="H99" s="219">
        <v>12.1</v>
      </c>
      <c r="I99" s="220"/>
      <c r="J99" s="221">
        <f>ROUND(I99*H99,2)</f>
        <v>0</v>
      </c>
      <c r="K99" s="217" t="s">
        <v>159</v>
      </c>
      <c r="L99" s="47"/>
      <c r="M99" s="222" t="s">
        <v>36</v>
      </c>
      <c r="N99" s="223" t="s">
        <v>53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6" t="s">
        <v>160</v>
      </c>
      <c r="AT99" s="226" t="s">
        <v>155</v>
      </c>
      <c r="AU99" s="226" t="s">
        <v>90</v>
      </c>
      <c r="AY99" s="19" t="s">
        <v>153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23</v>
      </c>
      <c r="BK99" s="227">
        <f>ROUND(I99*H99,2)</f>
        <v>0</v>
      </c>
      <c r="BL99" s="19" t="s">
        <v>160</v>
      </c>
      <c r="BM99" s="226" t="s">
        <v>892</v>
      </c>
    </row>
    <row r="100" spans="1:47" s="2" customFormat="1" ht="12">
      <c r="A100" s="41"/>
      <c r="B100" s="42"/>
      <c r="C100" s="43"/>
      <c r="D100" s="228" t="s">
        <v>162</v>
      </c>
      <c r="E100" s="43"/>
      <c r="F100" s="229" t="s">
        <v>188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162</v>
      </c>
      <c r="AU100" s="19" t="s">
        <v>90</v>
      </c>
    </row>
    <row r="101" spans="1:47" s="2" customFormat="1" ht="12">
      <c r="A101" s="41"/>
      <c r="B101" s="42"/>
      <c r="C101" s="43"/>
      <c r="D101" s="233" t="s">
        <v>164</v>
      </c>
      <c r="E101" s="43"/>
      <c r="F101" s="234" t="s">
        <v>189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164</v>
      </c>
      <c r="AU101" s="19" t="s">
        <v>90</v>
      </c>
    </row>
    <row r="102" spans="1:51" s="13" customFormat="1" ht="12">
      <c r="A102" s="13"/>
      <c r="B102" s="235"/>
      <c r="C102" s="236"/>
      <c r="D102" s="228" t="s">
        <v>166</v>
      </c>
      <c r="E102" s="237" t="s">
        <v>36</v>
      </c>
      <c r="F102" s="238" t="s">
        <v>803</v>
      </c>
      <c r="G102" s="236"/>
      <c r="H102" s="237" t="s">
        <v>36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166</v>
      </c>
      <c r="AU102" s="244" t="s">
        <v>90</v>
      </c>
      <c r="AV102" s="13" t="s">
        <v>23</v>
      </c>
      <c r="AW102" s="13" t="s">
        <v>45</v>
      </c>
      <c r="AX102" s="13" t="s">
        <v>82</v>
      </c>
      <c r="AY102" s="244" t="s">
        <v>153</v>
      </c>
    </row>
    <row r="103" spans="1:51" s="13" customFormat="1" ht="12">
      <c r="A103" s="13"/>
      <c r="B103" s="235"/>
      <c r="C103" s="236"/>
      <c r="D103" s="228" t="s">
        <v>166</v>
      </c>
      <c r="E103" s="237" t="s">
        <v>36</v>
      </c>
      <c r="F103" s="238" t="s">
        <v>438</v>
      </c>
      <c r="G103" s="236"/>
      <c r="H103" s="237" t="s">
        <v>36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166</v>
      </c>
      <c r="AU103" s="244" t="s">
        <v>90</v>
      </c>
      <c r="AV103" s="13" t="s">
        <v>23</v>
      </c>
      <c r="AW103" s="13" t="s">
        <v>45</v>
      </c>
      <c r="AX103" s="13" t="s">
        <v>82</v>
      </c>
      <c r="AY103" s="244" t="s">
        <v>153</v>
      </c>
    </row>
    <row r="104" spans="1:51" s="14" customFormat="1" ht="12">
      <c r="A104" s="14"/>
      <c r="B104" s="245"/>
      <c r="C104" s="246"/>
      <c r="D104" s="228" t="s">
        <v>166</v>
      </c>
      <c r="E104" s="247" t="s">
        <v>36</v>
      </c>
      <c r="F104" s="248" t="s">
        <v>804</v>
      </c>
      <c r="G104" s="246"/>
      <c r="H104" s="249">
        <v>3.6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5" t="s">
        <v>166</v>
      </c>
      <c r="AU104" s="255" t="s">
        <v>90</v>
      </c>
      <c r="AV104" s="14" t="s">
        <v>90</v>
      </c>
      <c r="AW104" s="14" t="s">
        <v>45</v>
      </c>
      <c r="AX104" s="14" t="s">
        <v>82</v>
      </c>
      <c r="AY104" s="255" t="s">
        <v>153</v>
      </c>
    </row>
    <row r="105" spans="1:51" s="14" customFormat="1" ht="12">
      <c r="A105" s="14"/>
      <c r="B105" s="245"/>
      <c r="C105" s="246"/>
      <c r="D105" s="228" t="s">
        <v>166</v>
      </c>
      <c r="E105" s="247" t="s">
        <v>36</v>
      </c>
      <c r="F105" s="248" t="s">
        <v>805</v>
      </c>
      <c r="G105" s="246"/>
      <c r="H105" s="249">
        <v>8.5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166</v>
      </c>
      <c r="AU105" s="255" t="s">
        <v>90</v>
      </c>
      <c r="AV105" s="14" t="s">
        <v>90</v>
      </c>
      <c r="AW105" s="14" t="s">
        <v>45</v>
      </c>
      <c r="AX105" s="14" t="s">
        <v>82</v>
      </c>
      <c r="AY105" s="255" t="s">
        <v>153</v>
      </c>
    </row>
    <row r="106" spans="1:51" s="15" customFormat="1" ht="12">
      <c r="A106" s="15"/>
      <c r="B106" s="266"/>
      <c r="C106" s="267"/>
      <c r="D106" s="228" t="s">
        <v>166</v>
      </c>
      <c r="E106" s="268" t="s">
        <v>36</v>
      </c>
      <c r="F106" s="269" t="s">
        <v>183</v>
      </c>
      <c r="G106" s="267"/>
      <c r="H106" s="270">
        <v>12.1</v>
      </c>
      <c r="I106" s="271"/>
      <c r="J106" s="267"/>
      <c r="K106" s="267"/>
      <c r="L106" s="272"/>
      <c r="M106" s="273"/>
      <c r="N106" s="274"/>
      <c r="O106" s="274"/>
      <c r="P106" s="274"/>
      <c r="Q106" s="274"/>
      <c r="R106" s="274"/>
      <c r="S106" s="274"/>
      <c r="T106" s="27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76" t="s">
        <v>166</v>
      </c>
      <c r="AU106" s="276" t="s">
        <v>90</v>
      </c>
      <c r="AV106" s="15" t="s">
        <v>160</v>
      </c>
      <c r="AW106" s="15" t="s">
        <v>45</v>
      </c>
      <c r="AX106" s="15" t="s">
        <v>23</v>
      </c>
      <c r="AY106" s="276" t="s">
        <v>153</v>
      </c>
    </row>
    <row r="107" spans="1:65" s="2" customFormat="1" ht="21.75" customHeight="1">
      <c r="A107" s="41"/>
      <c r="B107" s="42"/>
      <c r="C107" s="215" t="s">
        <v>174</v>
      </c>
      <c r="D107" s="215" t="s">
        <v>155</v>
      </c>
      <c r="E107" s="216" t="s">
        <v>534</v>
      </c>
      <c r="F107" s="217" t="s">
        <v>535</v>
      </c>
      <c r="G107" s="218" t="s">
        <v>186</v>
      </c>
      <c r="H107" s="219">
        <v>31.5</v>
      </c>
      <c r="I107" s="220"/>
      <c r="J107" s="221">
        <f>ROUND(I107*H107,2)</f>
        <v>0</v>
      </c>
      <c r="K107" s="217" t="s">
        <v>159</v>
      </c>
      <c r="L107" s="47"/>
      <c r="M107" s="222" t="s">
        <v>36</v>
      </c>
      <c r="N107" s="223" t="s">
        <v>53</v>
      </c>
      <c r="O107" s="87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6" t="s">
        <v>160</v>
      </c>
      <c r="AT107" s="226" t="s">
        <v>155</v>
      </c>
      <c r="AU107" s="226" t="s">
        <v>90</v>
      </c>
      <c r="AY107" s="19" t="s">
        <v>153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23</v>
      </c>
      <c r="BK107" s="227">
        <f>ROUND(I107*H107,2)</f>
        <v>0</v>
      </c>
      <c r="BL107" s="19" t="s">
        <v>160</v>
      </c>
      <c r="BM107" s="226" t="s">
        <v>893</v>
      </c>
    </row>
    <row r="108" spans="1:47" s="2" customFormat="1" ht="12">
      <c r="A108" s="41"/>
      <c r="B108" s="42"/>
      <c r="C108" s="43"/>
      <c r="D108" s="228" t="s">
        <v>162</v>
      </c>
      <c r="E108" s="43"/>
      <c r="F108" s="229" t="s">
        <v>537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162</v>
      </c>
      <c r="AU108" s="19" t="s">
        <v>90</v>
      </c>
    </row>
    <row r="109" spans="1:47" s="2" customFormat="1" ht="12">
      <c r="A109" s="41"/>
      <c r="B109" s="42"/>
      <c r="C109" s="43"/>
      <c r="D109" s="233" t="s">
        <v>164</v>
      </c>
      <c r="E109" s="43"/>
      <c r="F109" s="234" t="s">
        <v>538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164</v>
      </c>
      <c r="AU109" s="19" t="s">
        <v>90</v>
      </c>
    </row>
    <row r="110" spans="1:51" s="13" customFormat="1" ht="12">
      <c r="A110" s="13"/>
      <c r="B110" s="235"/>
      <c r="C110" s="236"/>
      <c r="D110" s="228" t="s">
        <v>166</v>
      </c>
      <c r="E110" s="237" t="s">
        <v>36</v>
      </c>
      <c r="F110" s="238" t="s">
        <v>807</v>
      </c>
      <c r="G110" s="236"/>
      <c r="H110" s="237" t="s">
        <v>36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166</v>
      </c>
      <c r="AU110" s="244" t="s">
        <v>90</v>
      </c>
      <c r="AV110" s="13" t="s">
        <v>23</v>
      </c>
      <c r="AW110" s="13" t="s">
        <v>45</v>
      </c>
      <c r="AX110" s="13" t="s">
        <v>82</v>
      </c>
      <c r="AY110" s="244" t="s">
        <v>153</v>
      </c>
    </row>
    <row r="111" spans="1:51" s="13" customFormat="1" ht="12">
      <c r="A111" s="13"/>
      <c r="B111" s="235"/>
      <c r="C111" s="236"/>
      <c r="D111" s="228" t="s">
        <v>166</v>
      </c>
      <c r="E111" s="237" t="s">
        <v>36</v>
      </c>
      <c r="F111" s="238" t="s">
        <v>438</v>
      </c>
      <c r="G111" s="236"/>
      <c r="H111" s="237" t="s">
        <v>36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166</v>
      </c>
      <c r="AU111" s="244" t="s">
        <v>90</v>
      </c>
      <c r="AV111" s="13" t="s">
        <v>23</v>
      </c>
      <c r="AW111" s="13" t="s">
        <v>45</v>
      </c>
      <c r="AX111" s="13" t="s">
        <v>82</v>
      </c>
      <c r="AY111" s="244" t="s">
        <v>153</v>
      </c>
    </row>
    <row r="112" spans="1:51" s="14" customFormat="1" ht="12">
      <c r="A112" s="14"/>
      <c r="B112" s="245"/>
      <c r="C112" s="246"/>
      <c r="D112" s="228" t="s">
        <v>166</v>
      </c>
      <c r="E112" s="247" t="s">
        <v>36</v>
      </c>
      <c r="F112" s="248" t="s">
        <v>808</v>
      </c>
      <c r="G112" s="246"/>
      <c r="H112" s="249">
        <v>31.5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166</v>
      </c>
      <c r="AU112" s="255" t="s">
        <v>90</v>
      </c>
      <c r="AV112" s="14" t="s">
        <v>90</v>
      </c>
      <c r="AW112" s="14" t="s">
        <v>45</v>
      </c>
      <c r="AX112" s="14" t="s">
        <v>82</v>
      </c>
      <c r="AY112" s="255" t="s">
        <v>153</v>
      </c>
    </row>
    <row r="113" spans="1:51" s="15" customFormat="1" ht="12">
      <c r="A113" s="15"/>
      <c r="B113" s="266"/>
      <c r="C113" s="267"/>
      <c r="D113" s="228" t="s">
        <v>166</v>
      </c>
      <c r="E113" s="268" t="s">
        <v>36</v>
      </c>
      <c r="F113" s="269" t="s">
        <v>183</v>
      </c>
      <c r="G113" s="267"/>
      <c r="H113" s="270">
        <v>31.5</v>
      </c>
      <c r="I113" s="271"/>
      <c r="J113" s="267"/>
      <c r="K113" s="267"/>
      <c r="L113" s="272"/>
      <c r="M113" s="273"/>
      <c r="N113" s="274"/>
      <c r="O113" s="274"/>
      <c r="P113" s="274"/>
      <c r="Q113" s="274"/>
      <c r="R113" s="274"/>
      <c r="S113" s="274"/>
      <c r="T113" s="27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76" t="s">
        <v>166</v>
      </c>
      <c r="AU113" s="276" t="s">
        <v>90</v>
      </c>
      <c r="AV113" s="15" t="s">
        <v>160</v>
      </c>
      <c r="AW113" s="15" t="s">
        <v>45</v>
      </c>
      <c r="AX113" s="15" t="s">
        <v>23</v>
      </c>
      <c r="AY113" s="276" t="s">
        <v>153</v>
      </c>
    </row>
    <row r="114" spans="1:65" s="2" customFormat="1" ht="16.5" customHeight="1">
      <c r="A114" s="41"/>
      <c r="B114" s="42"/>
      <c r="C114" s="215" t="s">
        <v>160</v>
      </c>
      <c r="D114" s="215" t="s">
        <v>155</v>
      </c>
      <c r="E114" s="216" t="s">
        <v>193</v>
      </c>
      <c r="F114" s="217" t="s">
        <v>194</v>
      </c>
      <c r="G114" s="218" t="s">
        <v>186</v>
      </c>
      <c r="H114" s="219">
        <v>12.1</v>
      </c>
      <c r="I114" s="220"/>
      <c r="J114" s="221">
        <f>ROUND(I114*H114,2)</f>
        <v>0</v>
      </c>
      <c r="K114" s="217" t="s">
        <v>159</v>
      </c>
      <c r="L114" s="47"/>
      <c r="M114" s="222" t="s">
        <v>36</v>
      </c>
      <c r="N114" s="223" t="s">
        <v>53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160</v>
      </c>
      <c r="AT114" s="226" t="s">
        <v>155</v>
      </c>
      <c r="AU114" s="226" t="s">
        <v>90</v>
      </c>
      <c r="AY114" s="19" t="s">
        <v>153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23</v>
      </c>
      <c r="BK114" s="227">
        <f>ROUND(I114*H114,2)</f>
        <v>0</v>
      </c>
      <c r="BL114" s="19" t="s">
        <v>160</v>
      </c>
      <c r="BM114" s="226" t="s">
        <v>894</v>
      </c>
    </row>
    <row r="115" spans="1:47" s="2" customFormat="1" ht="12">
      <c r="A115" s="41"/>
      <c r="B115" s="42"/>
      <c r="C115" s="43"/>
      <c r="D115" s="228" t="s">
        <v>162</v>
      </c>
      <c r="E115" s="43"/>
      <c r="F115" s="229" t="s">
        <v>196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162</v>
      </c>
      <c r="AU115" s="19" t="s">
        <v>90</v>
      </c>
    </row>
    <row r="116" spans="1:47" s="2" customFormat="1" ht="12">
      <c r="A116" s="41"/>
      <c r="B116" s="42"/>
      <c r="C116" s="43"/>
      <c r="D116" s="233" t="s">
        <v>164</v>
      </c>
      <c r="E116" s="43"/>
      <c r="F116" s="234" t="s">
        <v>197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164</v>
      </c>
      <c r="AU116" s="19" t="s">
        <v>90</v>
      </c>
    </row>
    <row r="117" spans="1:51" s="13" customFormat="1" ht="12">
      <c r="A117" s="13"/>
      <c r="B117" s="235"/>
      <c r="C117" s="236"/>
      <c r="D117" s="228" t="s">
        <v>166</v>
      </c>
      <c r="E117" s="237" t="s">
        <v>36</v>
      </c>
      <c r="F117" s="238" t="s">
        <v>803</v>
      </c>
      <c r="G117" s="236"/>
      <c r="H117" s="237" t="s">
        <v>36</v>
      </c>
      <c r="I117" s="239"/>
      <c r="J117" s="236"/>
      <c r="K117" s="236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166</v>
      </c>
      <c r="AU117" s="244" t="s">
        <v>90</v>
      </c>
      <c r="AV117" s="13" t="s">
        <v>23</v>
      </c>
      <c r="AW117" s="13" t="s">
        <v>45</v>
      </c>
      <c r="AX117" s="13" t="s">
        <v>82</v>
      </c>
      <c r="AY117" s="244" t="s">
        <v>153</v>
      </c>
    </row>
    <row r="118" spans="1:51" s="13" customFormat="1" ht="12">
      <c r="A118" s="13"/>
      <c r="B118" s="235"/>
      <c r="C118" s="236"/>
      <c r="D118" s="228" t="s">
        <v>166</v>
      </c>
      <c r="E118" s="237" t="s">
        <v>36</v>
      </c>
      <c r="F118" s="238" t="s">
        <v>438</v>
      </c>
      <c r="G118" s="236"/>
      <c r="H118" s="237" t="s">
        <v>36</v>
      </c>
      <c r="I118" s="239"/>
      <c r="J118" s="236"/>
      <c r="K118" s="236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166</v>
      </c>
      <c r="AU118" s="244" t="s">
        <v>90</v>
      </c>
      <c r="AV118" s="13" t="s">
        <v>23</v>
      </c>
      <c r="AW118" s="13" t="s">
        <v>45</v>
      </c>
      <c r="AX118" s="13" t="s">
        <v>82</v>
      </c>
      <c r="AY118" s="244" t="s">
        <v>153</v>
      </c>
    </row>
    <row r="119" spans="1:51" s="14" customFormat="1" ht="12">
      <c r="A119" s="14"/>
      <c r="B119" s="245"/>
      <c r="C119" s="246"/>
      <c r="D119" s="228" t="s">
        <v>166</v>
      </c>
      <c r="E119" s="247" t="s">
        <v>36</v>
      </c>
      <c r="F119" s="248" t="s">
        <v>804</v>
      </c>
      <c r="G119" s="246"/>
      <c r="H119" s="249">
        <v>3.6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166</v>
      </c>
      <c r="AU119" s="255" t="s">
        <v>90</v>
      </c>
      <c r="AV119" s="14" t="s">
        <v>90</v>
      </c>
      <c r="AW119" s="14" t="s">
        <v>45</v>
      </c>
      <c r="AX119" s="14" t="s">
        <v>82</v>
      </c>
      <c r="AY119" s="255" t="s">
        <v>153</v>
      </c>
    </row>
    <row r="120" spans="1:51" s="14" customFormat="1" ht="12">
      <c r="A120" s="14"/>
      <c r="B120" s="245"/>
      <c r="C120" s="246"/>
      <c r="D120" s="228" t="s">
        <v>166</v>
      </c>
      <c r="E120" s="247" t="s">
        <v>36</v>
      </c>
      <c r="F120" s="248" t="s">
        <v>805</v>
      </c>
      <c r="G120" s="246"/>
      <c r="H120" s="249">
        <v>8.5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5" t="s">
        <v>166</v>
      </c>
      <c r="AU120" s="255" t="s">
        <v>90</v>
      </c>
      <c r="AV120" s="14" t="s">
        <v>90</v>
      </c>
      <c r="AW120" s="14" t="s">
        <v>45</v>
      </c>
      <c r="AX120" s="14" t="s">
        <v>82</v>
      </c>
      <c r="AY120" s="255" t="s">
        <v>153</v>
      </c>
    </row>
    <row r="121" spans="1:51" s="15" customFormat="1" ht="12">
      <c r="A121" s="15"/>
      <c r="B121" s="266"/>
      <c r="C121" s="267"/>
      <c r="D121" s="228" t="s">
        <v>166</v>
      </c>
      <c r="E121" s="268" t="s">
        <v>36</v>
      </c>
      <c r="F121" s="269" t="s">
        <v>183</v>
      </c>
      <c r="G121" s="267"/>
      <c r="H121" s="270">
        <v>12.1</v>
      </c>
      <c r="I121" s="271"/>
      <c r="J121" s="267"/>
      <c r="K121" s="267"/>
      <c r="L121" s="272"/>
      <c r="M121" s="273"/>
      <c r="N121" s="274"/>
      <c r="O121" s="274"/>
      <c r="P121" s="274"/>
      <c r="Q121" s="274"/>
      <c r="R121" s="274"/>
      <c r="S121" s="274"/>
      <c r="T121" s="27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76" t="s">
        <v>166</v>
      </c>
      <c r="AU121" s="276" t="s">
        <v>90</v>
      </c>
      <c r="AV121" s="15" t="s">
        <v>160</v>
      </c>
      <c r="AW121" s="15" t="s">
        <v>45</v>
      </c>
      <c r="AX121" s="15" t="s">
        <v>23</v>
      </c>
      <c r="AY121" s="276" t="s">
        <v>153</v>
      </c>
    </row>
    <row r="122" spans="1:65" s="2" customFormat="1" ht="16.5" customHeight="1">
      <c r="A122" s="41"/>
      <c r="B122" s="42"/>
      <c r="C122" s="256" t="s">
        <v>192</v>
      </c>
      <c r="D122" s="256" t="s">
        <v>175</v>
      </c>
      <c r="E122" s="257" t="s">
        <v>568</v>
      </c>
      <c r="F122" s="258" t="s">
        <v>569</v>
      </c>
      <c r="G122" s="259" t="s">
        <v>201</v>
      </c>
      <c r="H122" s="260">
        <v>0.55</v>
      </c>
      <c r="I122" s="261"/>
      <c r="J122" s="262">
        <f>ROUND(I122*H122,2)</f>
        <v>0</v>
      </c>
      <c r="K122" s="258" t="s">
        <v>36</v>
      </c>
      <c r="L122" s="263"/>
      <c r="M122" s="264" t="s">
        <v>36</v>
      </c>
      <c r="N122" s="265" t="s">
        <v>53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179</v>
      </c>
      <c r="AT122" s="226" t="s">
        <v>175</v>
      </c>
      <c r="AU122" s="226" t="s">
        <v>90</v>
      </c>
      <c r="AY122" s="19" t="s">
        <v>153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23</v>
      </c>
      <c r="BK122" s="227">
        <f>ROUND(I122*H122,2)</f>
        <v>0</v>
      </c>
      <c r="BL122" s="19" t="s">
        <v>160</v>
      </c>
      <c r="BM122" s="226" t="s">
        <v>895</v>
      </c>
    </row>
    <row r="123" spans="1:47" s="2" customFormat="1" ht="12">
      <c r="A123" s="41"/>
      <c r="B123" s="42"/>
      <c r="C123" s="43"/>
      <c r="D123" s="228" t="s">
        <v>162</v>
      </c>
      <c r="E123" s="43"/>
      <c r="F123" s="229" t="s">
        <v>569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162</v>
      </c>
      <c r="AU123" s="19" t="s">
        <v>90</v>
      </c>
    </row>
    <row r="124" spans="1:51" s="13" customFormat="1" ht="12">
      <c r="A124" s="13"/>
      <c r="B124" s="235"/>
      <c r="C124" s="236"/>
      <c r="D124" s="228" t="s">
        <v>166</v>
      </c>
      <c r="E124" s="237" t="s">
        <v>36</v>
      </c>
      <c r="F124" s="238" t="s">
        <v>546</v>
      </c>
      <c r="G124" s="236"/>
      <c r="H124" s="237" t="s">
        <v>36</v>
      </c>
      <c r="I124" s="239"/>
      <c r="J124" s="236"/>
      <c r="K124" s="236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166</v>
      </c>
      <c r="AU124" s="244" t="s">
        <v>90</v>
      </c>
      <c r="AV124" s="13" t="s">
        <v>23</v>
      </c>
      <c r="AW124" s="13" t="s">
        <v>45</v>
      </c>
      <c r="AX124" s="13" t="s">
        <v>82</v>
      </c>
      <c r="AY124" s="244" t="s">
        <v>153</v>
      </c>
    </row>
    <row r="125" spans="1:51" s="13" customFormat="1" ht="12">
      <c r="A125" s="13"/>
      <c r="B125" s="235"/>
      <c r="C125" s="236"/>
      <c r="D125" s="228" t="s">
        <v>166</v>
      </c>
      <c r="E125" s="237" t="s">
        <v>36</v>
      </c>
      <c r="F125" s="238" t="s">
        <v>438</v>
      </c>
      <c r="G125" s="236"/>
      <c r="H125" s="237" t="s">
        <v>36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166</v>
      </c>
      <c r="AU125" s="244" t="s">
        <v>90</v>
      </c>
      <c r="AV125" s="13" t="s">
        <v>23</v>
      </c>
      <c r="AW125" s="13" t="s">
        <v>45</v>
      </c>
      <c r="AX125" s="13" t="s">
        <v>82</v>
      </c>
      <c r="AY125" s="244" t="s">
        <v>153</v>
      </c>
    </row>
    <row r="126" spans="1:51" s="14" customFormat="1" ht="12">
      <c r="A126" s="14"/>
      <c r="B126" s="245"/>
      <c r="C126" s="246"/>
      <c r="D126" s="228" t="s">
        <v>166</v>
      </c>
      <c r="E126" s="247" t="s">
        <v>36</v>
      </c>
      <c r="F126" s="248" t="s">
        <v>811</v>
      </c>
      <c r="G126" s="246"/>
      <c r="H126" s="249">
        <v>0.55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166</v>
      </c>
      <c r="AU126" s="255" t="s">
        <v>90</v>
      </c>
      <c r="AV126" s="14" t="s">
        <v>90</v>
      </c>
      <c r="AW126" s="14" t="s">
        <v>45</v>
      </c>
      <c r="AX126" s="14" t="s">
        <v>82</v>
      </c>
      <c r="AY126" s="255" t="s">
        <v>153</v>
      </c>
    </row>
    <row r="127" spans="1:51" s="15" customFormat="1" ht="12">
      <c r="A127" s="15"/>
      <c r="B127" s="266"/>
      <c r="C127" s="267"/>
      <c r="D127" s="228" t="s">
        <v>166</v>
      </c>
      <c r="E127" s="268" t="s">
        <v>36</v>
      </c>
      <c r="F127" s="269" t="s">
        <v>183</v>
      </c>
      <c r="G127" s="267"/>
      <c r="H127" s="270">
        <v>0.55</v>
      </c>
      <c r="I127" s="271"/>
      <c r="J127" s="267"/>
      <c r="K127" s="267"/>
      <c r="L127" s="272"/>
      <c r="M127" s="273"/>
      <c r="N127" s="274"/>
      <c r="O127" s="274"/>
      <c r="P127" s="274"/>
      <c r="Q127" s="274"/>
      <c r="R127" s="274"/>
      <c r="S127" s="274"/>
      <c r="T127" s="27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6" t="s">
        <v>166</v>
      </c>
      <c r="AU127" s="276" t="s">
        <v>90</v>
      </c>
      <c r="AV127" s="15" t="s">
        <v>160</v>
      </c>
      <c r="AW127" s="15" t="s">
        <v>45</v>
      </c>
      <c r="AX127" s="15" t="s">
        <v>23</v>
      </c>
      <c r="AY127" s="276" t="s">
        <v>153</v>
      </c>
    </row>
    <row r="128" spans="1:65" s="2" customFormat="1" ht="16.5" customHeight="1">
      <c r="A128" s="41"/>
      <c r="B128" s="42"/>
      <c r="C128" s="256" t="s">
        <v>198</v>
      </c>
      <c r="D128" s="256" t="s">
        <v>175</v>
      </c>
      <c r="E128" s="257" t="s">
        <v>571</v>
      </c>
      <c r="F128" s="258" t="s">
        <v>572</v>
      </c>
      <c r="G128" s="259" t="s">
        <v>201</v>
      </c>
      <c r="H128" s="260">
        <v>1.25</v>
      </c>
      <c r="I128" s="261"/>
      <c r="J128" s="262">
        <f>ROUND(I128*H128,2)</f>
        <v>0</v>
      </c>
      <c r="K128" s="258" t="s">
        <v>36</v>
      </c>
      <c r="L128" s="263"/>
      <c r="M128" s="264" t="s">
        <v>36</v>
      </c>
      <c r="N128" s="265" t="s">
        <v>53</v>
      </c>
      <c r="O128" s="87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6" t="s">
        <v>179</v>
      </c>
      <c r="AT128" s="226" t="s">
        <v>175</v>
      </c>
      <c r="AU128" s="226" t="s">
        <v>90</v>
      </c>
      <c r="AY128" s="19" t="s">
        <v>153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23</v>
      </c>
      <c r="BK128" s="227">
        <f>ROUND(I128*H128,2)</f>
        <v>0</v>
      </c>
      <c r="BL128" s="19" t="s">
        <v>160</v>
      </c>
      <c r="BM128" s="226" t="s">
        <v>896</v>
      </c>
    </row>
    <row r="129" spans="1:47" s="2" customFormat="1" ht="12">
      <c r="A129" s="41"/>
      <c r="B129" s="42"/>
      <c r="C129" s="43"/>
      <c r="D129" s="228" t="s">
        <v>162</v>
      </c>
      <c r="E129" s="43"/>
      <c r="F129" s="229" t="s">
        <v>572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162</v>
      </c>
      <c r="AU129" s="19" t="s">
        <v>90</v>
      </c>
    </row>
    <row r="130" spans="1:51" s="13" customFormat="1" ht="12">
      <c r="A130" s="13"/>
      <c r="B130" s="235"/>
      <c r="C130" s="236"/>
      <c r="D130" s="228" t="s">
        <v>166</v>
      </c>
      <c r="E130" s="237" t="s">
        <v>36</v>
      </c>
      <c r="F130" s="238" t="s">
        <v>546</v>
      </c>
      <c r="G130" s="236"/>
      <c r="H130" s="237" t="s">
        <v>36</v>
      </c>
      <c r="I130" s="239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166</v>
      </c>
      <c r="AU130" s="244" t="s">
        <v>90</v>
      </c>
      <c r="AV130" s="13" t="s">
        <v>23</v>
      </c>
      <c r="AW130" s="13" t="s">
        <v>45</v>
      </c>
      <c r="AX130" s="13" t="s">
        <v>82</v>
      </c>
      <c r="AY130" s="244" t="s">
        <v>153</v>
      </c>
    </row>
    <row r="131" spans="1:51" s="13" customFormat="1" ht="12">
      <c r="A131" s="13"/>
      <c r="B131" s="235"/>
      <c r="C131" s="236"/>
      <c r="D131" s="228" t="s">
        <v>166</v>
      </c>
      <c r="E131" s="237" t="s">
        <v>36</v>
      </c>
      <c r="F131" s="238" t="s">
        <v>438</v>
      </c>
      <c r="G131" s="236"/>
      <c r="H131" s="237" t="s">
        <v>36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166</v>
      </c>
      <c r="AU131" s="244" t="s">
        <v>90</v>
      </c>
      <c r="AV131" s="13" t="s">
        <v>23</v>
      </c>
      <c r="AW131" s="13" t="s">
        <v>45</v>
      </c>
      <c r="AX131" s="13" t="s">
        <v>82</v>
      </c>
      <c r="AY131" s="244" t="s">
        <v>153</v>
      </c>
    </row>
    <row r="132" spans="1:51" s="14" customFormat="1" ht="12">
      <c r="A132" s="14"/>
      <c r="B132" s="245"/>
      <c r="C132" s="246"/>
      <c r="D132" s="228" t="s">
        <v>166</v>
      </c>
      <c r="E132" s="247" t="s">
        <v>36</v>
      </c>
      <c r="F132" s="248" t="s">
        <v>813</v>
      </c>
      <c r="G132" s="246"/>
      <c r="H132" s="249">
        <v>1.25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166</v>
      </c>
      <c r="AU132" s="255" t="s">
        <v>90</v>
      </c>
      <c r="AV132" s="14" t="s">
        <v>90</v>
      </c>
      <c r="AW132" s="14" t="s">
        <v>45</v>
      </c>
      <c r="AX132" s="14" t="s">
        <v>82</v>
      </c>
      <c r="AY132" s="255" t="s">
        <v>153</v>
      </c>
    </row>
    <row r="133" spans="1:51" s="15" customFormat="1" ht="12">
      <c r="A133" s="15"/>
      <c r="B133" s="266"/>
      <c r="C133" s="267"/>
      <c r="D133" s="228" t="s">
        <v>166</v>
      </c>
      <c r="E133" s="268" t="s">
        <v>36</v>
      </c>
      <c r="F133" s="269" t="s">
        <v>183</v>
      </c>
      <c r="G133" s="267"/>
      <c r="H133" s="270">
        <v>1.25</v>
      </c>
      <c r="I133" s="271"/>
      <c r="J133" s="267"/>
      <c r="K133" s="267"/>
      <c r="L133" s="272"/>
      <c r="M133" s="273"/>
      <c r="N133" s="274"/>
      <c r="O133" s="274"/>
      <c r="P133" s="274"/>
      <c r="Q133" s="274"/>
      <c r="R133" s="274"/>
      <c r="S133" s="274"/>
      <c r="T133" s="27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6" t="s">
        <v>166</v>
      </c>
      <c r="AU133" s="276" t="s">
        <v>90</v>
      </c>
      <c r="AV133" s="15" t="s">
        <v>160</v>
      </c>
      <c r="AW133" s="15" t="s">
        <v>45</v>
      </c>
      <c r="AX133" s="15" t="s">
        <v>23</v>
      </c>
      <c r="AY133" s="276" t="s">
        <v>153</v>
      </c>
    </row>
    <row r="134" spans="1:65" s="2" customFormat="1" ht="16.5" customHeight="1">
      <c r="A134" s="41"/>
      <c r="B134" s="42"/>
      <c r="C134" s="256" t="s">
        <v>204</v>
      </c>
      <c r="D134" s="256" t="s">
        <v>175</v>
      </c>
      <c r="E134" s="257" t="s">
        <v>582</v>
      </c>
      <c r="F134" s="258" t="s">
        <v>583</v>
      </c>
      <c r="G134" s="259" t="s">
        <v>201</v>
      </c>
      <c r="H134" s="260">
        <v>0.85</v>
      </c>
      <c r="I134" s="261"/>
      <c r="J134" s="262">
        <f>ROUND(I134*H134,2)</f>
        <v>0</v>
      </c>
      <c r="K134" s="258" t="s">
        <v>36</v>
      </c>
      <c r="L134" s="263"/>
      <c r="M134" s="264" t="s">
        <v>36</v>
      </c>
      <c r="N134" s="265" t="s">
        <v>53</v>
      </c>
      <c r="O134" s="8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179</v>
      </c>
      <c r="AT134" s="226" t="s">
        <v>175</v>
      </c>
      <c r="AU134" s="226" t="s">
        <v>90</v>
      </c>
      <c r="AY134" s="19" t="s">
        <v>153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23</v>
      </c>
      <c r="BK134" s="227">
        <f>ROUND(I134*H134,2)</f>
        <v>0</v>
      </c>
      <c r="BL134" s="19" t="s">
        <v>160</v>
      </c>
      <c r="BM134" s="226" t="s">
        <v>897</v>
      </c>
    </row>
    <row r="135" spans="1:47" s="2" customFormat="1" ht="12">
      <c r="A135" s="41"/>
      <c r="B135" s="42"/>
      <c r="C135" s="43"/>
      <c r="D135" s="228" t="s">
        <v>162</v>
      </c>
      <c r="E135" s="43"/>
      <c r="F135" s="229" t="s">
        <v>583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162</v>
      </c>
      <c r="AU135" s="19" t="s">
        <v>90</v>
      </c>
    </row>
    <row r="136" spans="1:51" s="13" customFormat="1" ht="12">
      <c r="A136" s="13"/>
      <c r="B136" s="235"/>
      <c r="C136" s="236"/>
      <c r="D136" s="228" t="s">
        <v>166</v>
      </c>
      <c r="E136" s="237" t="s">
        <v>36</v>
      </c>
      <c r="F136" s="238" t="s">
        <v>546</v>
      </c>
      <c r="G136" s="236"/>
      <c r="H136" s="237" t="s">
        <v>36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166</v>
      </c>
      <c r="AU136" s="244" t="s">
        <v>90</v>
      </c>
      <c r="AV136" s="13" t="s">
        <v>23</v>
      </c>
      <c r="AW136" s="13" t="s">
        <v>45</v>
      </c>
      <c r="AX136" s="13" t="s">
        <v>82</v>
      </c>
      <c r="AY136" s="244" t="s">
        <v>153</v>
      </c>
    </row>
    <row r="137" spans="1:51" s="13" customFormat="1" ht="12">
      <c r="A137" s="13"/>
      <c r="B137" s="235"/>
      <c r="C137" s="236"/>
      <c r="D137" s="228" t="s">
        <v>166</v>
      </c>
      <c r="E137" s="237" t="s">
        <v>36</v>
      </c>
      <c r="F137" s="238" t="s">
        <v>438</v>
      </c>
      <c r="G137" s="236"/>
      <c r="H137" s="237" t="s">
        <v>36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166</v>
      </c>
      <c r="AU137" s="244" t="s">
        <v>90</v>
      </c>
      <c r="AV137" s="13" t="s">
        <v>23</v>
      </c>
      <c r="AW137" s="13" t="s">
        <v>45</v>
      </c>
      <c r="AX137" s="13" t="s">
        <v>82</v>
      </c>
      <c r="AY137" s="244" t="s">
        <v>153</v>
      </c>
    </row>
    <row r="138" spans="1:51" s="14" customFormat="1" ht="12">
      <c r="A138" s="14"/>
      <c r="B138" s="245"/>
      <c r="C138" s="246"/>
      <c r="D138" s="228" t="s">
        <v>166</v>
      </c>
      <c r="E138" s="247" t="s">
        <v>36</v>
      </c>
      <c r="F138" s="248" t="s">
        <v>373</v>
      </c>
      <c r="G138" s="246"/>
      <c r="H138" s="249">
        <v>0.85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166</v>
      </c>
      <c r="AU138" s="255" t="s">
        <v>90</v>
      </c>
      <c r="AV138" s="14" t="s">
        <v>90</v>
      </c>
      <c r="AW138" s="14" t="s">
        <v>45</v>
      </c>
      <c r="AX138" s="14" t="s">
        <v>82</v>
      </c>
      <c r="AY138" s="255" t="s">
        <v>153</v>
      </c>
    </row>
    <row r="139" spans="1:51" s="15" customFormat="1" ht="12">
      <c r="A139" s="15"/>
      <c r="B139" s="266"/>
      <c r="C139" s="267"/>
      <c r="D139" s="228" t="s">
        <v>166</v>
      </c>
      <c r="E139" s="268" t="s">
        <v>36</v>
      </c>
      <c r="F139" s="269" t="s">
        <v>183</v>
      </c>
      <c r="G139" s="267"/>
      <c r="H139" s="270">
        <v>0.85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6" t="s">
        <v>166</v>
      </c>
      <c r="AU139" s="276" t="s">
        <v>90</v>
      </c>
      <c r="AV139" s="15" t="s">
        <v>160</v>
      </c>
      <c r="AW139" s="15" t="s">
        <v>45</v>
      </c>
      <c r="AX139" s="15" t="s">
        <v>23</v>
      </c>
      <c r="AY139" s="276" t="s">
        <v>153</v>
      </c>
    </row>
    <row r="140" spans="1:65" s="2" customFormat="1" ht="16.5" customHeight="1">
      <c r="A140" s="41"/>
      <c r="B140" s="42"/>
      <c r="C140" s="256" t="s">
        <v>179</v>
      </c>
      <c r="D140" s="256" t="s">
        <v>175</v>
      </c>
      <c r="E140" s="257" t="s">
        <v>208</v>
      </c>
      <c r="F140" s="258" t="s">
        <v>585</v>
      </c>
      <c r="G140" s="259" t="s">
        <v>201</v>
      </c>
      <c r="H140" s="260">
        <v>1.5</v>
      </c>
      <c r="I140" s="261"/>
      <c r="J140" s="262">
        <f>ROUND(I140*H140,2)</f>
        <v>0</v>
      </c>
      <c r="K140" s="258" t="s">
        <v>36</v>
      </c>
      <c r="L140" s="263"/>
      <c r="M140" s="264" t="s">
        <v>36</v>
      </c>
      <c r="N140" s="265" t="s">
        <v>53</v>
      </c>
      <c r="O140" s="87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6" t="s">
        <v>179</v>
      </c>
      <c r="AT140" s="226" t="s">
        <v>175</v>
      </c>
      <c r="AU140" s="226" t="s">
        <v>90</v>
      </c>
      <c r="AY140" s="19" t="s">
        <v>153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23</v>
      </c>
      <c r="BK140" s="227">
        <f>ROUND(I140*H140,2)</f>
        <v>0</v>
      </c>
      <c r="BL140" s="19" t="s">
        <v>160</v>
      </c>
      <c r="BM140" s="226" t="s">
        <v>898</v>
      </c>
    </row>
    <row r="141" spans="1:47" s="2" customFormat="1" ht="12">
      <c r="A141" s="41"/>
      <c r="B141" s="42"/>
      <c r="C141" s="43"/>
      <c r="D141" s="228" t="s">
        <v>162</v>
      </c>
      <c r="E141" s="43"/>
      <c r="F141" s="229" t="s">
        <v>585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162</v>
      </c>
      <c r="AU141" s="19" t="s">
        <v>90</v>
      </c>
    </row>
    <row r="142" spans="1:51" s="13" customFormat="1" ht="12">
      <c r="A142" s="13"/>
      <c r="B142" s="235"/>
      <c r="C142" s="236"/>
      <c r="D142" s="228" t="s">
        <v>166</v>
      </c>
      <c r="E142" s="237" t="s">
        <v>36</v>
      </c>
      <c r="F142" s="238" t="s">
        <v>546</v>
      </c>
      <c r="G142" s="236"/>
      <c r="H142" s="237" t="s">
        <v>36</v>
      </c>
      <c r="I142" s="239"/>
      <c r="J142" s="236"/>
      <c r="K142" s="236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166</v>
      </c>
      <c r="AU142" s="244" t="s">
        <v>90</v>
      </c>
      <c r="AV142" s="13" t="s">
        <v>23</v>
      </c>
      <c r="AW142" s="13" t="s">
        <v>45</v>
      </c>
      <c r="AX142" s="13" t="s">
        <v>82</v>
      </c>
      <c r="AY142" s="244" t="s">
        <v>153</v>
      </c>
    </row>
    <row r="143" spans="1:51" s="13" customFormat="1" ht="12">
      <c r="A143" s="13"/>
      <c r="B143" s="235"/>
      <c r="C143" s="236"/>
      <c r="D143" s="228" t="s">
        <v>166</v>
      </c>
      <c r="E143" s="237" t="s">
        <v>36</v>
      </c>
      <c r="F143" s="238" t="s">
        <v>438</v>
      </c>
      <c r="G143" s="236"/>
      <c r="H143" s="237" t="s">
        <v>36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166</v>
      </c>
      <c r="AU143" s="244" t="s">
        <v>90</v>
      </c>
      <c r="AV143" s="13" t="s">
        <v>23</v>
      </c>
      <c r="AW143" s="13" t="s">
        <v>45</v>
      </c>
      <c r="AX143" s="13" t="s">
        <v>82</v>
      </c>
      <c r="AY143" s="244" t="s">
        <v>153</v>
      </c>
    </row>
    <row r="144" spans="1:51" s="14" customFormat="1" ht="12">
      <c r="A144" s="14"/>
      <c r="B144" s="245"/>
      <c r="C144" s="246"/>
      <c r="D144" s="228" t="s">
        <v>166</v>
      </c>
      <c r="E144" s="247" t="s">
        <v>36</v>
      </c>
      <c r="F144" s="248" t="s">
        <v>816</v>
      </c>
      <c r="G144" s="246"/>
      <c r="H144" s="249">
        <v>1.5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166</v>
      </c>
      <c r="AU144" s="255" t="s">
        <v>90</v>
      </c>
      <c r="AV144" s="14" t="s">
        <v>90</v>
      </c>
      <c r="AW144" s="14" t="s">
        <v>45</v>
      </c>
      <c r="AX144" s="14" t="s">
        <v>82</v>
      </c>
      <c r="AY144" s="255" t="s">
        <v>153</v>
      </c>
    </row>
    <row r="145" spans="1:51" s="15" customFormat="1" ht="12">
      <c r="A145" s="15"/>
      <c r="B145" s="266"/>
      <c r="C145" s="267"/>
      <c r="D145" s="228" t="s">
        <v>166</v>
      </c>
      <c r="E145" s="268" t="s">
        <v>36</v>
      </c>
      <c r="F145" s="269" t="s">
        <v>183</v>
      </c>
      <c r="G145" s="267"/>
      <c r="H145" s="270">
        <v>1.5</v>
      </c>
      <c r="I145" s="271"/>
      <c r="J145" s="267"/>
      <c r="K145" s="267"/>
      <c r="L145" s="272"/>
      <c r="M145" s="273"/>
      <c r="N145" s="274"/>
      <c r="O145" s="274"/>
      <c r="P145" s="274"/>
      <c r="Q145" s="274"/>
      <c r="R145" s="274"/>
      <c r="S145" s="274"/>
      <c r="T145" s="27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6" t="s">
        <v>166</v>
      </c>
      <c r="AU145" s="276" t="s">
        <v>90</v>
      </c>
      <c r="AV145" s="15" t="s">
        <v>160</v>
      </c>
      <c r="AW145" s="15" t="s">
        <v>45</v>
      </c>
      <c r="AX145" s="15" t="s">
        <v>23</v>
      </c>
      <c r="AY145" s="276" t="s">
        <v>153</v>
      </c>
    </row>
    <row r="146" spans="1:65" s="2" customFormat="1" ht="16.5" customHeight="1">
      <c r="A146" s="41"/>
      <c r="B146" s="42"/>
      <c r="C146" s="256" t="s">
        <v>212</v>
      </c>
      <c r="D146" s="256" t="s">
        <v>175</v>
      </c>
      <c r="E146" s="257" t="s">
        <v>213</v>
      </c>
      <c r="F146" s="258" t="s">
        <v>587</v>
      </c>
      <c r="G146" s="259" t="s">
        <v>201</v>
      </c>
      <c r="H146" s="260">
        <v>1.1</v>
      </c>
      <c r="I146" s="261"/>
      <c r="J146" s="262">
        <f>ROUND(I146*H146,2)</f>
        <v>0</v>
      </c>
      <c r="K146" s="258" t="s">
        <v>36</v>
      </c>
      <c r="L146" s="263"/>
      <c r="M146" s="264" t="s">
        <v>36</v>
      </c>
      <c r="N146" s="265" t="s">
        <v>53</v>
      </c>
      <c r="O146" s="87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6" t="s">
        <v>179</v>
      </c>
      <c r="AT146" s="226" t="s">
        <v>175</v>
      </c>
      <c r="AU146" s="226" t="s">
        <v>90</v>
      </c>
      <c r="AY146" s="19" t="s">
        <v>153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23</v>
      </c>
      <c r="BK146" s="227">
        <f>ROUND(I146*H146,2)</f>
        <v>0</v>
      </c>
      <c r="BL146" s="19" t="s">
        <v>160</v>
      </c>
      <c r="BM146" s="226" t="s">
        <v>899</v>
      </c>
    </row>
    <row r="147" spans="1:47" s="2" customFormat="1" ht="12">
      <c r="A147" s="41"/>
      <c r="B147" s="42"/>
      <c r="C147" s="43"/>
      <c r="D147" s="228" t="s">
        <v>162</v>
      </c>
      <c r="E147" s="43"/>
      <c r="F147" s="229" t="s">
        <v>587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9" t="s">
        <v>162</v>
      </c>
      <c r="AU147" s="19" t="s">
        <v>90</v>
      </c>
    </row>
    <row r="148" spans="1:51" s="13" customFormat="1" ht="12">
      <c r="A148" s="13"/>
      <c r="B148" s="235"/>
      <c r="C148" s="236"/>
      <c r="D148" s="228" t="s">
        <v>166</v>
      </c>
      <c r="E148" s="237" t="s">
        <v>36</v>
      </c>
      <c r="F148" s="238" t="s">
        <v>546</v>
      </c>
      <c r="G148" s="236"/>
      <c r="H148" s="237" t="s">
        <v>36</v>
      </c>
      <c r="I148" s="239"/>
      <c r="J148" s="236"/>
      <c r="K148" s="236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166</v>
      </c>
      <c r="AU148" s="244" t="s">
        <v>90</v>
      </c>
      <c r="AV148" s="13" t="s">
        <v>23</v>
      </c>
      <c r="AW148" s="13" t="s">
        <v>45</v>
      </c>
      <c r="AX148" s="13" t="s">
        <v>82</v>
      </c>
      <c r="AY148" s="244" t="s">
        <v>153</v>
      </c>
    </row>
    <row r="149" spans="1:51" s="13" customFormat="1" ht="12">
      <c r="A149" s="13"/>
      <c r="B149" s="235"/>
      <c r="C149" s="236"/>
      <c r="D149" s="228" t="s">
        <v>166</v>
      </c>
      <c r="E149" s="237" t="s">
        <v>36</v>
      </c>
      <c r="F149" s="238" t="s">
        <v>438</v>
      </c>
      <c r="G149" s="236"/>
      <c r="H149" s="237" t="s">
        <v>36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166</v>
      </c>
      <c r="AU149" s="244" t="s">
        <v>90</v>
      </c>
      <c r="AV149" s="13" t="s">
        <v>23</v>
      </c>
      <c r="AW149" s="13" t="s">
        <v>45</v>
      </c>
      <c r="AX149" s="13" t="s">
        <v>82</v>
      </c>
      <c r="AY149" s="244" t="s">
        <v>153</v>
      </c>
    </row>
    <row r="150" spans="1:51" s="14" customFormat="1" ht="12">
      <c r="A150" s="14"/>
      <c r="B150" s="245"/>
      <c r="C150" s="246"/>
      <c r="D150" s="228" t="s">
        <v>166</v>
      </c>
      <c r="E150" s="247" t="s">
        <v>36</v>
      </c>
      <c r="F150" s="248" t="s">
        <v>818</v>
      </c>
      <c r="G150" s="246"/>
      <c r="H150" s="249">
        <v>1.1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166</v>
      </c>
      <c r="AU150" s="255" t="s">
        <v>90</v>
      </c>
      <c r="AV150" s="14" t="s">
        <v>90</v>
      </c>
      <c r="AW150" s="14" t="s">
        <v>45</v>
      </c>
      <c r="AX150" s="14" t="s">
        <v>82</v>
      </c>
      <c r="AY150" s="255" t="s">
        <v>153</v>
      </c>
    </row>
    <row r="151" spans="1:51" s="15" customFormat="1" ht="12">
      <c r="A151" s="15"/>
      <c r="B151" s="266"/>
      <c r="C151" s="267"/>
      <c r="D151" s="228" t="s">
        <v>166</v>
      </c>
      <c r="E151" s="268" t="s">
        <v>36</v>
      </c>
      <c r="F151" s="269" t="s">
        <v>183</v>
      </c>
      <c r="G151" s="267"/>
      <c r="H151" s="270">
        <v>1.1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6" t="s">
        <v>166</v>
      </c>
      <c r="AU151" s="276" t="s">
        <v>90</v>
      </c>
      <c r="AV151" s="15" t="s">
        <v>160</v>
      </c>
      <c r="AW151" s="15" t="s">
        <v>45</v>
      </c>
      <c r="AX151" s="15" t="s">
        <v>23</v>
      </c>
      <c r="AY151" s="276" t="s">
        <v>153</v>
      </c>
    </row>
    <row r="152" spans="1:65" s="2" customFormat="1" ht="16.5" customHeight="1">
      <c r="A152" s="41"/>
      <c r="B152" s="42"/>
      <c r="C152" s="256" t="s">
        <v>28</v>
      </c>
      <c r="D152" s="256" t="s">
        <v>175</v>
      </c>
      <c r="E152" s="257" t="s">
        <v>589</v>
      </c>
      <c r="F152" s="258" t="s">
        <v>590</v>
      </c>
      <c r="G152" s="259" t="s">
        <v>201</v>
      </c>
      <c r="H152" s="260">
        <v>1.5</v>
      </c>
      <c r="I152" s="261"/>
      <c r="J152" s="262">
        <f>ROUND(I152*H152,2)</f>
        <v>0</v>
      </c>
      <c r="K152" s="258" t="s">
        <v>36</v>
      </c>
      <c r="L152" s="263"/>
      <c r="M152" s="264" t="s">
        <v>36</v>
      </c>
      <c r="N152" s="265" t="s">
        <v>53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179</v>
      </c>
      <c r="AT152" s="226" t="s">
        <v>175</v>
      </c>
      <c r="AU152" s="226" t="s">
        <v>90</v>
      </c>
      <c r="AY152" s="19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23</v>
      </c>
      <c r="BK152" s="227">
        <f>ROUND(I152*H152,2)</f>
        <v>0</v>
      </c>
      <c r="BL152" s="19" t="s">
        <v>160</v>
      </c>
      <c r="BM152" s="226" t="s">
        <v>900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590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162</v>
      </c>
      <c r="AU153" s="19" t="s">
        <v>90</v>
      </c>
    </row>
    <row r="154" spans="1:51" s="13" customFormat="1" ht="12">
      <c r="A154" s="13"/>
      <c r="B154" s="235"/>
      <c r="C154" s="236"/>
      <c r="D154" s="228" t="s">
        <v>166</v>
      </c>
      <c r="E154" s="237" t="s">
        <v>36</v>
      </c>
      <c r="F154" s="238" t="s">
        <v>546</v>
      </c>
      <c r="G154" s="236"/>
      <c r="H154" s="237" t="s">
        <v>36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166</v>
      </c>
      <c r="AU154" s="244" t="s">
        <v>90</v>
      </c>
      <c r="AV154" s="13" t="s">
        <v>23</v>
      </c>
      <c r="AW154" s="13" t="s">
        <v>45</v>
      </c>
      <c r="AX154" s="13" t="s">
        <v>82</v>
      </c>
      <c r="AY154" s="244" t="s">
        <v>153</v>
      </c>
    </row>
    <row r="155" spans="1:51" s="13" customFormat="1" ht="12">
      <c r="A155" s="13"/>
      <c r="B155" s="235"/>
      <c r="C155" s="236"/>
      <c r="D155" s="228" t="s">
        <v>166</v>
      </c>
      <c r="E155" s="237" t="s">
        <v>36</v>
      </c>
      <c r="F155" s="238" t="s">
        <v>438</v>
      </c>
      <c r="G155" s="236"/>
      <c r="H155" s="237" t="s">
        <v>36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166</v>
      </c>
      <c r="AU155" s="244" t="s">
        <v>90</v>
      </c>
      <c r="AV155" s="13" t="s">
        <v>23</v>
      </c>
      <c r="AW155" s="13" t="s">
        <v>45</v>
      </c>
      <c r="AX155" s="13" t="s">
        <v>82</v>
      </c>
      <c r="AY155" s="244" t="s">
        <v>153</v>
      </c>
    </row>
    <row r="156" spans="1:51" s="14" customFormat="1" ht="12">
      <c r="A156" s="14"/>
      <c r="B156" s="245"/>
      <c r="C156" s="246"/>
      <c r="D156" s="228" t="s">
        <v>166</v>
      </c>
      <c r="E156" s="247" t="s">
        <v>36</v>
      </c>
      <c r="F156" s="248" t="s">
        <v>816</v>
      </c>
      <c r="G156" s="246"/>
      <c r="H156" s="249">
        <v>1.5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166</v>
      </c>
      <c r="AU156" s="255" t="s">
        <v>90</v>
      </c>
      <c r="AV156" s="14" t="s">
        <v>90</v>
      </c>
      <c r="AW156" s="14" t="s">
        <v>45</v>
      </c>
      <c r="AX156" s="14" t="s">
        <v>82</v>
      </c>
      <c r="AY156" s="255" t="s">
        <v>153</v>
      </c>
    </row>
    <row r="157" spans="1:51" s="15" customFormat="1" ht="12">
      <c r="A157" s="15"/>
      <c r="B157" s="266"/>
      <c r="C157" s="267"/>
      <c r="D157" s="228" t="s">
        <v>166</v>
      </c>
      <c r="E157" s="268" t="s">
        <v>36</v>
      </c>
      <c r="F157" s="269" t="s">
        <v>183</v>
      </c>
      <c r="G157" s="267"/>
      <c r="H157" s="270">
        <v>1.5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6" t="s">
        <v>166</v>
      </c>
      <c r="AU157" s="276" t="s">
        <v>90</v>
      </c>
      <c r="AV157" s="15" t="s">
        <v>160</v>
      </c>
      <c r="AW157" s="15" t="s">
        <v>45</v>
      </c>
      <c r="AX157" s="15" t="s">
        <v>23</v>
      </c>
      <c r="AY157" s="276" t="s">
        <v>153</v>
      </c>
    </row>
    <row r="158" spans="1:65" s="2" customFormat="1" ht="16.5" customHeight="1">
      <c r="A158" s="41"/>
      <c r="B158" s="42"/>
      <c r="C158" s="256" t="s">
        <v>222</v>
      </c>
      <c r="D158" s="256" t="s">
        <v>175</v>
      </c>
      <c r="E158" s="257" t="s">
        <v>558</v>
      </c>
      <c r="F158" s="258" t="s">
        <v>559</v>
      </c>
      <c r="G158" s="259" t="s">
        <v>186</v>
      </c>
      <c r="H158" s="260">
        <v>0.25</v>
      </c>
      <c r="I158" s="261"/>
      <c r="J158" s="262">
        <f>ROUND(I158*H158,2)</f>
        <v>0</v>
      </c>
      <c r="K158" s="258" t="s">
        <v>36</v>
      </c>
      <c r="L158" s="263"/>
      <c r="M158" s="264" t="s">
        <v>36</v>
      </c>
      <c r="N158" s="265" t="s">
        <v>53</v>
      </c>
      <c r="O158" s="87"/>
      <c r="P158" s="224">
        <f>O158*H158</f>
        <v>0</v>
      </c>
      <c r="Q158" s="224">
        <v>0.01</v>
      </c>
      <c r="R158" s="224">
        <f>Q158*H158</f>
        <v>0.0025</v>
      </c>
      <c r="S158" s="224">
        <v>0</v>
      </c>
      <c r="T158" s="225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6" t="s">
        <v>179</v>
      </c>
      <c r="AT158" s="226" t="s">
        <v>175</v>
      </c>
      <c r="AU158" s="226" t="s">
        <v>90</v>
      </c>
      <c r="AY158" s="19" t="s">
        <v>153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23</v>
      </c>
      <c r="BK158" s="227">
        <f>ROUND(I158*H158,2)</f>
        <v>0</v>
      </c>
      <c r="BL158" s="19" t="s">
        <v>160</v>
      </c>
      <c r="BM158" s="226" t="s">
        <v>901</v>
      </c>
    </row>
    <row r="159" spans="1:47" s="2" customFormat="1" ht="12">
      <c r="A159" s="41"/>
      <c r="B159" s="42"/>
      <c r="C159" s="43"/>
      <c r="D159" s="228" t="s">
        <v>162</v>
      </c>
      <c r="E159" s="43"/>
      <c r="F159" s="229" t="s">
        <v>561</v>
      </c>
      <c r="G159" s="43"/>
      <c r="H159" s="43"/>
      <c r="I159" s="230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9" t="s">
        <v>162</v>
      </c>
      <c r="AU159" s="19" t="s">
        <v>90</v>
      </c>
    </row>
    <row r="160" spans="1:51" s="13" customFormat="1" ht="12">
      <c r="A160" s="13"/>
      <c r="B160" s="235"/>
      <c r="C160" s="236"/>
      <c r="D160" s="228" t="s">
        <v>166</v>
      </c>
      <c r="E160" s="237" t="s">
        <v>36</v>
      </c>
      <c r="F160" s="238" t="s">
        <v>546</v>
      </c>
      <c r="G160" s="236"/>
      <c r="H160" s="237" t="s">
        <v>36</v>
      </c>
      <c r="I160" s="239"/>
      <c r="J160" s="236"/>
      <c r="K160" s="236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166</v>
      </c>
      <c r="AU160" s="244" t="s">
        <v>90</v>
      </c>
      <c r="AV160" s="13" t="s">
        <v>23</v>
      </c>
      <c r="AW160" s="13" t="s">
        <v>45</v>
      </c>
      <c r="AX160" s="13" t="s">
        <v>82</v>
      </c>
      <c r="AY160" s="244" t="s">
        <v>153</v>
      </c>
    </row>
    <row r="161" spans="1:51" s="13" customFormat="1" ht="12">
      <c r="A161" s="13"/>
      <c r="B161" s="235"/>
      <c r="C161" s="236"/>
      <c r="D161" s="228" t="s">
        <v>166</v>
      </c>
      <c r="E161" s="237" t="s">
        <v>36</v>
      </c>
      <c r="F161" s="238" t="s">
        <v>438</v>
      </c>
      <c r="G161" s="236"/>
      <c r="H161" s="237" t="s">
        <v>36</v>
      </c>
      <c r="I161" s="239"/>
      <c r="J161" s="236"/>
      <c r="K161" s="236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166</v>
      </c>
      <c r="AU161" s="244" t="s">
        <v>90</v>
      </c>
      <c r="AV161" s="13" t="s">
        <v>23</v>
      </c>
      <c r="AW161" s="13" t="s">
        <v>45</v>
      </c>
      <c r="AX161" s="13" t="s">
        <v>82</v>
      </c>
      <c r="AY161" s="244" t="s">
        <v>153</v>
      </c>
    </row>
    <row r="162" spans="1:51" s="14" customFormat="1" ht="12">
      <c r="A162" s="14"/>
      <c r="B162" s="245"/>
      <c r="C162" s="246"/>
      <c r="D162" s="228" t="s">
        <v>166</v>
      </c>
      <c r="E162" s="247" t="s">
        <v>36</v>
      </c>
      <c r="F162" s="248" t="s">
        <v>821</v>
      </c>
      <c r="G162" s="246"/>
      <c r="H162" s="249">
        <v>0.25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166</v>
      </c>
      <c r="AU162" s="255" t="s">
        <v>90</v>
      </c>
      <c r="AV162" s="14" t="s">
        <v>90</v>
      </c>
      <c r="AW162" s="14" t="s">
        <v>45</v>
      </c>
      <c r="AX162" s="14" t="s">
        <v>82</v>
      </c>
      <c r="AY162" s="255" t="s">
        <v>153</v>
      </c>
    </row>
    <row r="163" spans="1:51" s="15" customFormat="1" ht="12">
      <c r="A163" s="15"/>
      <c r="B163" s="266"/>
      <c r="C163" s="267"/>
      <c r="D163" s="228" t="s">
        <v>166</v>
      </c>
      <c r="E163" s="268" t="s">
        <v>36</v>
      </c>
      <c r="F163" s="269" t="s">
        <v>183</v>
      </c>
      <c r="G163" s="267"/>
      <c r="H163" s="270">
        <v>0.25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6" t="s">
        <v>166</v>
      </c>
      <c r="AU163" s="276" t="s">
        <v>90</v>
      </c>
      <c r="AV163" s="15" t="s">
        <v>160</v>
      </c>
      <c r="AW163" s="15" t="s">
        <v>45</v>
      </c>
      <c r="AX163" s="15" t="s">
        <v>23</v>
      </c>
      <c r="AY163" s="276" t="s">
        <v>153</v>
      </c>
    </row>
    <row r="164" spans="1:65" s="2" customFormat="1" ht="16.5" customHeight="1">
      <c r="A164" s="41"/>
      <c r="B164" s="42"/>
      <c r="C164" s="256" t="s">
        <v>227</v>
      </c>
      <c r="D164" s="256" t="s">
        <v>175</v>
      </c>
      <c r="E164" s="257" t="s">
        <v>563</v>
      </c>
      <c r="F164" s="258" t="s">
        <v>564</v>
      </c>
      <c r="G164" s="259" t="s">
        <v>186</v>
      </c>
      <c r="H164" s="260">
        <v>1.25</v>
      </c>
      <c r="I164" s="261"/>
      <c r="J164" s="262">
        <f>ROUND(I164*H164,2)</f>
        <v>0</v>
      </c>
      <c r="K164" s="258" t="s">
        <v>36</v>
      </c>
      <c r="L164" s="263"/>
      <c r="M164" s="264" t="s">
        <v>36</v>
      </c>
      <c r="N164" s="265" t="s">
        <v>53</v>
      </c>
      <c r="O164" s="87"/>
      <c r="P164" s="224">
        <f>O164*H164</f>
        <v>0</v>
      </c>
      <c r="Q164" s="224">
        <v>0.01</v>
      </c>
      <c r="R164" s="224">
        <f>Q164*H164</f>
        <v>0.0125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179</v>
      </c>
      <c r="AT164" s="226" t="s">
        <v>175</v>
      </c>
      <c r="AU164" s="226" t="s">
        <v>90</v>
      </c>
      <c r="AY164" s="19" t="s">
        <v>153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23</v>
      </c>
      <c r="BK164" s="227">
        <f>ROUND(I164*H164,2)</f>
        <v>0</v>
      </c>
      <c r="BL164" s="19" t="s">
        <v>160</v>
      </c>
      <c r="BM164" s="226" t="s">
        <v>902</v>
      </c>
    </row>
    <row r="165" spans="1:47" s="2" customFormat="1" ht="12">
      <c r="A165" s="41"/>
      <c r="B165" s="42"/>
      <c r="C165" s="43"/>
      <c r="D165" s="228" t="s">
        <v>162</v>
      </c>
      <c r="E165" s="43"/>
      <c r="F165" s="229" t="s">
        <v>566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162</v>
      </c>
      <c r="AU165" s="19" t="s">
        <v>90</v>
      </c>
    </row>
    <row r="166" spans="1:51" s="13" customFormat="1" ht="12">
      <c r="A166" s="13"/>
      <c r="B166" s="235"/>
      <c r="C166" s="236"/>
      <c r="D166" s="228" t="s">
        <v>166</v>
      </c>
      <c r="E166" s="237" t="s">
        <v>36</v>
      </c>
      <c r="F166" s="238" t="s">
        <v>546</v>
      </c>
      <c r="G166" s="236"/>
      <c r="H166" s="237" t="s">
        <v>36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166</v>
      </c>
      <c r="AU166" s="244" t="s">
        <v>90</v>
      </c>
      <c r="AV166" s="13" t="s">
        <v>23</v>
      </c>
      <c r="AW166" s="13" t="s">
        <v>45</v>
      </c>
      <c r="AX166" s="13" t="s">
        <v>82</v>
      </c>
      <c r="AY166" s="244" t="s">
        <v>153</v>
      </c>
    </row>
    <row r="167" spans="1:51" s="13" customFormat="1" ht="12">
      <c r="A167" s="13"/>
      <c r="B167" s="235"/>
      <c r="C167" s="236"/>
      <c r="D167" s="228" t="s">
        <v>166</v>
      </c>
      <c r="E167" s="237" t="s">
        <v>36</v>
      </c>
      <c r="F167" s="238" t="s">
        <v>438</v>
      </c>
      <c r="G167" s="236"/>
      <c r="H167" s="237" t="s">
        <v>36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166</v>
      </c>
      <c r="AU167" s="244" t="s">
        <v>90</v>
      </c>
      <c r="AV167" s="13" t="s">
        <v>23</v>
      </c>
      <c r="AW167" s="13" t="s">
        <v>45</v>
      </c>
      <c r="AX167" s="13" t="s">
        <v>82</v>
      </c>
      <c r="AY167" s="244" t="s">
        <v>153</v>
      </c>
    </row>
    <row r="168" spans="1:51" s="14" customFormat="1" ht="12">
      <c r="A168" s="14"/>
      <c r="B168" s="245"/>
      <c r="C168" s="246"/>
      <c r="D168" s="228" t="s">
        <v>166</v>
      </c>
      <c r="E168" s="247" t="s">
        <v>36</v>
      </c>
      <c r="F168" s="248" t="s">
        <v>813</v>
      </c>
      <c r="G168" s="246"/>
      <c r="H168" s="249">
        <v>1.25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166</v>
      </c>
      <c r="AU168" s="255" t="s">
        <v>90</v>
      </c>
      <c r="AV168" s="14" t="s">
        <v>90</v>
      </c>
      <c r="AW168" s="14" t="s">
        <v>45</v>
      </c>
      <c r="AX168" s="14" t="s">
        <v>82</v>
      </c>
      <c r="AY168" s="255" t="s">
        <v>153</v>
      </c>
    </row>
    <row r="169" spans="1:51" s="15" customFormat="1" ht="12">
      <c r="A169" s="15"/>
      <c r="B169" s="266"/>
      <c r="C169" s="267"/>
      <c r="D169" s="228" t="s">
        <v>166</v>
      </c>
      <c r="E169" s="268" t="s">
        <v>36</v>
      </c>
      <c r="F169" s="269" t="s">
        <v>183</v>
      </c>
      <c r="G169" s="267"/>
      <c r="H169" s="270">
        <v>1.25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6" t="s">
        <v>166</v>
      </c>
      <c r="AU169" s="276" t="s">
        <v>90</v>
      </c>
      <c r="AV169" s="15" t="s">
        <v>160</v>
      </c>
      <c r="AW169" s="15" t="s">
        <v>45</v>
      </c>
      <c r="AX169" s="15" t="s">
        <v>23</v>
      </c>
      <c r="AY169" s="276" t="s">
        <v>153</v>
      </c>
    </row>
    <row r="170" spans="1:65" s="2" customFormat="1" ht="16.5" customHeight="1">
      <c r="A170" s="41"/>
      <c r="B170" s="42"/>
      <c r="C170" s="256" t="s">
        <v>233</v>
      </c>
      <c r="D170" s="256" t="s">
        <v>175</v>
      </c>
      <c r="E170" s="257" t="s">
        <v>574</v>
      </c>
      <c r="F170" s="258" t="s">
        <v>575</v>
      </c>
      <c r="G170" s="259" t="s">
        <v>186</v>
      </c>
      <c r="H170" s="260">
        <v>0.6</v>
      </c>
      <c r="I170" s="261"/>
      <c r="J170" s="262">
        <f>ROUND(I170*H170,2)</f>
        <v>0</v>
      </c>
      <c r="K170" s="258" t="s">
        <v>36</v>
      </c>
      <c r="L170" s="263"/>
      <c r="M170" s="264" t="s">
        <v>36</v>
      </c>
      <c r="N170" s="265" t="s">
        <v>53</v>
      </c>
      <c r="O170" s="87"/>
      <c r="P170" s="224">
        <f>O170*H170</f>
        <v>0</v>
      </c>
      <c r="Q170" s="224">
        <v>0.01</v>
      </c>
      <c r="R170" s="224">
        <f>Q170*H170</f>
        <v>0.006</v>
      </c>
      <c r="S170" s="224">
        <v>0</v>
      </c>
      <c r="T170" s="225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6" t="s">
        <v>179</v>
      </c>
      <c r="AT170" s="226" t="s">
        <v>175</v>
      </c>
      <c r="AU170" s="226" t="s">
        <v>90</v>
      </c>
      <c r="AY170" s="19" t="s">
        <v>153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23</v>
      </c>
      <c r="BK170" s="227">
        <f>ROUND(I170*H170,2)</f>
        <v>0</v>
      </c>
      <c r="BL170" s="19" t="s">
        <v>160</v>
      </c>
      <c r="BM170" s="226" t="s">
        <v>903</v>
      </c>
    </row>
    <row r="171" spans="1:47" s="2" customFormat="1" ht="12">
      <c r="A171" s="41"/>
      <c r="B171" s="42"/>
      <c r="C171" s="43"/>
      <c r="D171" s="228" t="s">
        <v>162</v>
      </c>
      <c r="E171" s="43"/>
      <c r="F171" s="229" t="s">
        <v>577</v>
      </c>
      <c r="G171" s="43"/>
      <c r="H171" s="43"/>
      <c r="I171" s="230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9" t="s">
        <v>162</v>
      </c>
      <c r="AU171" s="19" t="s">
        <v>90</v>
      </c>
    </row>
    <row r="172" spans="1:51" s="13" customFormat="1" ht="12">
      <c r="A172" s="13"/>
      <c r="B172" s="235"/>
      <c r="C172" s="236"/>
      <c r="D172" s="228" t="s">
        <v>166</v>
      </c>
      <c r="E172" s="237" t="s">
        <v>36</v>
      </c>
      <c r="F172" s="238" t="s">
        <v>546</v>
      </c>
      <c r="G172" s="236"/>
      <c r="H172" s="237" t="s">
        <v>36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166</v>
      </c>
      <c r="AU172" s="244" t="s">
        <v>90</v>
      </c>
      <c r="AV172" s="13" t="s">
        <v>23</v>
      </c>
      <c r="AW172" s="13" t="s">
        <v>45</v>
      </c>
      <c r="AX172" s="13" t="s">
        <v>82</v>
      </c>
      <c r="AY172" s="244" t="s">
        <v>153</v>
      </c>
    </row>
    <row r="173" spans="1:51" s="13" customFormat="1" ht="12">
      <c r="A173" s="13"/>
      <c r="B173" s="235"/>
      <c r="C173" s="236"/>
      <c r="D173" s="228" t="s">
        <v>166</v>
      </c>
      <c r="E173" s="237" t="s">
        <v>36</v>
      </c>
      <c r="F173" s="238" t="s">
        <v>438</v>
      </c>
      <c r="G173" s="236"/>
      <c r="H173" s="237" t="s">
        <v>36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166</v>
      </c>
      <c r="AU173" s="244" t="s">
        <v>90</v>
      </c>
      <c r="AV173" s="13" t="s">
        <v>23</v>
      </c>
      <c r="AW173" s="13" t="s">
        <v>45</v>
      </c>
      <c r="AX173" s="13" t="s">
        <v>82</v>
      </c>
      <c r="AY173" s="244" t="s">
        <v>153</v>
      </c>
    </row>
    <row r="174" spans="1:51" s="14" customFormat="1" ht="12">
      <c r="A174" s="14"/>
      <c r="B174" s="245"/>
      <c r="C174" s="246"/>
      <c r="D174" s="228" t="s">
        <v>166</v>
      </c>
      <c r="E174" s="247" t="s">
        <v>36</v>
      </c>
      <c r="F174" s="248" t="s">
        <v>824</v>
      </c>
      <c r="G174" s="246"/>
      <c r="H174" s="249">
        <v>0.6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166</v>
      </c>
      <c r="AU174" s="255" t="s">
        <v>90</v>
      </c>
      <c r="AV174" s="14" t="s">
        <v>90</v>
      </c>
      <c r="AW174" s="14" t="s">
        <v>45</v>
      </c>
      <c r="AX174" s="14" t="s">
        <v>82</v>
      </c>
      <c r="AY174" s="255" t="s">
        <v>153</v>
      </c>
    </row>
    <row r="175" spans="1:51" s="15" customFormat="1" ht="12">
      <c r="A175" s="15"/>
      <c r="B175" s="266"/>
      <c r="C175" s="267"/>
      <c r="D175" s="228" t="s">
        <v>166</v>
      </c>
      <c r="E175" s="268" t="s">
        <v>36</v>
      </c>
      <c r="F175" s="269" t="s">
        <v>183</v>
      </c>
      <c r="G175" s="267"/>
      <c r="H175" s="270">
        <v>0.6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6" t="s">
        <v>166</v>
      </c>
      <c r="AU175" s="276" t="s">
        <v>90</v>
      </c>
      <c r="AV175" s="15" t="s">
        <v>160</v>
      </c>
      <c r="AW175" s="15" t="s">
        <v>45</v>
      </c>
      <c r="AX175" s="15" t="s">
        <v>23</v>
      </c>
      <c r="AY175" s="276" t="s">
        <v>153</v>
      </c>
    </row>
    <row r="176" spans="1:65" s="2" customFormat="1" ht="16.5" customHeight="1">
      <c r="A176" s="41"/>
      <c r="B176" s="42"/>
      <c r="C176" s="256" t="s">
        <v>238</v>
      </c>
      <c r="D176" s="256" t="s">
        <v>175</v>
      </c>
      <c r="E176" s="257" t="s">
        <v>578</v>
      </c>
      <c r="F176" s="258" t="s">
        <v>579</v>
      </c>
      <c r="G176" s="259" t="s">
        <v>186</v>
      </c>
      <c r="H176" s="260">
        <v>1.5</v>
      </c>
      <c r="I176" s="261"/>
      <c r="J176" s="262">
        <f>ROUND(I176*H176,2)</f>
        <v>0</v>
      </c>
      <c r="K176" s="258" t="s">
        <v>36</v>
      </c>
      <c r="L176" s="263"/>
      <c r="M176" s="264" t="s">
        <v>36</v>
      </c>
      <c r="N176" s="265" t="s">
        <v>53</v>
      </c>
      <c r="O176" s="87"/>
      <c r="P176" s="224">
        <f>O176*H176</f>
        <v>0</v>
      </c>
      <c r="Q176" s="224">
        <v>0.01</v>
      </c>
      <c r="R176" s="224">
        <f>Q176*H176</f>
        <v>0.015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179</v>
      </c>
      <c r="AT176" s="226" t="s">
        <v>175</v>
      </c>
      <c r="AU176" s="226" t="s">
        <v>90</v>
      </c>
      <c r="AY176" s="19" t="s">
        <v>153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23</v>
      </c>
      <c r="BK176" s="227">
        <f>ROUND(I176*H176,2)</f>
        <v>0</v>
      </c>
      <c r="BL176" s="19" t="s">
        <v>160</v>
      </c>
      <c r="BM176" s="226" t="s">
        <v>904</v>
      </c>
    </row>
    <row r="177" spans="1:47" s="2" customFormat="1" ht="12">
      <c r="A177" s="41"/>
      <c r="B177" s="42"/>
      <c r="C177" s="43"/>
      <c r="D177" s="228" t="s">
        <v>162</v>
      </c>
      <c r="E177" s="43"/>
      <c r="F177" s="229" t="s">
        <v>581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9" t="s">
        <v>162</v>
      </c>
      <c r="AU177" s="19" t="s">
        <v>90</v>
      </c>
    </row>
    <row r="178" spans="1:51" s="13" customFormat="1" ht="12">
      <c r="A178" s="13"/>
      <c r="B178" s="235"/>
      <c r="C178" s="236"/>
      <c r="D178" s="228" t="s">
        <v>166</v>
      </c>
      <c r="E178" s="237" t="s">
        <v>36</v>
      </c>
      <c r="F178" s="238" t="s">
        <v>546</v>
      </c>
      <c r="G178" s="236"/>
      <c r="H178" s="237" t="s">
        <v>36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166</v>
      </c>
      <c r="AU178" s="244" t="s">
        <v>90</v>
      </c>
      <c r="AV178" s="13" t="s">
        <v>23</v>
      </c>
      <c r="AW178" s="13" t="s">
        <v>45</v>
      </c>
      <c r="AX178" s="13" t="s">
        <v>82</v>
      </c>
      <c r="AY178" s="244" t="s">
        <v>153</v>
      </c>
    </row>
    <row r="179" spans="1:51" s="13" customFormat="1" ht="12">
      <c r="A179" s="13"/>
      <c r="B179" s="235"/>
      <c r="C179" s="236"/>
      <c r="D179" s="228" t="s">
        <v>166</v>
      </c>
      <c r="E179" s="237" t="s">
        <v>36</v>
      </c>
      <c r="F179" s="238" t="s">
        <v>438</v>
      </c>
      <c r="G179" s="236"/>
      <c r="H179" s="237" t="s">
        <v>36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166</v>
      </c>
      <c r="AU179" s="244" t="s">
        <v>90</v>
      </c>
      <c r="AV179" s="13" t="s">
        <v>23</v>
      </c>
      <c r="AW179" s="13" t="s">
        <v>45</v>
      </c>
      <c r="AX179" s="13" t="s">
        <v>82</v>
      </c>
      <c r="AY179" s="244" t="s">
        <v>153</v>
      </c>
    </row>
    <row r="180" spans="1:51" s="14" customFormat="1" ht="12">
      <c r="A180" s="14"/>
      <c r="B180" s="245"/>
      <c r="C180" s="246"/>
      <c r="D180" s="228" t="s">
        <v>166</v>
      </c>
      <c r="E180" s="247" t="s">
        <v>36</v>
      </c>
      <c r="F180" s="248" t="s">
        <v>816</v>
      </c>
      <c r="G180" s="246"/>
      <c r="H180" s="249">
        <v>1.5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166</v>
      </c>
      <c r="AU180" s="255" t="s">
        <v>90</v>
      </c>
      <c r="AV180" s="14" t="s">
        <v>90</v>
      </c>
      <c r="AW180" s="14" t="s">
        <v>45</v>
      </c>
      <c r="AX180" s="14" t="s">
        <v>82</v>
      </c>
      <c r="AY180" s="255" t="s">
        <v>153</v>
      </c>
    </row>
    <row r="181" spans="1:51" s="15" customFormat="1" ht="12">
      <c r="A181" s="15"/>
      <c r="B181" s="266"/>
      <c r="C181" s="267"/>
      <c r="D181" s="228" t="s">
        <v>166</v>
      </c>
      <c r="E181" s="268" t="s">
        <v>36</v>
      </c>
      <c r="F181" s="269" t="s">
        <v>183</v>
      </c>
      <c r="G181" s="267"/>
      <c r="H181" s="270">
        <v>1.5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6" t="s">
        <v>166</v>
      </c>
      <c r="AU181" s="276" t="s">
        <v>90</v>
      </c>
      <c r="AV181" s="15" t="s">
        <v>160</v>
      </c>
      <c r="AW181" s="15" t="s">
        <v>45</v>
      </c>
      <c r="AX181" s="15" t="s">
        <v>23</v>
      </c>
      <c r="AY181" s="276" t="s">
        <v>153</v>
      </c>
    </row>
    <row r="182" spans="1:65" s="2" customFormat="1" ht="16.5" customHeight="1">
      <c r="A182" s="41"/>
      <c r="B182" s="42"/>
      <c r="C182" s="256" t="s">
        <v>8</v>
      </c>
      <c r="D182" s="256" t="s">
        <v>175</v>
      </c>
      <c r="E182" s="257" t="s">
        <v>592</v>
      </c>
      <c r="F182" s="258" t="s">
        <v>593</v>
      </c>
      <c r="G182" s="259" t="s">
        <v>186</v>
      </c>
      <c r="H182" s="260">
        <v>0.25</v>
      </c>
      <c r="I182" s="261"/>
      <c r="J182" s="262">
        <f>ROUND(I182*H182,2)</f>
        <v>0</v>
      </c>
      <c r="K182" s="258" t="s">
        <v>36</v>
      </c>
      <c r="L182" s="263"/>
      <c r="M182" s="264" t="s">
        <v>36</v>
      </c>
      <c r="N182" s="265" t="s">
        <v>53</v>
      </c>
      <c r="O182" s="87"/>
      <c r="P182" s="224">
        <f>O182*H182</f>
        <v>0</v>
      </c>
      <c r="Q182" s="224">
        <v>0.01</v>
      </c>
      <c r="R182" s="224">
        <f>Q182*H182</f>
        <v>0.0025</v>
      </c>
      <c r="S182" s="224">
        <v>0</v>
      </c>
      <c r="T182" s="22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6" t="s">
        <v>179</v>
      </c>
      <c r="AT182" s="226" t="s">
        <v>175</v>
      </c>
      <c r="AU182" s="226" t="s">
        <v>90</v>
      </c>
      <c r="AY182" s="19" t="s">
        <v>153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23</v>
      </c>
      <c r="BK182" s="227">
        <f>ROUND(I182*H182,2)</f>
        <v>0</v>
      </c>
      <c r="BL182" s="19" t="s">
        <v>160</v>
      </c>
      <c r="BM182" s="226" t="s">
        <v>905</v>
      </c>
    </row>
    <row r="183" spans="1:47" s="2" customFormat="1" ht="12">
      <c r="A183" s="41"/>
      <c r="B183" s="42"/>
      <c r="C183" s="43"/>
      <c r="D183" s="228" t="s">
        <v>162</v>
      </c>
      <c r="E183" s="43"/>
      <c r="F183" s="229" t="s">
        <v>595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9" t="s">
        <v>162</v>
      </c>
      <c r="AU183" s="19" t="s">
        <v>90</v>
      </c>
    </row>
    <row r="184" spans="1:51" s="13" customFormat="1" ht="12">
      <c r="A184" s="13"/>
      <c r="B184" s="235"/>
      <c r="C184" s="236"/>
      <c r="D184" s="228" t="s">
        <v>166</v>
      </c>
      <c r="E184" s="237" t="s">
        <v>36</v>
      </c>
      <c r="F184" s="238" t="s">
        <v>546</v>
      </c>
      <c r="G184" s="236"/>
      <c r="H184" s="237" t="s">
        <v>36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166</v>
      </c>
      <c r="AU184" s="244" t="s">
        <v>90</v>
      </c>
      <c r="AV184" s="13" t="s">
        <v>23</v>
      </c>
      <c r="AW184" s="13" t="s">
        <v>45</v>
      </c>
      <c r="AX184" s="13" t="s">
        <v>82</v>
      </c>
      <c r="AY184" s="244" t="s">
        <v>153</v>
      </c>
    </row>
    <row r="185" spans="1:51" s="13" customFormat="1" ht="12">
      <c r="A185" s="13"/>
      <c r="B185" s="235"/>
      <c r="C185" s="236"/>
      <c r="D185" s="228" t="s">
        <v>166</v>
      </c>
      <c r="E185" s="237" t="s">
        <v>36</v>
      </c>
      <c r="F185" s="238" t="s">
        <v>438</v>
      </c>
      <c r="G185" s="236"/>
      <c r="H185" s="237" t="s">
        <v>36</v>
      </c>
      <c r="I185" s="239"/>
      <c r="J185" s="236"/>
      <c r="K185" s="236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166</v>
      </c>
      <c r="AU185" s="244" t="s">
        <v>90</v>
      </c>
      <c r="AV185" s="13" t="s">
        <v>23</v>
      </c>
      <c r="AW185" s="13" t="s">
        <v>45</v>
      </c>
      <c r="AX185" s="13" t="s">
        <v>82</v>
      </c>
      <c r="AY185" s="244" t="s">
        <v>153</v>
      </c>
    </row>
    <row r="186" spans="1:51" s="14" customFormat="1" ht="12">
      <c r="A186" s="14"/>
      <c r="B186" s="245"/>
      <c r="C186" s="246"/>
      <c r="D186" s="228" t="s">
        <v>166</v>
      </c>
      <c r="E186" s="247" t="s">
        <v>36</v>
      </c>
      <c r="F186" s="248" t="s">
        <v>821</v>
      </c>
      <c r="G186" s="246"/>
      <c r="H186" s="249">
        <v>0.25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166</v>
      </c>
      <c r="AU186" s="255" t="s">
        <v>90</v>
      </c>
      <c r="AV186" s="14" t="s">
        <v>90</v>
      </c>
      <c r="AW186" s="14" t="s">
        <v>45</v>
      </c>
      <c r="AX186" s="14" t="s">
        <v>82</v>
      </c>
      <c r="AY186" s="255" t="s">
        <v>153</v>
      </c>
    </row>
    <row r="187" spans="1:51" s="15" customFormat="1" ht="12">
      <c r="A187" s="15"/>
      <c r="B187" s="266"/>
      <c r="C187" s="267"/>
      <c r="D187" s="228" t="s">
        <v>166</v>
      </c>
      <c r="E187" s="268" t="s">
        <v>36</v>
      </c>
      <c r="F187" s="269" t="s">
        <v>183</v>
      </c>
      <c r="G187" s="267"/>
      <c r="H187" s="270">
        <v>0.25</v>
      </c>
      <c r="I187" s="271"/>
      <c r="J187" s="267"/>
      <c r="K187" s="267"/>
      <c r="L187" s="272"/>
      <c r="M187" s="273"/>
      <c r="N187" s="274"/>
      <c r="O187" s="274"/>
      <c r="P187" s="274"/>
      <c r="Q187" s="274"/>
      <c r="R187" s="274"/>
      <c r="S187" s="274"/>
      <c r="T187" s="27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6" t="s">
        <v>166</v>
      </c>
      <c r="AU187" s="276" t="s">
        <v>90</v>
      </c>
      <c r="AV187" s="15" t="s">
        <v>160</v>
      </c>
      <c r="AW187" s="15" t="s">
        <v>45</v>
      </c>
      <c r="AX187" s="15" t="s">
        <v>23</v>
      </c>
      <c r="AY187" s="276" t="s">
        <v>153</v>
      </c>
    </row>
    <row r="188" spans="1:65" s="2" customFormat="1" ht="16.5" customHeight="1">
      <c r="A188" s="41"/>
      <c r="B188" s="42"/>
      <c r="C188" s="256" t="s">
        <v>251</v>
      </c>
      <c r="D188" s="256" t="s">
        <v>175</v>
      </c>
      <c r="E188" s="257" t="s">
        <v>827</v>
      </c>
      <c r="F188" s="258" t="s">
        <v>597</v>
      </c>
      <c r="G188" s="259" t="s">
        <v>186</v>
      </c>
      <c r="H188" s="260">
        <v>1.5</v>
      </c>
      <c r="I188" s="261"/>
      <c r="J188" s="262">
        <f>ROUND(I188*H188,2)</f>
        <v>0</v>
      </c>
      <c r="K188" s="258" t="s">
        <v>36</v>
      </c>
      <c r="L188" s="263"/>
      <c r="M188" s="264" t="s">
        <v>36</v>
      </c>
      <c r="N188" s="265" t="s">
        <v>53</v>
      </c>
      <c r="O188" s="87"/>
      <c r="P188" s="224">
        <f>O188*H188</f>
        <v>0</v>
      </c>
      <c r="Q188" s="224">
        <v>0.01</v>
      </c>
      <c r="R188" s="224">
        <f>Q188*H188</f>
        <v>0.015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179</v>
      </c>
      <c r="AT188" s="226" t="s">
        <v>175</v>
      </c>
      <c r="AU188" s="226" t="s">
        <v>90</v>
      </c>
      <c r="AY188" s="19" t="s">
        <v>153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23</v>
      </c>
      <c r="BK188" s="227">
        <f>ROUND(I188*H188,2)</f>
        <v>0</v>
      </c>
      <c r="BL188" s="19" t="s">
        <v>160</v>
      </c>
      <c r="BM188" s="226" t="s">
        <v>906</v>
      </c>
    </row>
    <row r="189" spans="1:47" s="2" customFormat="1" ht="12">
      <c r="A189" s="41"/>
      <c r="B189" s="42"/>
      <c r="C189" s="43"/>
      <c r="D189" s="228" t="s">
        <v>162</v>
      </c>
      <c r="E189" s="43"/>
      <c r="F189" s="229" t="s">
        <v>599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9" t="s">
        <v>162</v>
      </c>
      <c r="AU189" s="19" t="s">
        <v>90</v>
      </c>
    </row>
    <row r="190" spans="1:51" s="13" customFormat="1" ht="12">
      <c r="A190" s="13"/>
      <c r="B190" s="235"/>
      <c r="C190" s="236"/>
      <c r="D190" s="228" t="s">
        <v>166</v>
      </c>
      <c r="E190" s="237" t="s">
        <v>36</v>
      </c>
      <c r="F190" s="238" t="s">
        <v>546</v>
      </c>
      <c r="G190" s="236"/>
      <c r="H190" s="237" t="s">
        <v>36</v>
      </c>
      <c r="I190" s="239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166</v>
      </c>
      <c r="AU190" s="244" t="s">
        <v>90</v>
      </c>
      <c r="AV190" s="13" t="s">
        <v>23</v>
      </c>
      <c r="AW190" s="13" t="s">
        <v>45</v>
      </c>
      <c r="AX190" s="13" t="s">
        <v>82</v>
      </c>
      <c r="AY190" s="244" t="s">
        <v>153</v>
      </c>
    </row>
    <row r="191" spans="1:51" s="13" customFormat="1" ht="12">
      <c r="A191" s="13"/>
      <c r="B191" s="235"/>
      <c r="C191" s="236"/>
      <c r="D191" s="228" t="s">
        <v>166</v>
      </c>
      <c r="E191" s="237" t="s">
        <v>36</v>
      </c>
      <c r="F191" s="238" t="s">
        <v>438</v>
      </c>
      <c r="G191" s="236"/>
      <c r="H191" s="237" t="s">
        <v>36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166</v>
      </c>
      <c r="AU191" s="244" t="s">
        <v>90</v>
      </c>
      <c r="AV191" s="13" t="s">
        <v>23</v>
      </c>
      <c r="AW191" s="13" t="s">
        <v>45</v>
      </c>
      <c r="AX191" s="13" t="s">
        <v>82</v>
      </c>
      <c r="AY191" s="244" t="s">
        <v>153</v>
      </c>
    </row>
    <row r="192" spans="1:51" s="14" customFormat="1" ht="12">
      <c r="A192" s="14"/>
      <c r="B192" s="245"/>
      <c r="C192" s="246"/>
      <c r="D192" s="228" t="s">
        <v>166</v>
      </c>
      <c r="E192" s="247" t="s">
        <v>36</v>
      </c>
      <c r="F192" s="248" t="s">
        <v>816</v>
      </c>
      <c r="G192" s="246"/>
      <c r="H192" s="249">
        <v>1.5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166</v>
      </c>
      <c r="AU192" s="255" t="s">
        <v>90</v>
      </c>
      <c r="AV192" s="14" t="s">
        <v>90</v>
      </c>
      <c r="AW192" s="14" t="s">
        <v>45</v>
      </c>
      <c r="AX192" s="14" t="s">
        <v>82</v>
      </c>
      <c r="AY192" s="255" t="s">
        <v>153</v>
      </c>
    </row>
    <row r="193" spans="1:51" s="15" customFormat="1" ht="12">
      <c r="A193" s="15"/>
      <c r="B193" s="266"/>
      <c r="C193" s="267"/>
      <c r="D193" s="228" t="s">
        <v>166</v>
      </c>
      <c r="E193" s="268" t="s">
        <v>36</v>
      </c>
      <c r="F193" s="269" t="s">
        <v>183</v>
      </c>
      <c r="G193" s="267"/>
      <c r="H193" s="270">
        <v>1.5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6" t="s">
        <v>166</v>
      </c>
      <c r="AU193" s="276" t="s">
        <v>90</v>
      </c>
      <c r="AV193" s="15" t="s">
        <v>160</v>
      </c>
      <c r="AW193" s="15" t="s">
        <v>45</v>
      </c>
      <c r="AX193" s="15" t="s">
        <v>23</v>
      </c>
      <c r="AY193" s="276" t="s">
        <v>153</v>
      </c>
    </row>
    <row r="194" spans="1:65" s="2" customFormat="1" ht="16.5" customHeight="1">
      <c r="A194" s="41"/>
      <c r="B194" s="42"/>
      <c r="C194" s="215" t="s">
        <v>211</v>
      </c>
      <c r="D194" s="215" t="s">
        <v>155</v>
      </c>
      <c r="E194" s="216" t="s">
        <v>600</v>
      </c>
      <c r="F194" s="217" t="s">
        <v>601</v>
      </c>
      <c r="G194" s="218" t="s">
        <v>186</v>
      </c>
      <c r="H194" s="219">
        <v>31.5</v>
      </c>
      <c r="I194" s="220"/>
      <c r="J194" s="221">
        <f>ROUND(I194*H194,2)</f>
        <v>0</v>
      </c>
      <c r="K194" s="217" t="s">
        <v>159</v>
      </c>
      <c r="L194" s="47"/>
      <c r="M194" s="222" t="s">
        <v>36</v>
      </c>
      <c r="N194" s="223" t="s">
        <v>53</v>
      </c>
      <c r="O194" s="87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6" t="s">
        <v>160</v>
      </c>
      <c r="AT194" s="226" t="s">
        <v>155</v>
      </c>
      <c r="AU194" s="226" t="s">
        <v>90</v>
      </c>
      <c r="AY194" s="19" t="s">
        <v>153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23</v>
      </c>
      <c r="BK194" s="227">
        <f>ROUND(I194*H194,2)</f>
        <v>0</v>
      </c>
      <c r="BL194" s="19" t="s">
        <v>160</v>
      </c>
      <c r="BM194" s="226" t="s">
        <v>907</v>
      </c>
    </row>
    <row r="195" spans="1:47" s="2" customFormat="1" ht="12">
      <c r="A195" s="41"/>
      <c r="B195" s="42"/>
      <c r="C195" s="43"/>
      <c r="D195" s="228" t="s">
        <v>162</v>
      </c>
      <c r="E195" s="43"/>
      <c r="F195" s="229" t="s">
        <v>603</v>
      </c>
      <c r="G195" s="43"/>
      <c r="H195" s="43"/>
      <c r="I195" s="230"/>
      <c r="J195" s="43"/>
      <c r="K195" s="43"/>
      <c r="L195" s="47"/>
      <c r="M195" s="231"/>
      <c r="N195" s="23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9" t="s">
        <v>162</v>
      </c>
      <c r="AU195" s="19" t="s">
        <v>90</v>
      </c>
    </row>
    <row r="196" spans="1:47" s="2" customFormat="1" ht="12">
      <c r="A196" s="41"/>
      <c r="B196" s="42"/>
      <c r="C196" s="43"/>
      <c r="D196" s="233" t="s">
        <v>164</v>
      </c>
      <c r="E196" s="43"/>
      <c r="F196" s="234" t="s">
        <v>604</v>
      </c>
      <c r="G196" s="43"/>
      <c r="H196" s="43"/>
      <c r="I196" s="230"/>
      <c r="J196" s="43"/>
      <c r="K196" s="43"/>
      <c r="L196" s="47"/>
      <c r="M196" s="231"/>
      <c r="N196" s="232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9" t="s">
        <v>164</v>
      </c>
      <c r="AU196" s="19" t="s">
        <v>90</v>
      </c>
    </row>
    <row r="197" spans="1:51" s="13" customFormat="1" ht="12">
      <c r="A197" s="13"/>
      <c r="B197" s="235"/>
      <c r="C197" s="236"/>
      <c r="D197" s="228" t="s">
        <v>166</v>
      </c>
      <c r="E197" s="237" t="s">
        <v>36</v>
      </c>
      <c r="F197" s="238" t="s">
        <v>830</v>
      </c>
      <c r="G197" s="236"/>
      <c r="H197" s="237" t="s">
        <v>36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166</v>
      </c>
      <c r="AU197" s="244" t="s">
        <v>90</v>
      </c>
      <c r="AV197" s="13" t="s">
        <v>23</v>
      </c>
      <c r="AW197" s="13" t="s">
        <v>45</v>
      </c>
      <c r="AX197" s="13" t="s">
        <v>82</v>
      </c>
      <c r="AY197" s="244" t="s">
        <v>153</v>
      </c>
    </row>
    <row r="198" spans="1:51" s="13" customFormat="1" ht="12">
      <c r="A198" s="13"/>
      <c r="B198" s="235"/>
      <c r="C198" s="236"/>
      <c r="D198" s="228" t="s">
        <v>166</v>
      </c>
      <c r="E198" s="237" t="s">
        <v>36</v>
      </c>
      <c r="F198" s="238" t="s">
        <v>438</v>
      </c>
      <c r="G198" s="236"/>
      <c r="H198" s="237" t="s">
        <v>36</v>
      </c>
      <c r="I198" s="239"/>
      <c r="J198" s="236"/>
      <c r="K198" s="236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166</v>
      </c>
      <c r="AU198" s="244" t="s">
        <v>90</v>
      </c>
      <c r="AV198" s="13" t="s">
        <v>23</v>
      </c>
      <c r="AW198" s="13" t="s">
        <v>45</v>
      </c>
      <c r="AX198" s="13" t="s">
        <v>82</v>
      </c>
      <c r="AY198" s="244" t="s">
        <v>153</v>
      </c>
    </row>
    <row r="199" spans="1:51" s="14" customFormat="1" ht="12">
      <c r="A199" s="14"/>
      <c r="B199" s="245"/>
      <c r="C199" s="246"/>
      <c r="D199" s="228" t="s">
        <v>166</v>
      </c>
      <c r="E199" s="247" t="s">
        <v>36</v>
      </c>
      <c r="F199" s="248" t="s">
        <v>808</v>
      </c>
      <c r="G199" s="246"/>
      <c r="H199" s="249">
        <v>31.5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166</v>
      </c>
      <c r="AU199" s="255" t="s">
        <v>90</v>
      </c>
      <c r="AV199" s="14" t="s">
        <v>90</v>
      </c>
      <c r="AW199" s="14" t="s">
        <v>45</v>
      </c>
      <c r="AX199" s="14" t="s">
        <v>82</v>
      </c>
      <c r="AY199" s="255" t="s">
        <v>153</v>
      </c>
    </row>
    <row r="200" spans="1:51" s="15" customFormat="1" ht="12">
      <c r="A200" s="15"/>
      <c r="B200" s="266"/>
      <c r="C200" s="267"/>
      <c r="D200" s="228" t="s">
        <v>166</v>
      </c>
      <c r="E200" s="268" t="s">
        <v>36</v>
      </c>
      <c r="F200" s="269" t="s">
        <v>183</v>
      </c>
      <c r="G200" s="267"/>
      <c r="H200" s="270">
        <v>31.5</v>
      </c>
      <c r="I200" s="271"/>
      <c r="J200" s="267"/>
      <c r="K200" s="267"/>
      <c r="L200" s="272"/>
      <c r="M200" s="273"/>
      <c r="N200" s="274"/>
      <c r="O200" s="274"/>
      <c r="P200" s="274"/>
      <c r="Q200" s="274"/>
      <c r="R200" s="274"/>
      <c r="S200" s="274"/>
      <c r="T200" s="27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6" t="s">
        <v>166</v>
      </c>
      <c r="AU200" s="276" t="s">
        <v>90</v>
      </c>
      <c r="AV200" s="15" t="s">
        <v>160</v>
      </c>
      <c r="AW200" s="15" t="s">
        <v>45</v>
      </c>
      <c r="AX200" s="15" t="s">
        <v>23</v>
      </c>
      <c r="AY200" s="276" t="s">
        <v>153</v>
      </c>
    </row>
    <row r="201" spans="1:65" s="2" customFormat="1" ht="16.5" customHeight="1">
      <c r="A201" s="41"/>
      <c r="B201" s="42"/>
      <c r="C201" s="256" t="s">
        <v>203</v>
      </c>
      <c r="D201" s="256" t="s">
        <v>175</v>
      </c>
      <c r="E201" s="257" t="s">
        <v>605</v>
      </c>
      <c r="F201" s="258" t="s">
        <v>606</v>
      </c>
      <c r="G201" s="259" t="s">
        <v>201</v>
      </c>
      <c r="H201" s="260">
        <v>5.4</v>
      </c>
      <c r="I201" s="261"/>
      <c r="J201" s="262">
        <f>ROUND(I201*H201,2)</f>
        <v>0</v>
      </c>
      <c r="K201" s="258" t="s">
        <v>36</v>
      </c>
      <c r="L201" s="263"/>
      <c r="M201" s="264" t="s">
        <v>36</v>
      </c>
      <c r="N201" s="265" t="s">
        <v>53</v>
      </c>
      <c r="O201" s="87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6" t="s">
        <v>179</v>
      </c>
      <c r="AT201" s="226" t="s">
        <v>175</v>
      </c>
      <c r="AU201" s="226" t="s">
        <v>90</v>
      </c>
      <c r="AY201" s="19" t="s">
        <v>153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23</v>
      </c>
      <c r="BK201" s="227">
        <f>ROUND(I201*H201,2)</f>
        <v>0</v>
      </c>
      <c r="BL201" s="19" t="s">
        <v>160</v>
      </c>
      <c r="BM201" s="226" t="s">
        <v>908</v>
      </c>
    </row>
    <row r="202" spans="1:47" s="2" customFormat="1" ht="12">
      <c r="A202" s="41"/>
      <c r="B202" s="42"/>
      <c r="C202" s="43"/>
      <c r="D202" s="228" t="s">
        <v>162</v>
      </c>
      <c r="E202" s="43"/>
      <c r="F202" s="229" t="s">
        <v>606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9" t="s">
        <v>162</v>
      </c>
      <c r="AU202" s="19" t="s">
        <v>90</v>
      </c>
    </row>
    <row r="203" spans="1:51" s="13" customFormat="1" ht="12">
      <c r="A203" s="13"/>
      <c r="B203" s="235"/>
      <c r="C203" s="236"/>
      <c r="D203" s="228" t="s">
        <v>166</v>
      </c>
      <c r="E203" s="237" t="s">
        <v>36</v>
      </c>
      <c r="F203" s="238" t="s">
        <v>539</v>
      </c>
      <c r="G203" s="236"/>
      <c r="H203" s="237" t="s">
        <v>36</v>
      </c>
      <c r="I203" s="239"/>
      <c r="J203" s="236"/>
      <c r="K203" s="236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166</v>
      </c>
      <c r="AU203" s="244" t="s">
        <v>90</v>
      </c>
      <c r="AV203" s="13" t="s">
        <v>23</v>
      </c>
      <c r="AW203" s="13" t="s">
        <v>45</v>
      </c>
      <c r="AX203" s="13" t="s">
        <v>82</v>
      </c>
      <c r="AY203" s="244" t="s">
        <v>153</v>
      </c>
    </row>
    <row r="204" spans="1:51" s="13" customFormat="1" ht="12">
      <c r="A204" s="13"/>
      <c r="B204" s="235"/>
      <c r="C204" s="236"/>
      <c r="D204" s="228" t="s">
        <v>166</v>
      </c>
      <c r="E204" s="237" t="s">
        <v>36</v>
      </c>
      <c r="F204" s="238" t="s">
        <v>438</v>
      </c>
      <c r="G204" s="236"/>
      <c r="H204" s="237" t="s">
        <v>36</v>
      </c>
      <c r="I204" s="239"/>
      <c r="J204" s="236"/>
      <c r="K204" s="236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166</v>
      </c>
      <c r="AU204" s="244" t="s">
        <v>90</v>
      </c>
      <c r="AV204" s="13" t="s">
        <v>23</v>
      </c>
      <c r="AW204" s="13" t="s">
        <v>45</v>
      </c>
      <c r="AX204" s="13" t="s">
        <v>82</v>
      </c>
      <c r="AY204" s="244" t="s">
        <v>153</v>
      </c>
    </row>
    <row r="205" spans="1:51" s="14" customFormat="1" ht="12">
      <c r="A205" s="14"/>
      <c r="B205" s="245"/>
      <c r="C205" s="246"/>
      <c r="D205" s="228" t="s">
        <v>166</v>
      </c>
      <c r="E205" s="247" t="s">
        <v>36</v>
      </c>
      <c r="F205" s="248" t="s">
        <v>832</v>
      </c>
      <c r="G205" s="246"/>
      <c r="H205" s="249">
        <v>5.4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166</v>
      </c>
      <c r="AU205" s="255" t="s">
        <v>90</v>
      </c>
      <c r="AV205" s="14" t="s">
        <v>90</v>
      </c>
      <c r="AW205" s="14" t="s">
        <v>45</v>
      </c>
      <c r="AX205" s="14" t="s">
        <v>82</v>
      </c>
      <c r="AY205" s="255" t="s">
        <v>153</v>
      </c>
    </row>
    <row r="206" spans="1:51" s="15" customFormat="1" ht="12">
      <c r="A206" s="15"/>
      <c r="B206" s="266"/>
      <c r="C206" s="267"/>
      <c r="D206" s="228" t="s">
        <v>166</v>
      </c>
      <c r="E206" s="268" t="s">
        <v>36</v>
      </c>
      <c r="F206" s="269" t="s">
        <v>183</v>
      </c>
      <c r="G206" s="267"/>
      <c r="H206" s="270">
        <v>5.4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6" t="s">
        <v>166</v>
      </c>
      <c r="AU206" s="276" t="s">
        <v>90</v>
      </c>
      <c r="AV206" s="15" t="s">
        <v>160</v>
      </c>
      <c r="AW206" s="15" t="s">
        <v>45</v>
      </c>
      <c r="AX206" s="15" t="s">
        <v>23</v>
      </c>
      <c r="AY206" s="276" t="s">
        <v>153</v>
      </c>
    </row>
    <row r="207" spans="1:65" s="2" customFormat="1" ht="16.5" customHeight="1">
      <c r="A207" s="41"/>
      <c r="B207" s="42"/>
      <c r="C207" s="256" t="s">
        <v>265</v>
      </c>
      <c r="D207" s="256" t="s">
        <v>175</v>
      </c>
      <c r="E207" s="257" t="s">
        <v>609</v>
      </c>
      <c r="F207" s="258" t="s">
        <v>610</v>
      </c>
      <c r="G207" s="259" t="s">
        <v>201</v>
      </c>
      <c r="H207" s="260">
        <v>5.65</v>
      </c>
      <c r="I207" s="261"/>
      <c r="J207" s="262">
        <f>ROUND(I207*H207,2)</f>
        <v>0</v>
      </c>
      <c r="K207" s="258" t="s">
        <v>36</v>
      </c>
      <c r="L207" s="263"/>
      <c r="M207" s="264" t="s">
        <v>36</v>
      </c>
      <c r="N207" s="265" t="s">
        <v>53</v>
      </c>
      <c r="O207" s="87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6" t="s">
        <v>179</v>
      </c>
      <c r="AT207" s="226" t="s">
        <v>175</v>
      </c>
      <c r="AU207" s="226" t="s">
        <v>90</v>
      </c>
      <c r="AY207" s="19" t="s">
        <v>153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23</v>
      </c>
      <c r="BK207" s="227">
        <f>ROUND(I207*H207,2)</f>
        <v>0</v>
      </c>
      <c r="BL207" s="19" t="s">
        <v>160</v>
      </c>
      <c r="BM207" s="226" t="s">
        <v>909</v>
      </c>
    </row>
    <row r="208" spans="1:47" s="2" customFormat="1" ht="12">
      <c r="A208" s="41"/>
      <c r="B208" s="42"/>
      <c r="C208" s="43"/>
      <c r="D208" s="228" t="s">
        <v>162</v>
      </c>
      <c r="E208" s="43"/>
      <c r="F208" s="229" t="s">
        <v>610</v>
      </c>
      <c r="G208" s="43"/>
      <c r="H208" s="43"/>
      <c r="I208" s="230"/>
      <c r="J208" s="43"/>
      <c r="K208" s="43"/>
      <c r="L208" s="47"/>
      <c r="M208" s="231"/>
      <c r="N208" s="232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9" t="s">
        <v>162</v>
      </c>
      <c r="AU208" s="19" t="s">
        <v>90</v>
      </c>
    </row>
    <row r="209" spans="1:51" s="13" customFormat="1" ht="12">
      <c r="A209" s="13"/>
      <c r="B209" s="235"/>
      <c r="C209" s="236"/>
      <c r="D209" s="228" t="s">
        <v>166</v>
      </c>
      <c r="E209" s="237" t="s">
        <v>36</v>
      </c>
      <c r="F209" s="238" t="s">
        <v>539</v>
      </c>
      <c r="G209" s="236"/>
      <c r="H209" s="237" t="s">
        <v>36</v>
      </c>
      <c r="I209" s="239"/>
      <c r="J209" s="236"/>
      <c r="K209" s="236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166</v>
      </c>
      <c r="AU209" s="244" t="s">
        <v>90</v>
      </c>
      <c r="AV209" s="13" t="s">
        <v>23</v>
      </c>
      <c r="AW209" s="13" t="s">
        <v>45</v>
      </c>
      <c r="AX209" s="13" t="s">
        <v>82</v>
      </c>
      <c r="AY209" s="244" t="s">
        <v>153</v>
      </c>
    </row>
    <row r="210" spans="1:51" s="13" customFormat="1" ht="12">
      <c r="A210" s="13"/>
      <c r="B210" s="235"/>
      <c r="C210" s="236"/>
      <c r="D210" s="228" t="s">
        <v>166</v>
      </c>
      <c r="E210" s="237" t="s">
        <v>36</v>
      </c>
      <c r="F210" s="238" t="s">
        <v>438</v>
      </c>
      <c r="G210" s="236"/>
      <c r="H210" s="237" t="s">
        <v>36</v>
      </c>
      <c r="I210" s="239"/>
      <c r="J210" s="236"/>
      <c r="K210" s="236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166</v>
      </c>
      <c r="AU210" s="244" t="s">
        <v>90</v>
      </c>
      <c r="AV210" s="13" t="s">
        <v>23</v>
      </c>
      <c r="AW210" s="13" t="s">
        <v>45</v>
      </c>
      <c r="AX210" s="13" t="s">
        <v>82</v>
      </c>
      <c r="AY210" s="244" t="s">
        <v>153</v>
      </c>
    </row>
    <row r="211" spans="1:51" s="14" customFormat="1" ht="12">
      <c r="A211" s="14"/>
      <c r="B211" s="245"/>
      <c r="C211" s="246"/>
      <c r="D211" s="228" t="s">
        <v>166</v>
      </c>
      <c r="E211" s="247" t="s">
        <v>36</v>
      </c>
      <c r="F211" s="248" t="s">
        <v>834</v>
      </c>
      <c r="G211" s="246"/>
      <c r="H211" s="249">
        <v>5.65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166</v>
      </c>
      <c r="AU211" s="255" t="s">
        <v>90</v>
      </c>
      <c r="AV211" s="14" t="s">
        <v>90</v>
      </c>
      <c r="AW211" s="14" t="s">
        <v>45</v>
      </c>
      <c r="AX211" s="14" t="s">
        <v>82</v>
      </c>
      <c r="AY211" s="255" t="s">
        <v>153</v>
      </c>
    </row>
    <row r="212" spans="1:51" s="15" customFormat="1" ht="12">
      <c r="A212" s="15"/>
      <c r="B212" s="266"/>
      <c r="C212" s="267"/>
      <c r="D212" s="228" t="s">
        <v>166</v>
      </c>
      <c r="E212" s="268" t="s">
        <v>36</v>
      </c>
      <c r="F212" s="269" t="s">
        <v>183</v>
      </c>
      <c r="G212" s="267"/>
      <c r="H212" s="270">
        <v>5.65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6" t="s">
        <v>166</v>
      </c>
      <c r="AU212" s="276" t="s">
        <v>90</v>
      </c>
      <c r="AV212" s="15" t="s">
        <v>160</v>
      </c>
      <c r="AW212" s="15" t="s">
        <v>45</v>
      </c>
      <c r="AX212" s="15" t="s">
        <v>23</v>
      </c>
      <c r="AY212" s="276" t="s">
        <v>153</v>
      </c>
    </row>
    <row r="213" spans="1:65" s="2" customFormat="1" ht="16.5" customHeight="1">
      <c r="A213" s="41"/>
      <c r="B213" s="42"/>
      <c r="C213" s="256" t="s">
        <v>269</v>
      </c>
      <c r="D213" s="256" t="s">
        <v>175</v>
      </c>
      <c r="E213" s="257" t="s">
        <v>205</v>
      </c>
      <c r="F213" s="258" t="s">
        <v>613</v>
      </c>
      <c r="G213" s="259" t="s">
        <v>201</v>
      </c>
      <c r="H213" s="260">
        <v>5.3</v>
      </c>
      <c r="I213" s="261"/>
      <c r="J213" s="262">
        <f>ROUND(I213*H213,2)</f>
        <v>0</v>
      </c>
      <c r="K213" s="258" t="s">
        <v>36</v>
      </c>
      <c r="L213" s="263"/>
      <c r="M213" s="264" t="s">
        <v>36</v>
      </c>
      <c r="N213" s="265" t="s">
        <v>53</v>
      </c>
      <c r="O213" s="87"/>
      <c r="P213" s="224">
        <f>O213*H213</f>
        <v>0</v>
      </c>
      <c r="Q213" s="224">
        <v>0</v>
      </c>
      <c r="R213" s="224">
        <f>Q213*H213</f>
        <v>0</v>
      </c>
      <c r="S213" s="224">
        <v>0</v>
      </c>
      <c r="T213" s="225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6" t="s">
        <v>179</v>
      </c>
      <c r="AT213" s="226" t="s">
        <v>175</v>
      </c>
      <c r="AU213" s="226" t="s">
        <v>90</v>
      </c>
      <c r="AY213" s="19" t="s">
        <v>153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23</v>
      </c>
      <c r="BK213" s="227">
        <f>ROUND(I213*H213,2)</f>
        <v>0</v>
      </c>
      <c r="BL213" s="19" t="s">
        <v>160</v>
      </c>
      <c r="BM213" s="226" t="s">
        <v>910</v>
      </c>
    </row>
    <row r="214" spans="1:47" s="2" customFormat="1" ht="12">
      <c r="A214" s="41"/>
      <c r="B214" s="42"/>
      <c r="C214" s="43"/>
      <c r="D214" s="228" t="s">
        <v>162</v>
      </c>
      <c r="E214" s="43"/>
      <c r="F214" s="229" t="s">
        <v>613</v>
      </c>
      <c r="G214" s="43"/>
      <c r="H214" s="43"/>
      <c r="I214" s="230"/>
      <c r="J214" s="43"/>
      <c r="K214" s="43"/>
      <c r="L214" s="47"/>
      <c r="M214" s="231"/>
      <c r="N214" s="232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9" t="s">
        <v>162</v>
      </c>
      <c r="AU214" s="19" t="s">
        <v>90</v>
      </c>
    </row>
    <row r="215" spans="1:51" s="13" customFormat="1" ht="12">
      <c r="A215" s="13"/>
      <c r="B215" s="235"/>
      <c r="C215" s="236"/>
      <c r="D215" s="228" t="s">
        <v>166</v>
      </c>
      <c r="E215" s="237" t="s">
        <v>36</v>
      </c>
      <c r="F215" s="238" t="s">
        <v>539</v>
      </c>
      <c r="G215" s="236"/>
      <c r="H215" s="237" t="s">
        <v>36</v>
      </c>
      <c r="I215" s="239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166</v>
      </c>
      <c r="AU215" s="244" t="s">
        <v>90</v>
      </c>
      <c r="AV215" s="13" t="s">
        <v>23</v>
      </c>
      <c r="AW215" s="13" t="s">
        <v>45</v>
      </c>
      <c r="AX215" s="13" t="s">
        <v>82</v>
      </c>
      <c r="AY215" s="244" t="s">
        <v>153</v>
      </c>
    </row>
    <row r="216" spans="1:51" s="13" customFormat="1" ht="12">
      <c r="A216" s="13"/>
      <c r="B216" s="235"/>
      <c r="C216" s="236"/>
      <c r="D216" s="228" t="s">
        <v>166</v>
      </c>
      <c r="E216" s="237" t="s">
        <v>36</v>
      </c>
      <c r="F216" s="238" t="s">
        <v>438</v>
      </c>
      <c r="G216" s="236"/>
      <c r="H216" s="237" t="s">
        <v>36</v>
      </c>
      <c r="I216" s="239"/>
      <c r="J216" s="236"/>
      <c r="K216" s="236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166</v>
      </c>
      <c r="AU216" s="244" t="s">
        <v>90</v>
      </c>
      <c r="AV216" s="13" t="s">
        <v>23</v>
      </c>
      <c r="AW216" s="13" t="s">
        <v>45</v>
      </c>
      <c r="AX216" s="13" t="s">
        <v>82</v>
      </c>
      <c r="AY216" s="244" t="s">
        <v>153</v>
      </c>
    </row>
    <row r="217" spans="1:51" s="14" customFormat="1" ht="12">
      <c r="A217" s="14"/>
      <c r="B217" s="245"/>
      <c r="C217" s="246"/>
      <c r="D217" s="228" t="s">
        <v>166</v>
      </c>
      <c r="E217" s="247" t="s">
        <v>36</v>
      </c>
      <c r="F217" s="248" t="s">
        <v>836</v>
      </c>
      <c r="G217" s="246"/>
      <c r="H217" s="249">
        <v>5.3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166</v>
      </c>
      <c r="AU217" s="255" t="s">
        <v>90</v>
      </c>
      <c r="AV217" s="14" t="s">
        <v>90</v>
      </c>
      <c r="AW217" s="14" t="s">
        <v>45</v>
      </c>
      <c r="AX217" s="14" t="s">
        <v>82</v>
      </c>
      <c r="AY217" s="255" t="s">
        <v>153</v>
      </c>
    </row>
    <row r="218" spans="1:51" s="15" customFormat="1" ht="12">
      <c r="A218" s="15"/>
      <c r="B218" s="266"/>
      <c r="C218" s="267"/>
      <c r="D218" s="228" t="s">
        <v>166</v>
      </c>
      <c r="E218" s="268" t="s">
        <v>36</v>
      </c>
      <c r="F218" s="269" t="s">
        <v>183</v>
      </c>
      <c r="G218" s="267"/>
      <c r="H218" s="270">
        <v>5.3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6" t="s">
        <v>166</v>
      </c>
      <c r="AU218" s="276" t="s">
        <v>90</v>
      </c>
      <c r="AV218" s="15" t="s">
        <v>160</v>
      </c>
      <c r="AW218" s="15" t="s">
        <v>45</v>
      </c>
      <c r="AX218" s="15" t="s">
        <v>23</v>
      </c>
      <c r="AY218" s="276" t="s">
        <v>153</v>
      </c>
    </row>
    <row r="219" spans="1:65" s="2" customFormat="1" ht="16.5" customHeight="1">
      <c r="A219" s="41"/>
      <c r="B219" s="42"/>
      <c r="C219" s="256" t="s">
        <v>7</v>
      </c>
      <c r="D219" s="256" t="s">
        <v>175</v>
      </c>
      <c r="E219" s="257" t="s">
        <v>616</v>
      </c>
      <c r="F219" s="258" t="s">
        <v>617</v>
      </c>
      <c r="G219" s="259" t="s">
        <v>201</v>
      </c>
      <c r="H219" s="260">
        <v>4.75</v>
      </c>
      <c r="I219" s="261"/>
      <c r="J219" s="262">
        <f>ROUND(I219*H219,2)</f>
        <v>0</v>
      </c>
      <c r="K219" s="258" t="s">
        <v>36</v>
      </c>
      <c r="L219" s="263"/>
      <c r="M219" s="264" t="s">
        <v>36</v>
      </c>
      <c r="N219" s="265" t="s">
        <v>53</v>
      </c>
      <c r="O219" s="87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6" t="s">
        <v>179</v>
      </c>
      <c r="AT219" s="226" t="s">
        <v>175</v>
      </c>
      <c r="AU219" s="226" t="s">
        <v>90</v>
      </c>
      <c r="AY219" s="19" t="s">
        <v>153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23</v>
      </c>
      <c r="BK219" s="227">
        <f>ROUND(I219*H219,2)</f>
        <v>0</v>
      </c>
      <c r="BL219" s="19" t="s">
        <v>160</v>
      </c>
      <c r="BM219" s="226" t="s">
        <v>911</v>
      </c>
    </row>
    <row r="220" spans="1:47" s="2" customFormat="1" ht="12">
      <c r="A220" s="41"/>
      <c r="B220" s="42"/>
      <c r="C220" s="43"/>
      <c r="D220" s="228" t="s">
        <v>162</v>
      </c>
      <c r="E220" s="43"/>
      <c r="F220" s="229" t="s">
        <v>617</v>
      </c>
      <c r="G220" s="43"/>
      <c r="H220" s="43"/>
      <c r="I220" s="230"/>
      <c r="J220" s="43"/>
      <c r="K220" s="43"/>
      <c r="L220" s="47"/>
      <c r="M220" s="231"/>
      <c r="N220" s="232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9" t="s">
        <v>162</v>
      </c>
      <c r="AU220" s="19" t="s">
        <v>90</v>
      </c>
    </row>
    <row r="221" spans="1:51" s="13" customFormat="1" ht="12">
      <c r="A221" s="13"/>
      <c r="B221" s="235"/>
      <c r="C221" s="236"/>
      <c r="D221" s="228" t="s">
        <v>166</v>
      </c>
      <c r="E221" s="237" t="s">
        <v>36</v>
      </c>
      <c r="F221" s="238" t="s">
        <v>539</v>
      </c>
      <c r="G221" s="236"/>
      <c r="H221" s="237" t="s">
        <v>36</v>
      </c>
      <c r="I221" s="239"/>
      <c r="J221" s="236"/>
      <c r="K221" s="236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166</v>
      </c>
      <c r="AU221" s="244" t="s">
        <v>90</v>
      </c>
      <c r="AV221" s="13" t="s">
        <v>23</v>
      </c>
      <c r="AW221" s="13" t="s">
        <v>45</v>
      </c>
      <c r="AX221" s="13" t="s">
        <v>82</v>
      </c>
      <c r="AY221" s="244" t="s">
        <v>153</v>
      </c>
    </row>
    <row r="222" spans="1:51" s="13" customFormat="1" ht="12">
      <c r="A222" s="13"/>
      <c r="B222" s="235"/>
      <c r="C222" s="236"/>
      <c r="D222" s="228" t="s">
        <v>166</v>
      </c>
      <c r="E222" s="237" t="s">
        <v>36</v>
      </c>
      <c r="F222" s="238" t="s">
        <v>438</v>
      </c>
      <c r="G222" s="236"/>
      <c r="H222" s="237" t="s">
        <v>36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166</v>
      </c>
      <c r="AU222" s="244" t="s">
        <v>90</v>
      </c>
      <c r="AV222" s="13" t="s">
        <v>23</v>
      </c>
      <c r="AW222" s="13" t="s">
        <v>45</v>
      </c>
      <c r="AX222" s="13" t="s">
        <v>82</v>
      </c>
      <c r="AY222" s="244" t="s">
        <v>153</v>
      </c>
    </row>
    <row r="223" spans="1:51" s="14" customFormat="1" ht="12">
      <c r="A223" s="14"/>
      <c r="B223" s="245"/>
      <c r="C223" s="246"/>
      <c r="D223" s="228" t="s">
        <v>166</v>
      </c>
      <c r="E223" s="247" t="s">
        <v>36</v>
      </c>
      <c r="F223" s="248" t="s">
        <v>838</v>
      </c>
      <c r="G223" s="246"/>
      <c r="H223" s="249">
        <v>4.75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166</v>
      </c>
      <c r="AU223" s="255" t="s">
        <v>90</v>
      </c>
      <c r="AV223" s="14" t="s">
        <v>90</v>
      </c>
      <c r="AW223" s="14" t="s">
        <v>45</v>
      </c>
      <c r="AX223" s="14" t="s">
        <v>82</v>
      </c>
      <c r="AY223" s="255" t="s">
        <v>153</v>
      </c>
    </row>
    <row r="224" spans="1:51" s="15" customFormat="1" ht="12">
      <c r="A224" s="15"/>
      <c r="B224" s="266"/>
      <c r="C224" s="267"/>
      <c r="D224" s="228" t="s">
        <v>166</v>
      </c>
      <c r="E224" s="268" t="s">
        <v>36</v>
      </c>
      <c r="F224" s="269" t="s">
        <v>183</v>
      </c>
      <c r="G224" s="267"/>
      <c r="H224" s="270">
        <v>4.75</v>
      </c>
      <c r="I224" s="271"/>
      <c r="J224" s="267"/>
      <c r="K224" s="267"/>
      <c r="L224" s="272"/>
      <c r="M224" s="273"/>
      <c r="N224" s="274"/>
      <c r="O224" s="274"/>
      <c r="P224" s="274"/>
      <c r="Q224" s="274"/>
      <c r="R224" s="274"/>
      <c r="S224" s="274"/>
      <c r="T224" s="27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6" t="s">
        <v>166</v>
      </c>
      <c r="AU224" s="276" t="s">
        <v>90</v>
      </c>
      <c r="AV224" s="15" t="s">
        <v>160</v>
      </c>
      <c r="AW224" s="15" t="s">
        <v>45</v>
      </c>
      <c r="AX224" s="15" t="s">
        <v>23</v>
      </c>
      <c r="AY224" s="276" t="s">
        <v>153</v>
      </c>
    </row>
    <row r="225" spans="1:65" s="2" customFormat="1" ht="16.5" customHeight="1">
      <c r="A225" s="41"/>
      <c r="B225" s="42"/>
      <c r="C225" s="256" t="s">
        <v>281</v>
      </c>
      <c r="D225" s="256" t="s">
        <v>175</v>
      </c>
      <c r="E225" s="257" t="s">
        <v>620</v>
      </c>
      <c r="F225" s="258" t="s">
        <v>621</v>
      </c>
      <c r="G225" s="259" t="s">
        <v>201</v>
      </c>
      <c r="H225" s="260">
        <v>5.1</v>
      </c>
      <c r="I225" s="261"/>
      <c r="J225" s="262">
        <f>ROUND(I225*H225,2)</f>
        <v>0</v>
      </c>
      <c r="K225" s="258" t="s">
        <v>36</v>
      </c>
      <c r="L225" s="263"/>
      <c r="M225" s="264" t="s">
        <v>36</v>
      </c>
      <c r="N225" s="265" t="s">
        <v>53</v>
      </c>
      <c r="O225" s="87"/>
      <c r="P225" s="224">
        <f>O225*H225</f>
        <v>0</v>
      </c>
      <c r="Q225" s="224">
        <v>0</v>
      </c>
      <c r="R225" s="224">
        <f>Q225*H225</f>
        <v>0</v>
      </c>
      <c r="S225" s="224">
        <v>0</v>
      </c>
      <c r="T225" s="225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6" t="s">
        <v>179</v>
      </c>
      <c r="AT225" s="226" t="s">
        <v>175</v>
      </c>
      <c r="AU225" s="226" t="s">
        <v>90</v>
      </c>
      <c r="AY225" s="19" t="s">
        <v>153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9" t="s">
        <v>23</v>
      </c>
      <c r="BK225" s="227">
        <f>ROUND(I225*H225,2)</f>
        <v>0</v>
      </c>
      <c r="BL225" s="19" t="s">
        <v>160</v>
      </c>
      <c r="BM225" s="226" t="s">
        <v>912</v>
      </c>
    </row>
    <row r="226" spans="1:47" s="2" customFormat="1" ht="12">
      <c r="A226" s="41"/>
      <c r="B226" s="42"/>
      <c r="C226" s="43"/>
      <c r="D226" s="228" t="s">
        <v>162</v>
      </c>
      <c r="E226" s="43"/>
      <c r="F226" s="229" t="s">
        <v>621</v>
      </c>
      <c r="G226" s="43"/>
      <c r="H226" s="43"/>
      <c r="I226" s="230"/>
      <c r="J226" s="43"/>
      <c r="K226" s="43"/>
      <c r="L226" s="47"/>
      <c r="M226" s="231"/>
      <c r="N226" s="232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19" t="s">
        <v>162</v>
      </c>
      <c r="AU226" s="19" t="s">
        <v>90</v>
      </c>
    </row>
    <row r="227" spans="1:51" s="13" customFormat="1" ht="12">
      <c r="A227" s="13"/>
      <c r="B227" s="235"/>
      <c r="C227" s="236"/>
      <c r="D227" s="228" t="s">
        <v>166</v>
      </c>
      <c r="E227" s="237" t="s">
        <v>36</v>
      </c>
      <c r="F227" s="238" t="s">
        <v>539</v>
      </c>
      <c r="G227" s="236"/>
      <c r="H227" s="237" t="s">
        <v>36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166</v>
      </c>
      <c r="AU227" s="244" t="s">
        <v>90</v>
      </c>
      <c r="AV227" s="13" t="s">
        <v>23</v>
      </c>
      <c r="AW227" s="13" t="s">
        <v>45</v>
      </c>
      <c r="AX227" s="13" t="s">
        <v>82</v>
      </c>
      <c r="AY227" s="244" t="s">
        <v>153</v>
      </c>
    </row>
    <row r="228" spans="1:51" s="13" customFormat="1" ht="12">
      <c r="A228" s="13"/>
      <c r="B228" s="235"/>
      <c r="C228" s="236"/>
      <c r="D228" s="228" t="s">
        <v>166</v>
      </c>
      <c r="E228" s="237" t="s">
        <v>36</v>
      </c>
      <c r="F228" s="238" t="s">
        <v>438</v>
      </c>
      <c r="G228" s="236"/>
      <c r="H228" s="237" t="s">
        <v>36</v>
      </c>
      <c r="I228" s="239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166</v>
      </c>
      <c r="AU228" s="244" t="s">
        <v>90</v>
      </c>
      <c r="AV228" s="13" t="s">
        <v>23</v>
      </c>
      <c r="AW228" s="13" t="s">
        <v>45</v>
      </c>
      <c r="AX228" s="13" t="s">
        <v>82</v>
      </c>
      <c r="AY228" s="244" t="s">
        <v>153</v>
      </c>
    </row>
    <row r="229" spans="1:51" s="14" customFormat="1" ht="12">
      <c r="A229" s="14"/>
      <c r="B229" s="245"/>
      <c r="C229" s="246"/>
      <c r="D229" s="228" t="s">
        <v>166</v>
      </c>
      <c r="E229" s="247" t="s">
        <v>36</v>
      </c>
      <c r="F229" s="248" t="s">
        <v>840</v>
      </c>
      <c r="G229" s="246"/>
      <c r="H229" s="249">
        <v>5.1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166</v>
      </c>
      <c r="AU229" s="255" t="s">
        <v>90</v>
      </c>
      <c r="AV229" s="14" t="s">
        <v>90</v>
      </c>
      <c r="AW229" s="14" t="s">
        <v>45</v>
      </c>
      <c r="AX229" s="14" t="s">
        <v>82</v>
      </c>
      <c r="AY229" s="255" t="s">
        <v>153</v>
      </c>
    </row>
    <row r="230" spans="1:51" s="15" customFormat="1" ht="12">
      <c r="A230" s="15"/>
      <c r="B230" s="266"/>
      <c r="C230" s="267"/>
      <c r="D230" s="228" t="s">
        <v>166</v>
      </c>
      <c r="E230" s="268" t="s">
        <v>36</v>
      </c>
      <c r="F230" s="269" t="s">
        <v>183</v>
      </c>
      <c r="G230" s="267"/>
      <c r="H230" s="270">
        <v>5.1</v>
      </c>
      <c r="I230" s="271"/>
      <c r="J230" s="267"/>
      <c r="K230" s="267"/>
      <c r="L230" s="272"/>
      <c r="M230" s="273"/>
      <c r="N230" s="274"/>
      <c r="O230" s="274"/>
      <c r="P230" s="274"/>
      <c r="Q230" s="274"/>
      <c r="R230" s="274"/>
      <c r="S230" s="274"/>
      <c r="T230" s="27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6" t="s">
        <v>166</v>
      </c>
      <c r="AU230" s="276" t="s">
        <v>90</v>
      </c>
      <c r="AV230" s="15" t="s">
        <v>160</v>
      </c>
      <c r="AW230" s="15" t="s">
        <v>45</v>
      </c>
      <c r="AX230" s="15" t="s">
        <v>23</v>
      </c>
      <c r="AY230" s="276" t="s">
        <v>153</v>
      </c>
    </row>
    <row r="231" spans="1:65" s="2" customFormat="1" ht="16.5" customHeight="1">
      <c r="A231" s="41"/>
      <c r="B231" s="42"/>
      <c r="C231" s="256" t="s">
        <v>286</v>
      </c>
      <c r="D231" s="256" t="s">
        <v>175</v>
      </c>
      <c r="E231" s="257" t="s">
        <v>624</v>
      </c>
      <c r="F231" s="258" t="s">
        <v>625</v>
      </c>
      <c r="G231" s="259" t="s">
        <v>201</v>
      </c>
      <c r="H231" s="260">
        <v>5.3</v>
      </c>
      <c r="I231" s="261"/>
      <c r="J231" s="262">
        <f>ROUND(I231*H231,2)</f>
        <v>0</v>
      </c>
      <c r="K231" s="258" t="s">
        <v>36</v>
      </c>
      <c r="L231" s="263"/>
      <c r="M231" s="264" t="s">
        <v>36</v>
      </c>
      <c r="N231" s="265" t="s">
        <v>53</v>
      </c>
      <c r="O231" s="87"/>
      <c r="P231" s="224">
        <f>O231*H231</f>
        <v>0</v>
      </c>
      <c r="Q231" s="224">
        <v>0</v>
      </c>
      <c r="R231" s="224">
        <f>Q231*H231</f>
        <v>0</v>
      </c>
      <c r="S231" s="224">
        <v>0</v>
      </c>
      <c r="T231" s="225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6" t="s">
        <v>179</v>
      </c>
      <c r="AT231" s="226" t="s">
        <v>175</v>
      </c>
      <c r="AU231" s="226" t="s">
        <v>90</v>
      </c>
      <c r="AY231" s="19" t="s">
        <v>153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23</v>
      </c>
      <c r="BK231" s="227">
        <f>ROUND(I231*H231,2)</f>
        <v>0</v>
      </c>
      <c r="BL231" s="19" t="s">
        <v>160</v>
      </c>
      <c r="BM231" s="226" t="s">
        <v>913</v>
      </c>
    </row>
    <row r="232" spans="1:47" s="2" customFormat="1" ht="12">
      <c r="A232" s="41"/>
      <c r="B232" s="42"/>
      <c r="C232" s="43"/>
      <c r="D232" s="228" t="s">
        <v>162</v>
      </c>
      <c r="E232" s="43"/>
      <c r="F232" s="229" t="s">
        <v>625</v>
      </c>
      <c r="G232" s="43"/>
      <c r="H232" s="43"/>
      <c r="I232" s="230"/>
      <c r="J232" s="43"/>
      <c r="K232" s="43"/>
      <c r="L232" s="47"/>
      <c r="M232" s="231"/>
      <c r="N232" s="232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19" t="s">
        <v>162</v>
      </c>
      <c r="AU232" s="19" t="s">
        <v>90</v>
      </c>
    </row>
    <row r="233" spans="1:51" s="13" customFormat="1" ht="12">
      <c r="A233" s="13"/>
      <c r="B233" s="235"/>
      <c r="C233" s="236"/>
      <c r="D233" s="228" t="s">
        <v>166</v>
      </c>
      <c r="E233" s="237" t="s">
        <v>36</v>
      </c>
      <c r="F233" s="238" t="s">
        <v>539</v>
      </c>
      <c r="G233" s="236"/>
      <c r="H233" s="237" t="s">
        <v>36</v>
      </c>
      <c r="I233" s="239"/>
      <c r="J233" s="236"/>
      <c r="K233" s="236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166</v>
      </c>
      <c r="AU233" s="244" t="s">
        <v>90</v>
      </c>
      <c r="AV233" s="13" t="s">
        <v>23</v>
      </c>
      <c r="AW233" s="13" t="s">
        <v>45</v>
      </c>
      <c r="AX233" s="13" t="s">
        <v>82</v>
      </c>
      <c r="AY233" s="244" t="s">
        <v>153</v>
      </c>
    </row>
    <row r="234" spans="1:51" s="13" customFormat="1" ht="12">
      <c r="A234" s="13"/>
      <c r="B234" s="235"/>
      <c r="C234" s="236"/>
      <c r="D234" s="228" t="s">
        <v>166</v>
      </c>
      <c r="E234" s="237" t="s">
        <v>36</v>
      </c>
      <c r="F234" s="238" t="s">
        <v>438</v>
      </c>
      <c r="G234" s="236"/>
      <c r="H234" s="237" t="s">
        <v>36</v>
      </c>
      <c r="I234" s="239"/>
      <c r="J234" s="236"/>
      <c r="K234" s="236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166</v>
      </c>
      <c r="AU234" s="244" t="s">
        <v>90</v>
      </c>
      <c r="AV234" s="13" t="s">
        <v>23</v>
      </c>
      <c r="AW234" s="13" t="s">
        <v>45</v>
      </c>
      <c r="AX234" s="13" t="s">
        <v>82</v>
      </c>
      <c r="AY234" s="244" t="s">
        <v>153</v>
      </c>
    </row>
    <row r="235" spans="1:51" s="14" customFormat="1" ht="12">
      <c r="A235" s="14"/>
      <c r="B235" s="245"/>
      <c r="C235" s="246"/>
      <c r="D235" s="228" t="s">
        <v>166</v>
      </c>
      <c r="E235" s="247" t="s">
        <v>36</v>
      </c>
      <c r="F235" s="248" t="s">
        <v>836</v>
      </c>
      <c r="G235" s="246"/>
      <c r="H235" s="249">
        <v>5.3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166</v>
      </c>
      <c r="AU235" s="255" t="s">
        <v>90</v>
      </c>
      <c r="AV235" s="14" t="s">
        <v>90</v>
      </c>
      <c r="AW235" s="14" t="s">
        <v>45</v>
      </c>
      <c r="AX235" s="14" t="s">
        <v>82</v>
      </c>
      <c r="AY235" s="255" t="s">
        <v>153</v>
      </c>
    </row>
    <row r="236" spans="1:51" s="15" customFormat="1" ht="12">
      <c r="A236" s="15"/>
      <c r="B236" s="266"/>
      <c r="C236" s="267"/>
      <c r="D236" s="228" t="s">
        <v>166</v>
      </c>
      <c r="E236" s="268" t="s">
        <v>36</v>
      </c>
      <c r="F236" s="269" t="s">
        <v>183</v>
      </c>
      <c r="G236" s="267"/>
      <c r="H236" s="270">
        <v>5.3</v>
      </c>
      <c r="I236" s="271"/>
      <c r="J236" s="267"/>
      <c r="K236" s="267"/>
      <c r="L236" s="272"/>
      <c r="M236" s="273"/>
      <c r="N236" s="274"/>
      <c r="O236" s="274"/>
      <c r="P236" s="274"/>
      <c r="Q236" s="274"/>
      <c r="R236" s="274"/>
      <c r="S236" s="274"/>
      <c r="T236" s="27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6" t="s">
        <v>166</v>
      </c>
      <c r="AU236" s="276" t="s">
        <v>90</v>
      </c>
      <c r="AV236" s="15" t="s">
        <v>160</v>
      </c>
      <c r="AW236" s="15" t="s">
        <v>45</v>
      </c>
      <c r="AX236" s="15" t="s">
        <v>23</v>
      </c>
      <c r="AY236" s="276" t="s">
        <v>153</v>
      </c>
    </row>
    <row r="237" spans="1:65" s="2" customFormat="1" ht="16.5" customHeight="1">
      <c r="A237" s="41"/>
      <c r="B237" s="42"/>
      <c r="C237" s="215" t="s">
        <v>293</v>
      </c>
      <c r="D237" s="215" t="s">
        <v>155</v>
      </c>
      <c r="E237" s="216" t="s">
        <v>216</v>
      </c>
      <c r="F237" s="217" t="s">
        <v>217</v>
      </c>
      <c r="G237" s="218" t="s">
        <v>186</v>
      </c>
      <c r="H237" s="219">
        <v>3.6</v>
      </c>
      <c r="I237" s="220"/>
      <c r="J237" s="221">
        <f>ROUND(I237*H237,2)</f>
        <v>0</v>
      </c>
      <c r="K237" s="217" t="s">
        <v>159</v>
      </c>
      <c r="L237" s="47"/>
      <c r="M237" s="222" t="s">
        <v>36</v>
      </c>
      <c r="N237" s="223" t="s">
        <v>53</v>
      </c>
      <c r="O237" s="87"/>
      <c r="P237" s="224">
        <f>O237*H237</f>
        <v>0</v>
      </c>
      <c r="Q237" s="224">
        <v>6E-05</v>
      </c>
      <c r="R237" s="224">
        <f>Q237*H237</f>
        <v>0.00021600000000000002</v>
      </c>
      <c r="S237" s="224">
        <v>0</v>
      </c>
      <c r="T237" s="225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6" t="s">
        <v>160</v>
      </c>
      <c r="AT237" s="226" t="s">
        <v>155</v>
      </c>
      <c r="AU237" s="226" t="s">
        <v>90</v>
      </c>
      <c r="AY237" s="19" t="s">
        <v>153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9" t="s">
        <v>23</v>
      </c>
      <c r="BK237" s="227">
        <f>ROUND(I237*H237,2)</f>
        <v>0</v>
      </c>
      <c r="BL237" s="19" t="s">
        <v>160</v>
      </c>
      <c r="BM237" s="226" t="s">
        <v>914</v>
      </c>
    </row>
    <row r="238" spans="1:47" s="2" customFormat="1" ht="12">
      <c r="A238" s="41"/>
      <c r="B238" s="42"/>
      <c r="C238" s="43"/>
      <c r="D238" s="228" t="s">
        <v>162</v>
      </c>
      <c r="E238" s="43"/>
      <c r="F238" s="229" t="s">
        <v>219</v>
      </c>
      <c r="G238" s="43"/>
      <c r="H238" s="43"/>
      <c r="I238" s="230"/>
      <c r="J238" s="43"/>
      <c r="K238" s="43"/>
      <c r="L238" s="47"/>
      <c r="M238" s="231"/>
      <c r="N238" s="232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9" t="s">
        <v>162</v>
      </c>
      <c r="AU238" s="19" t="s">
        <v>90</v>
      </c>
    </row>
    <row r="239" spans="1:47" s="2" customFormat="1" ht="12">
      <c r="A239" s="41"/>
      <c r="B239" s="42"/>
      <c r="C239" s="43"/>
      <c r="D239" s="233" t="s">
        <v>164</v>
      </c>
      <c r="E239" s="43"/>
      <c r="F239" s="234" t="s">
        <v>220</v>
      </c>
      <c r="G239" s="43"/>
      <c r="H239" s="43"/>
      <c r="I239" s="230"/>
      <c r="J239" s="43"/>
      <c r="K239" s="43"/>
      <c r="L239" s="47"/>
      <c r="M239" s="231"/>
      <c r="N239" s="232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19" t="s">
        <v>164</v>
      </c>
      <c r="AU239" s="19" t="s">
        <v>90</v>
      </c>
    </row>
    <row r="240" spans="1:51" s="13" customFormat="1" ht="12">
      <c r="A240" s="13"/>
      <c r="B240" s="235"/>
      <c r="C240" s="236"/>
      <c r="D240" s="228" t="s">
        <v>166</v>
      </c>
      <c r="E240" s="237" t="s">
        <v>36</v>
      </c>
      <c r="F240" s="238" t="s">
        <v>546</v>
      </c>
      <c r="G240" s="236"/>
      <c r="H240" s="237" t="s">
        <v>36</v>
      </c>
      <c r="I240" s="239"/>
      <c r="J240" s="236"/>
      <c r="K240" s="236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166</v>
      </c>
      <c r="AU240" s="244" t="s">
        <v>90</v>
      </c>
      <c r="AV240" s="13" t="s">
        <v>23</v>
      </c>
      <c r="AW240" s="13" t="s">
        <v>45</v>
      </c>
      <c r="AX240" s="13" t="s">
        <v>82</v>
      </c>
      <c r="AY240" s="244" t="s">
        <v>153</v>
      </c>
    </row>
    <row r="241" spans="1:51" s="13" customFormat="1" ht="12">
      <c r="A241" s="13"/>
      <c r="B241" s="235"/>
      <c r="C241" s="236"/>
      <c r="D241" s="228" t="s">
        <v>166</v>
      </c>
      <c r="E241" s="237" t="s">
        <v>36</v>
      </c>
      <c r="F241" s="238" t="s">
        <v>438</v>
      </c>
      <c r="G241" s="236"/>
      <c r="H241" s="237" t="s">
        <v>36</v>
      </c>
      <c r="I241" s="239"/>
      <c r="J241" s="236"/>
      <c r="K241" s="236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166</v>
      </c>
      <c r="AU241" s="244" t="s">
        <v>90</v>
      </c>
      <c r="AV241" s="13" t="s">
        <v>23</v>
      </c>
      <c r="AW241" s="13" t="s">
        <v>45</v>
      </c>
      <c r="AX241" s="13" t="s">
        <v>82</v>
      </c>
      <c r="AY241" s="244" t="s">
        <v>153</v>
      </c>
    </row>
    <row r="242" spans="1:51" s="14" customFormat="1" ht="12">
      <c r="A242" s="14"/>
      <c r="B242" s="245"/>
      <c r="C242" s="246"/>
      <c r="D242" s="228" t="s">
        <v>166</v>
      </c>
      <c r="E242" s="247" t="s">
        <v>36</v>
      </c>
      <c r="F242" s="248" t="s">
        <v>804</v>
      </c>
      <c r="G242" s="246"/>
      <c r="H242" s="249">
        <v>3.6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166</v>
      </c>
      <c r="AU242" s="255" t="s">
        <v>90</v>
      </c>
      <c r="AV242" s="14" t="s">
        <v>90</v>
      </c>
      <c r="AW242" s="14" t="s">
        <v>45</v>
      </c>
      <c r="AX242" s="14" t="s">
        <v>82</v>
      </c>
      <c r="AY242" s="255" t="s">
        <v>153</v>
      </c>
    </row>
    <row r="243" spans="1:51" s="15" customFormat="1" ht="12">
      <c r="A243" s="15"/>
      <c r="B243" s="266"/>
      <c r="C243" s="267"/>
      <c r="D243" s="228" t="s">
        <v>166</v>
      </c>
      <c r="E243" s="268" t="s">
        <v>36</v>
      </c>
      <c r="F243" s="269" t="s">
        <v>183</v>
      </c>
      <c r="G243" s="267"/>
      <c r="H243" s="270">
        <v>3.6</v>
      </c>
      <c r="I243" s="271"/>
      <c r="J243" s="267"/>
      <c r="K243" s="267"/>
      <c r="L243" s="272"/>
      <c r="M243" s="273"/>
      <c r="N243" s="274"/>
      <c r="O243" s="274"/>
      <c r="P243" s="274"/>
      <c r="Q243" s="274"/>
      <c r="R243" s="274"/>
      <c r="S243" s="274"/>
      <c r="T243" s="27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6" t="s">
        <v>166</v>
      </c>
      <c r="AU243" s="276" t="s">
        <v>90</v>
      </c>
      <c r="AV243" s="15" t="s">
        <v>160</v>
      </c>
      <c r="AW243" s="15" t="s">
        <v>45</v>
      </c>
      <c r="AX243" s="15" t="s">
        <v>23</v>
      </c>
      <c r="AY243" s="276" t="s">
        <v>153</v>
      </c>
    </row>
    <row r="244" spans="1:65" s="2" customFormat="1" ht="16.5" customHeight="1">
      <c r="A244" s="41"/>
      <c r="B244" s="42"/>
      <c r="C244" s="256" t="s">
        <v>303</v>
      </c>
      <c r="D244" s="256" t="s">
        <v>175</v>
      </c>
      <c r="E244" s="257" t="s">
        <v>376</v>
      </c>
      <c r="F244" s="258" t="s">
        <v>377</v>
      </c>
      <c r="G244" s="259" t="s">
        <v>186</v>
      </c>
      <c r="H244" s="260">
        <v>10.8</v>
      </c>
      <c r="I244" s="261"/>
      <c r="J244" s="262">
        <f>ROUND(I244*H244,2)</f>
        <v>0</v>
      </c>
      <c r="K244" s="258" t="s">
        <v>36</v>
      </c>
      <c r="L244" s="263"/>
      <c r="M244" s="264" t="s">
        <v>36</v>
      </c>
      <c r="N244" s="265" t="s">
        <v>53</v>
      </c>
      <c r="O244" s="87"/>
      <c r="P244" s="224">
        <f>O244*H244</f>
        <v>0</v>
      </c>
      <c r="Q244" s="224">
        <v>0.003</v>
      </c>
      <c r="R244" s="224">
        <f>Q244*H244</f>
        <v>0.032400000000000005</v>
      </c>
      <c r="S244" s="224">
        <v>0</v>
      </c>
      <c r="T244" s="225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6" t="s">
        <v>179</v>
      </c>
      <c r="AT244" s="226" t="s">
        <v>175</v>
      </c>
      <c r="AU244" s="226" t="s">
        <v>90</v>
      </c>
      <c r="AY244" s="19" t="s">
        <v>153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9" t="s">
        <v>23</v>
      </c>
      <c r="BK244" s="227">
        <f>ROUND(I244*H244,2)</f>
        <v>0</v>
      </c>
      <c r="BL244" s="19" t="s">
        <v>160</v>
      </c>
      <c r="BM244" s="226" t="s">
        <v>915</v>
      </c>
    </row>
    <row r="245" spans="1:47" s="2" customFormat="1" ht="12">
      <c r="A245" s="41"/>
      <c r="B245" s="42"/>
      <c r="C245" s="43"/>
      <c r="D245" s="228" t="s">
        <v>162</v>
      </c>
      <c r="E245" s="43"/>
      <c r="F245" s="229" t="s">
        <v>377</v>
      </c>
      <c r="G245" s="43"/>
      <c r="H245" s="43"/>
      <c r="I245" s="230"/>
      <c r="J245" s="43"/>
      <c r="K245" s="43"/>
      <c r="L245" s="47"/>
      <c r="M245" s="231"/>
      <c r="N245" s="23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19" t="s">
        <v>162</v>
      </c>
      <c r="AU245" s="19" t="s">
        <v>90</v>
      </c>
    </row>
    <row r="246" spans="1:51" s="13" customFormat="1" ht="12">
      <c r="A246" s="13"/>
      <c r="B246" s="235"/>
      <c r="C246" s="236"/>
      <c r="D246" s="228" t="s">
        <v>166</v>
      </c>
      <c r="E246" s="237" t="s">
        <v>36</v>
      </c>
      <c r="F246" s="238" t="s">
        <v>546</v>
      </c>
      <c r="G246" s="236"/>
      <c r="H246" s="237" t="s">
        <v>36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166</v>
      </c>
      <c r="AU246" s="244" t="s">
        <v>90</v>
      </c>
      <c r="AV246" s="13" t="s">
        <v>23</v>
      </c>
      <c r="AW246" s="13" t="s">
        <v>45</v>
      </c>
      <c r="AX246" s="13" t="s">
        <v>82</v>
      </c>
      <c r="AY246" s="244" t="s">
        <v>153</v>
      </c>
    </row>
    <row r="247" spans="1:51" s="13" customFormat="1" ht="12">
      <c r="A247" s="13"/>
      <c r="B247" s="235"/>
      <c r="C247" s="236"/>
      <c r="D247" s="228" t="s">
        <v>166</v>
      </c>
      <c r="E247" s="237" t="s">
        <v>36</v>
      </c>
      <c r="F247" s="238" t="s">
        <v>438</v>
      </c>
      <c r="G247" s="236"/>
      <c r="H247" s="237" t="s">
        <v>36</v>
      </c>
      <c r="I247" s="239"/>
      <c r="J247" s="236"/>
      <c r="K247" s="236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166</v>
      </c>
      <c r="AU247" s="244" t="s">
        <v>90</v>
      </c>
      <c r="AV247" s="13" t="s">
        <v>23</v>
      </c>
      <c r="AW247" s="13" t="s">
        <v>45</v>
      </c>
      <c r="AX247" s="13" t="s">
        <v>82</v>
      </c>
      <c r="AY247" s="244" t="s">
        <v>153</v>
      </c>
    </row>
    <row r="248" spans="1:51" s="14" customFormat="1" ht="12">
      <c r="A248" s="14"/>
      <c r="B248" s="245"/>
      <c r="C248" s="246"/>
      <c r="D248" s="228" t="s">
        <v>166</v>
      </c>
      <c r="E248" s="247" t="s">
        <v>36</v>
      </c>
      <c r="F248" s="248" t="s">
        <v>844</v>
      </c>
      <c r="G248" s="246"/>
      <c r="H248" s="249">
        <v>10.8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166</v>
      </c>
      <c r="AU248" s="255" t="s">
        <v>90</v>
      </c>
      <c r="AV248" s="14" t="s">
        <v>90</v>
      </c>
      <c r="AW248" s="14" t="s">
        <v>45</v>
      </c>
      <c r="AX248" s="14" t="s">
        <v>82</v>
      </c>
      <c r="AY248" s="255" t="s">
        <v>153</v>
      </c>
    </row>
    <row r="249" spans="1:51" s="15" customFormat="1" ht="12">
      <c r="A249" s="15"/>
      <c r="B249" s="266"/>
      <c r="C249" s="267"/>
      <c r="D249" s="228" t="s">
        <v>166</v>
      </c>
      <c r="E249" s="268" t="s">
        <v>36</v>
      </c>
      <c r="F249" s="269" t="s">
        <v>183</v>
      </c>
      <c r="G249" s="267"/>
      <c r="H249" s="270">
        <v>10.8</v>
      </c>
      <c r="I249" s="271"/>
      <c r="J249" s="267"/>
      <c r="K249" s="267"/>
      <c r="L249" s="272"/>
      <c r="M249" s="273"/>
      <c r="N249" s="274"/>
      <c r="O249" s="274"/>
      <c r="P249" s="274"/>
      <c r="Q249" s="274"/>
      <c r="R249" s="274"/>
      <c r="S249" s="274"/>
      <c r="T249" s="27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6" t="s">
        <v>166</v>
      </c>
      <c r="AU249" s="276" t="s">
        <v>90</v>
      </c>
      <c r="AV249" s="15" t="s">
        <v>160</v>
      </c>
      <c r="AW249" s="15" t="s">
        <v>45</v>
      </c>
      <c r="AX249" s="15" t="s">
        <v>23</v>
      </c>
      <c r="AY249" s="276" t="s">
        <v>153</v>
      </c>
    </row>
    <row r="250" spans="1:65" s="2" customFormat="1" ht="16.5" customHeight="1">
      <c r="A250" s="41"/>
      <c r="B250" s="42"/>
      <c r="C250" s="215" t="s">
        <v>312</v>
      </c>
      <c r="D250" s="215" t="s">
        <v>155</v>
      </c>
      <c r="E250" s="216" t="s">
        <v>380</v>
      </c>
      <c r="F250" s="217" t="s">
        <v>381</v>
      </c>
      <c r="G250" s="218" t="s">
        <v>186</v>
      </c>
      <c r="H250" s="219">
        <v>872</v>
      </c>
      <c r="I250" s="220"/>
      <c r="J250" s="221">
        <f>ROUND(I250*H250,2)</f>
        <v>0</v>
      </c>
      <c r="K250" s="217" t="s">
        <v>159</v>
      </c>
      <c r="L250" s="47"/>
      <c r="M250" s="222" t="s">
        <v>36</v>
      </c>
      <c r="N250" s="223" t="s">
        <v>53</v>
      </c>
      <c r="O250" s="87"/>
      <c r="P250" s="224">
        <f>O250*H250</f>
        <v>0</v>
      </c>
      <c r="Q250" s="224">
        <v>0</v>
      </c>
      <c r="R250" s="224">
        <f>Q250*H250</f>
        <v>0</v>
      </c>
      <c r="S250" s="224">
        <v>0</v>
      </c>
      <c r="T250" s="225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6" t="s">
        <v>160</v>
      </c>
      <c r="AT250" s="226" t="s">
        <v>155</v>
      </c>
      <c r="AU250" s="226" t="s">
        <v>90</v>
      </c>
      <c r="AY250" s="19" t="s">
        <v>153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9" t="s">
        <v>23</v>
      </c>
      <c r="BK250" s="227">
        <f>ROUND(I250*H250,2)</f>
        <v>0</v>
      </c>
      <c r="BL250" s="19" t="s">
        <v>160</v>
      </c>
      <c r="BM250" s="226" t="s">
        <v>916</v>
      </c>
    </row>
    <row r="251" spans="1:47" s="2" customFormat="1" ht="12">
      <c r="A251" s="41"/>
      <c r="B251" s="42"/>
      <c r="C251" s="43"/>
      <c r="D251" s="228" t="s">
        <v>162</v>
      </c>
      <c r="E251" s="43"/>
      <c r="F251" s="229" t="s">
        <v>383</v>
      </c>
      <c r="G251" s="43"/>
      <c r="H251" s="43"/>
      <c r="I251" s="230"/>
      <c r="J251" s="43"/>
      <c r="K251" s="43"/>
      <c r="L251" s="47"/>
      <c r="M251" s="231"/>
      <c r="N251" s="232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19" t="s">
        <v>162</v>
      </c>
      <c r="AU251" s="19" t="s">
        <v>90</v>
      </c>
    </row>
    <row r="252" spans="1:47" s="2" customFormat="1" ht="12">
      <c r="A252" s="41"/>
      <c r="B252" s="42"/>
      <c r="C252" s="43"/>
      <c r="D252" s="233" t="s">
        <v>164</v>
      </c>
      <c r="E252" s="43"/>
      <c r="F252" s="234" t="s">
        <v>384</v>
      </c>
      <c r="G252" s="43"/>
      <c r="H252" s="43"/>
      <c r="I252" s="230"/>
      <c r="J252" s="43"/>
      <c r="K252" s="43"/>
      <c r="L252" s="47"/>
      <c r="M252" s="231"/>
      <c r="N252" s="232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19" t="s">
        <v>164</v>
      </c>
      <c r="AU252" s="19" t="s">
        <v>90</v>
      </c>
    </row>
    <row r="253" spans="1:51" s="13" customFormat="1" ht="12">
      <c r="A253" s="13"/>
      <c r="B253" s="235"/>
      <c r="C253" s="236"/>
      <c r="D253" s="228" t="s">
        <v>166</v>
      </c>
      <c r="E253" s="237" t="s">
        <v>36</v>
      </c>
      <c r="F253" s="238" t="s">
        <v>846</v>
      </c>
      <c r="G253" s="236"/>
      <c r="H253" s="237" t="s">
        <v>36</v>
      </c>
      <c r="I253" s="239"/>
      <c r="J253" s="236"/>
      <c r="K253" s="236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166</v>
      </c>
      <c r="AU253" s="244" t="s">
        <v>90</v>
      </c>
      <c r="AV253" s="13" t="s">
        <v>23</v>
      </c>
      <c r="AW253" s="13" t="s">
        <v>45</v>
      </c>
      <c r="AX253" s="13" t="s">
        <v>82</v>
      </c>
      <c r="AY253" s="244" t="s">
        <v>153</v>
      </c>
    </row>
    <row r="254" spans="1:51" s="14" customFormat="1" ht="12">
      <c r="A254" s="14"/>
      <c r="B254" s="245"/>
      <c r="C254" s="246"/>
      <c r="D254" s="228" t="s">
        <v>166</v>
      </c>
      <c r="E254" s="247" t="s">
        <v>36</v>
      </c>
      <c r="F254" s="248" t="s">
        <v>847</v>
      </c>
      <c r="G254" s="246"/>
      <c r="H254" s="249">
        <v>872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166</v>
      </c>
      <c r="AU254" s="255" t="s">
        <v>90</v>
      </c>
      <c r="AV254" s="14" t="s">
        <v>90</v>
      </c>
      <c r="AW254" s="14" t="s">
        <v>45</v>
      </c>
      <c r="AX254" s="14" t="s">
        <v>82</v>
      </c>
      <c r="AY254" s="255" t="s">
        <v>153</v>
      </c>
    </row>
    <row r="255" spans="1:51" s="15" customFormat="1" ht="12">
      <c r="A255" s="15"/>
      <c r="B255" s="266"/>
      <c r="C255" s="267"/>
      <c r="D255" s="228" t="s">
        <v>166</v>
      </c>
      <c r="E255" s="268" t="s">
        <v>36</v>
      </c>
      <c r="F255" s="269" t="s">
        <v>183</v>
      </c>
      <c r="G255" s="267"/>
      <c r="H255" s="270">
        <v>872</v>
      </c>
      <c r="I255" s="271"/>
      <c r="J255" s="267"/>
      <c r="K255" s="267"/>
      <c r="L255" s="272"/>
      <c r="M255" s="273"/>
      <c r="N255" s="274"/>
      <c r="O255" s="274"/>
      <c r="P255" s="274"/>
      <c r="Q255" s="274"/>
      <c r="R255" s="274"/>
      <c r="S255" s="274"/>
      <c r="T255" s="27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76" t="s">
        <v>166</v>
      </c>
      <c r="AU255" s="276" t="s">
        <v>90</v>
      </c>
      <c r="AV255" s="15" t="s">
        <v>160</v>
      </c>
      <c r="AW255" s="15" t="s">
        <v>45</v>
      </c>
      <c r="AX255" s="15" t="s">
        <v>23</v>
      </c>
      <c r="AY255" s="276" t="s">
        <v>153</v>
      </c>
    </row>
    <row r="256" spans="1:65" s="2" customFormat="1" ht="16.5" customHeight="1">
      <c r="A256" s="41"/>
      <c r="B256" s="42"/>
      <c r="C256" s="215" t="s">
        <v>323</v>
      </c>
      <c r="D256" s="215" t="s">
        <v>155</v>
      </c>
      <c r="E256" s="216" t="s">
        <v>386</v>
      </c>
      <c r="F256" s="217" t="s">
        <v>387</v>
      </c>
      <c r="G256" s="218" t="s">
        <v>186</v>
      </c>
      <c r="H256" s="219">
        <v>60.5</v>
      </c>
      <c r="I256" s="220"/>
      <c r="J256" s="221">
        <f>ROUND(I256*H256,2)</f>
        <v>0</v>
      </c>
      <c r="K256" s="217" t="s">
        <v>159</v>
      </c>
      <c r="L256" s="47"/>
      <c r="M256" s="222" t="s">
        <v>36</v>
      </c>
      <c r="N256" s="223" t="s">
        <v>53</v>
      </c>
      <c r="O256" s="87"/>
      <c r="P256" s="224">
        <f>O256*H256</f>
        <v>0</v>
      </c>
      <c r="Q256" s="224">
        <v>0</v>
      </c>
      <c r="R256" s="224">
        <f>Q256*H256</f>
        <v>0</v>
      </c>
      <c r="S256" s="224">
        <v>0</v>
      </c>
      <c r="T256" s="225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26" t="s">
        <v>160</v>
      </c>
      <c r="AT256" s="226" t="s">
        <v>155</v>
      </c>
      <c r="AU256" s="226" t="s">
        <v>90</v>
      </c>
      <c r="AY256" s="19" t="s">
        <v>153</v>
      </c>
      <c r="BE256" s="227">
        <f>IF(N256="základní",J256,0)</f>
        <v>0</v>
      </c>
      <c r="BF256" s="227">
        <f>IF(N256="snížená",J256,0)</f>
        <v>0</v>
      </c>
      <c r="BG256" s="227">
        <f>IF(N256="zákl. přenesená",J256,0)</f>
        <v>0</v>
      </c>
      <c r="BH256" s="227">
        <f>IF(N256="sníž. přenesená",J256,0)</f>
        <v>0</v>
      </c>
      <c r="BI256" s="227">
        <f>IF(N256="nulová",J256,0)</f>
        <v>0</v>
      </c>
      <c r="BJ256" s="19" t="s">
        <v>23</v>
      </c>
      <c r="BK256" s="227">
        <f>ROUND(I256*H256,2)</f>
        <v>0</v>
      </c>
      <c r="BL256" s="19" t="s">
        <v>160</v>
      </c>
      <c r="BM256" s="226" t="s">
        <v>917</v>
      </c>
    </row>
    <row r="257" spans="1:47" s="2" customFormat="1" ht="12">
      <c r="A257" s="41"/>
      <c r="B257" s="42"/>
      <c r="C257" s="43"/>
      <c r="D257" s="228" t="s">
        <v>162</v>
      </c>
      <c r="E257" s="43"/>
      <c r="F257" s="229" t="s">
        <v>389</v>
      </c>
      <c r="G257" s="43"/>
      <c r="H257" s="43"/>
      <c r="I257" s="230"/>
      <c r="J257" s="43"/>
      <c r="K257" s="43"/>
      <c r="L257" s="47"/>
      <c r="M257" s="231"/>
      <c r="N257" s="232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19" t="s">
        <v>162</v>
      </c>
      <c r="AU257" s="19" t="s">
        <v>90</v>
      </c>
    </row>
    <row r="258" spans="1:47" s="2" customFormat="1" ht="12">
      <c r="A258" s="41"/>
      <c r="B258" s="42"/>
      <c r="C258" s="43"/>
      <c r="D258" s="233" t="s">
        <v>164</v>
      </c>
      <c r="E258" s="43"/>
      <c r="F258" s="234" t="s">
        <v>390</v>
      </c>
      <c r="G258" s="43"/>
      <c r="H258" s="43"/>
      <c r="I258" s="230"/>
      <c r="J258" s="43"/>
      <c r="K258" s="43"/>
      <c r="L258" s="47"/>
      <c r="M258" s="231"/>
      <c r="N258" s="232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19" t="s">
        <v>164</v>
      </c>
      <c r="AU258" s="19" t="s">
        <v>90</v>
      </c>
    </row>
    <row r="259" spans="1:51" s="13" customFormat="1" ht="12">
      <c r="A259" s="13"/>
      <c r="B259" s="235"/>
      <c r="C259" s="236"/>
      <c r="D259" s="228" t="s">
        <v>166</v>
      </c>
      <c r="E259" s="237" t="s">
        <v>36</v>
      </c>
      <c r="F259" s="238" t="s">
        <v>391</v>
      </c>
      <c r="G259" s="236"/>
      <c r="H259" s="237" t="s">
        <v>36</v>
      </c>
      <c r="I259" s="239"/>
      <c r="J259" s="236"/>
      <c r="K259" s="236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166</v>
      </c>
      <c r="AU259" s="244" t="s">
        <v>90</v>
      </c>
      <c r="AV259" s="13" t="s">
        <v>23</v>
      </c>
      <c r="AW259" s="13" t="s">
        <v>45</v>
      </c>
      <c r="AX259" s="13" t="s">
        <v>82</v>
      </c>
      <c r="AY259" s="244" t="s">
        <v>153</v>
      </c>
    </row>
    <row r="260" spans="1:51" s="14" customFormat="1" ht="12">
      <c r="A260" s="14"/>
      <c r="B260" s="245"/>
      <c r="C260" s="246"/>
      <c r="D260" s="228" t="s">
        <v>166</v>
      </c>
      <c r="E260" s="247" t="s">
        <v>36</v>
      </c>
      <c r="F260" s="248" t="s">
        <v>849</v>
      </c>
      <c r="G260" s="246"/>
      <c r="H260" s="249">
        <v>60.5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5" t="s">
        <v>166</v>
      </c>
      <c r="AU260" s="255" t="s">
        <v>90</v>
      </c>
      <c r="AV260" s="14" t="s">
        <v>90</v>
      </c>
      <c r="AW260" s="14" t="s">
        <v>45</v>
      </c>
      <c r="AX260" s="14" t="s">
        <v>82</v>
      </c>
      <c r="AY260" s="255" t="s">
        <v>153</v>
      </c>
    </row>
    <row r="261" spans="1:51" s="15" customFormat="1" ht="12">
      <c r="A261" s="15"/>
      <c r="B261" s="266"/>
      <c r="C261" s="267"/>
      <c r="D261" s="228" t="s">
        <v>166</v>
      </c>
      <c r="E261" s="268" t="s">
        <v>36</v>
      </c>
      <c r="F261" s="269" t="s">
        <v>183</v>
      </c>
      <c r="G261" s="267"/>
      <c r="H261" s="270">
        <v>60.5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76" t="s">
        <v>166</v>
      </c>
      <c r="AU261" s="276" t="s">
        <v>90</v>
      </c>
      <c r="AV261" s="15" t="s">
        <v>160</v>
      </c>
      <c r="AW261" s="15" t="s">
        <v>45</v>
      </c>
      <c r="AX261" s="15" t="s">
        <v>23</v>
      </c>
      <c r="AY261" s="276" t="s">
        <v>153</v>
      </c>
    </row>
    <row r="262" spans="1:65" s="2" customFormat="1" ht="24.15" customHeight="1">
      <c r="A262" s="41"/>
      <c r="B262" s="42"/>
      <c r="C262" s="215" t="s">
        <v>331</v>
      </c>
      <c r="D262" s="215" t="s">
        <v>155</v>
      </c>
      <c r="E262" s="216" t="s">
        <v>633</v>
      </c>
      <c r="F262" s="217" t="s">
        <v>634</v>
      </c>
      <c r="G262" s="218" t="s">
        <v>635</v>
      </c>
      <c r="H262" s="219">
        <v>0.63</v>
      </c>
      <c r="I262" s="220"/>
      <c r="J262" s="221">
        <f>ROUND(I262*H262,2)</f>
        <v>0</v>
      </c>
      <c r="K262" s="217" t="s">
        <v>159</v>
      </c>
      <c r="L262" s="47"/>
      <c r="M262" s="222" t="s">
        <v>36</v>
      </c>
      <c r="N262" s="223" t="s">
        <v>53</v>
      </c>
      <c r="O262" s="87"/>
      <c r="P262" s="224">
        <f>O262*H262</f>
        <v>0</v>
      </c>
      <c r="Q262" s="224">
        <v>0</v>
      </c>
      <c r="R262" s="224">
        <f>Q262*H262</f>
        <v>0</v>
      </c>
      <c r="S262" s="224">
        <v>0</v>
      </c>
      <c r="T262" s="225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6" t="s">
        <v>160</v>
      </c>
      <c r="AT262" s="226" t="s">
        <v>155</v>
      </c>
      <c r="AU262" s="226" t="s">
        <v>90</v>
      </c>
      <c r="AY262" s="19" t="s">
        <v>153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9" t="s">
        <v>23</v>
      </c>
      <c r="BK262" s="227">
        <f>ROUND(I262*H262,2)</f>
        <v>0</v>
      </c>
      <c r="BL262" s="19" t="s">
        <v>160</v>
      </c>
      <c r="BM262" s="226" t="s">
        <v>918</v>
      </c>
    </row>
    <row r="263" spans="1:47" s="2" customFormat="1" ht="12">
      <c r="A263" s="41"/>
      <c r="B263" s="42"/>
      <c r="C263" s="43"/>
      <c r="D263" s="228" t="s">
        <v>162</v>
      </c>
      <c r="E263" s="43"/>
      <c r="F263" s="229" t="s">
        <v>637</v>
      </c>
      <c r="G263" s="43"/>
      <c r="H263" s="43"/>
      <c r="I263" s="230"/>
      <c r="J263" s="43"/>
      <c r="K263" s="43"/>
      <c r="L263" s="47"/>
      <c r="M263" s="231"/>
      <c r="N263" s="232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19" t="s">
        <v>162</v>
      </c>
      <c r="AU263" s="19" t="s">
        <v>90</v>
      </c>
    </row>
    <row r="264" spans="1:47" s="2" customFormat="1" ht="12">
      <c r="A264" s="41"/>
      <c r="B264" s="42"/>
      <c r="C264" s="43"/>
      <c r="D264" s="233" t="s">
        <v>164</v>
      </c>
      <c r="E264" s="43"/>
      <c r="F264" s="234" t="s">
        <v>638</v>
      </c>
      <c r="G264" s="43"/>
      <c r="H264" s="43"/>
      <c r="I264" s="230"/>
      <c r="J264" s="43"/>
      <c r="K264" s="43"/>
      <c r="L264" s="47"/>
      <c r="M264" s="231"/>
      <c r="N264" s="232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9" t="s">
        <v>164</v>
      </c>
      <c r="AU264" s="19" t="s">
        <v>90</v>
      </c>
    </row>
    <row r="265" spans="1:51" s="13" customFormat="1" ht="12">
      <c r="A265" s="13"/>
      <c r="B265" s="235"/>
      <c r="C265" s="236"/>
      <c r="D265" s="228" t="s">
        <v>166</v>
      </c>
      <c r="E265" s="237" t="s">
        <v>36</v>
      </c>
      <c r="F265" s="238" t="s">
        <v>539</v>
      </c>
      <c r="G265" s="236"/>
      <c r="H265" s="237" t="s">
        <v>36</v>
      </c>
      <c r="I265" s="239"/>
      <c r="J265" s="236"/>
      <c r="K265" s="236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166</v>
      </c>
      <c r="AU265" s="244" t="s">
        <v>90</v>
      </c>
      <c r="AV265" s="13" t="s">
        <v>23</v>
      </c>
      <c r="AW265" s="13" t="s">
        <v>45</v>
      </c>
      <c r="AX265" s="13" t="s">
        <v>82</v>
      </c>
      <c r="AY265" s="244" t="s">
        <v>153</v>
      </c>
    </row>
    <row r="266" spans="1:51" s="13" customFormat="1" ht="12">
      <c r="A266" s="13"/>
      <c r="B266" s="235"/>
      <c r="C266" s="236"/>
      <c r="D266" s="228" t="s">
        <v>166</v>
      </c>
      <c r="E266" s="237" t="s">
        <v>36</v>
      </c>
      <c r="F266" s="238" t="s">
        <v>919</v>
      </c>
      <c r="G266" s="236"/>
      <c r="H266" s="237" t="s">
        <v>36</v>
      </c>
      <c r="I266" s="239"/>
      <c r="J266" s="236"/>
      <c r="K266" s="236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166</v>
      </c>
      <c r="AU266" s="244" t="s">
        <v>90</v>
      </c>
      <c r="AV266" s="13" t="s">
        <v>23</v>
      </c>
      <c r="AW266" s="13" t="s">
        <v>45</v>
      </c>
      <c r="AX266" s="13" t="s">
        <v>82</v>
      </c>
      <c r="AY266" s="244" t="s">
        <v>153</v>
      </c>
    </row>
    <row r="267" spans="1:51" s="14" customFormat="1" ht="12">
      <c r="A267" s="14"/>
      <c r="B267" s="245"/>
      <c r="C267" s="246"/>
      <c r="D267" s="228" t="s">
        <v>166</v>
      </c>
      <c r="E267" s="247" t="s">
        <v>36</v>
      </c>
      <c r="F267" s="248" t="s">
        <v>851</v>
      </c>
      <c r="G267" s="246"/>
      <c r="H267" s="249">
        <v>0.63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166</v>
      </c>
      <c r="AU267" s="255" t="s">
        <v>90</v>
      </c>
      <c r="AV267" s="14" t="s">
        <v>90</v>
      </c>
      <c r="AW267" s="14" t="s">
        <v>45</v>
      </c>
      <c r="AX267" s="14" t="s">
        <v>82</v>
      </c>
      <c r="AY267" s="255" t="s">
        <v>153</v>
      </c>
    </row>
    <row r="268" spans="1:51" s="15" customFormat="1" ht="12">
      <c r="A268" s="15"/>
      <c r="B268" s="266"/>
      <c r="C268" s="267"/>
      <c r="D268" s="228" t="s">
        <v>166</v>
      </c>
      <c r="E268" s="268" t="s">
        <v>36</v>
      </c>
      <c r="F268" s="269" t="s">
        <v>183</v>
      </c>
      <c r="G268" s="267"/>
      <c r="H268" s="270">
        <v>0.63</v>
      </c>
      <c r="I268" s="271"/>
      <c r="J268" s="267"/>
      <c r="K268" s="267"/>
      <c r="L268" s="272"/>
      <c r="M268" s="273"/>
      <c r="N268" s="274"/>
      <c r="O268" s="274"/>
      <c r="P268" s="274"/>
      <c r="Q268" s="274"/>
      <c r="R268" s="274"/>
      <c r="S268" s="274"/>
      <c r="T268" s="27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6" t="s">
        <v>166</v>
      </c>
      <c r="AU268" s="276" t="s">
        <v>90</v>
      </c>
      <c r="AV268" s="15" t="s">
        <v>160</v>
      </c>
      <c r="AW268" s="15" t="s">
        <v>45</v>
      </c>
      <c r="AX268" s="15" t="s">
        <v>23</v>
      </c>
      <c r="AY268" s="276" t="s">
        <v>153</v>
      </c>
    </row>
    <row r="269" spans="1:65" s="2" customFormat="1" ht="16.5" customHeight="1">
      <c r="A269" s="41"/>
      <c r="B269" s="42"/>
      <c r="C269" s="256" t="s">
        <v>338</v>
      </c>
      <c r="D269" s="256" t="s">
        <v>175</v>
      </c>
      <c r="E269" s="257" t="s">
        <v>642</v>
      </c>
      <c r="F269" s="258" t="s">
        <v>643</v>
      </c>
      <c r="G269" s="259" t="s">
        <v>178</v>
      </c>
      <c r="H269" s="260">
        <v>12.6</v>
      </c>
      <c r="I269" s="261"/>
      <c r="J269" s="262">
        <f>ROUND(I269*H269,2)</f>
        <v>0</v>
      </c>
      <c r="K269" s="258" t="s">
        <v>36</v>
      </c>
      <c r="L269" s="263"/>
      <c r="M269" s="264" t="s">
        <v>36</v>
      </c>
      <c r="N269" s="265" t="s">
        <v>53</v>
      </c>
      <c r="O269" s="87"/>
      <c r="P269" s="224">
        <f>O269*H269</f>
        <v>0</v>
      </c>
      <c r="Q269" s="224">
        <v>0</v>
      </c>
      <c r="R269" s="224">
        <f>Q269*H269</f>
        <v>0</v>
      </c>
      <c r="S269" s="224">
        <v>0</v>
      </c>
      <c r="T269" s="225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6" t="s">
        <v>179</v>
      </c>
      <c r="AT269" s="226" t="s">
        <v>175</v>
      </c>
      <c r="AU269" s="226" t="s">
        <v>90</v>
      </c>
      <c r="AY269" s="19" t="s">
        <v>153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9" t="s">
        <v>23</v>
      </c>
      <c r="BK269" s="227">
        <f>ROUND(I269*H269,2)</f>
        <v>0</v>
      </c>
      <c r="BL269" s="19" t="s">
        <v>160</v>
      </c>
      <c r="BM269" s="226" t="s">
        <v>920</v>
      </c>
    </row>
    <row r="270" spans="1:47" s="2" customFormat="1" ht="12">
      <c r="A270" s="41"/>
      <c r="B270" s="42"/>
      <c r="C270" s="43"/>
      <c r="D270" s="228" t="s">
        <v>162</v>
      </c>
      <c r="E270" s="43"/>
      <c r="F270" s="229" t="s">
        <v>643</v>
      </c>
      <c r="G270" s="43"/>
      <c r="H270" s="43"/>
      <c r="I270" s="230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19" t="s">
        <v>162</v>
      </c>
      <c r="AU270" s="19" t="s">
        <v>90</v>
      </c>
    </row>
    <row r="271" spans="1:51" s="13" customFormat="1" ht="12">
      <c r="A271" s="13"/>
      <c r="B271" s="235"/>
      <c r="C271" s="236"/>
      <c r="D271" s="228" t="s">
        <v>166</v>
      </c>
      <c r="E271" s="237" t="s">
        <v>36</v>
      </c>
      <c r="F271" s="238" t="s">
        <v>807</v>
      </c>
      <c r="G271" s="236"/>
      <c r="H271" s="237" t="s">
        <v>36</v>
      </c>
      <c r="I271" s="239"/>
      <c r="J271" s="236"/>
      <c r="K271" s="236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166</v>
      </c>
      <c r="AU271" s="244" t="s">
        <v>90</v>
      </c>
      <c r="AV271" s="13" t="s">
        <v>23</v>
      </c>
      <c r="AW271" s="13" t="s">
        <v>45</v>
      </c>
      <c r="AX271" s="13" t="s">
        <v>82</v>
      </c>
      <c r="AY271" s="244" t="s">
        <v>153</v>
      </c>
    </row>
    <row r="272" spans="1:51" s="14" customFormat="1" ht="12">
      <c r="A272" s="14"/>
      <c r="B272" s="245"/>
      <c r="C272" s="246"/>
      <c r="D272" s="228" t="s">
        <v>166</v>
      </c>
      <c r="E272" s="247" t="s">
        <v>36</v>
      </c>
      <c r="F272" s="248" t="s">
        <v>645</v>
      </c>
      <c r="G272" s="246"/>
      <c r="H272" s="249">
        <v>12.6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166</v>
      </c>
      <c r="AU272" s="255" t="s">
        <v>90</v>
      </c>
      <c r="AV272" s="14" t="s">
        <v>90</v>
      </c>
      <c r="AW272" s="14" t="s">
        <v>45</v>
      </c>
      <c r="AX272" s="14" t="s">
        <v>82</v>
      </c>
      <c r="AY272" s="255" t="s">
        <v>153</v>
      </c>
    </row>
    <row r="273" spans="1:51" s="15" customFormat="1" ht="12">
      <c r="A273" s="15"/>
      <c r="B273" s="266"/>
      <c r="C273" s="267"/>
      <c r="D273" s="228" t="s">
        <v>166</v>
      </c>
      <c r="E273" s="268" t="s">
        <v>36</v>
      </c>
      <c r="F273" s="269" t="s">
        <v>183</v>
      </c>
      <c r="G273" s="267"/>
      <c r="H273" s="270">
        <v>12.6</v>
      </c>
      <c r="I273" s="271"/>
      <c r="J273" s="267"/>
      <c r="K273" s="267"/>
      <c r="L273" s="272"/>
      <c r="M273" s="273"/>
      <c r="N273" s="274"/>
      <c r="O273" s="274"/>
      <c r="P273" s="274"/>
      <c r="Q273" s="274"/>
      <c r="R273" s="274"/>
      <c r="S273" s="274"/>
      <c r="T273" s="27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6" t="s">
        <v>166</v>
      </c>
      <c r="AU273" s="276" t="s">
        <v>90</v>
      </c>
      <c r="AV273" s="15" t="s">
        <v>160</v>
      </c>
      <c r="AW273" s="15" t="s">
        <v>45</v>
      </c>
      <c r="AX273" s="15" t="s">
        <v>23</v>
      </c>
      <c r="AY273" s="276" t="s">
        <v>153</v>
      </c>
    </row>
    <row r="274" spans="1:65" s="2" customFormat="1" ht="16.5" customHeight="1">
      <c r="A274" s="41"/>
      <c r="B274" s="42"/>
      <c r="C274" s="215" t="s">
        <v>345</v>
      </c>
      <c r="D274" s="215" t="s">
        <v>155</v>
      </c>
      <c r="E274" s="216" t="s">
        <v>392</v>
      </c>
      <c r="F274" s="217" t="s">
        <v>393</v>
      </c>
      <c r="G274" s="218" t="s">
        <v>186</v>
      </c>
      <c r="H274" s="219">
        <v>872</v>
      </c>
      <c r="I274" s="220"/>
      <c r="J274" s="221">
        <f>ROUND(I274*H274,2)</f>
        <v>0</v>
      </c>
      <c r="K274" s="217" t="s">
        <v>36</v>
      </c>
      <c r="L274" s="47"/>
      <c r="M274" s="222" t="s">
        <v>36</v>
      </c>
      <c r="N274" s="223" t="s">
        <v>53</v>
      </c>
      <c r="O274" s="87"/>
      <c r="P274" s="224">
        <f>O274*H274</f>
        <v>0</v>
      </c>
      <c r="Q274" s="224">
        <v>0</v>
      </c>
      <c r="R274" s="224">
        <f>Q274*H274</f>
        <v>0</v>
      </c>
      <c r="S274" s="224">
        <v>0</v>
      </c>
      <c r="T274" s="225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26" t="s">
        <v>160</v>
      </c>
      <c r="AT274" s="226" t="s">
        <v>155</v>
      </c>
      <c r="AU274" s="226" t="s">
        <v>90</v>
      </c>
      <c r="AY274" s="19" t="s">
        <v>153</v>
      </c>
      <c r="BE274" s="227">
        <f>IF(N274="základní",J274,0)</f>
        <v>0</v>
      </c>
      <c r="BF274" s="227">
        <f>IF(N274="snížená",J274,0)</f>
        <v>0</v>
      </c>
      <c r="BG274" s="227">
        <f>IF(N274="zákl. přenesená",J274,0)</f>
        <v>0</v>
      </c>
      <c r="BH274" s="227">
        <f>IF(N274="sníž. přenesená",J274,0)</f>
        <v>0</v>
      </c>
      <c r="BI274" s="227">
        <f>IF(N274="nulová",J274,0)</f>
        <v>0</v>
      </c>
      <c r="BJ274" s="19" t="s">
        <v>23</v>
      </c>
      <c r="BK274" s="227">
        <f>ROUND(I274*H274,2)</f>
        <v>0</v>
      </c>
      <c r="BL274" s="19" t="s">
        <v>160</v>
      </c>
      <c r="BM274" s="226" t="s">
        <v>921</v>
      </c>
    </row>
    <row r="275" spans="1:47" s="2" customFormat="1" ht="12">
      <c r="A275" s="41"/>
      <c r="B275" s="42"/>
      <c r="C275" s="43"/>
      <c r="D275" s="228" t="s">
        <v>162</v>
      </c>
      <c r="E275" s="43"/>
      <c r="F275" s="229" t="s">
        <v>393</v>
      </c>
      <c r="G275" s="43"/>
      <c r="H275" s="43"/>
      <c r="I275" s="230"/>
      <c r="J275" s="43"/>
      <c r="K275" s="43"/>
      <c r="L275" s="47"/>
      <c r="M275" s="231"/>
      <c r="N275" s="232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19" t="s">
        <v>162</v>
      </c>
      <c r="AU275" s="19" t="s">
        <v>90</v>
      </c>
    </row>
    <row r="276" spans="1:51" s="13" customFormat="1" ht="12">
      <c r="A276" s="13"/>
      <c r="B276" s="235"/>
      <c r="C276" s="236"/>
      <c r="D276" s="228" t="s">
        <v>166</v>
      </c>
      <c r="E276" s="237" t="s">
        <v>36</v>
      </c>
      <c r="F276" s="238" t="s">
        <v>855</v>
      </c>
      <c r="G276" s="236"/>
      <c r="H276" s="237" t="s">
        <v>36</v>
      </c>
      <c r="I276" s="239"/>
      <c r="J276" s="236"/>
      <c r="K276" s="236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166</v>
      </c>
      <c r="AU276" s="244" t="s">
        <v>90</v>
      </c>
      <c r="AV276" s="13" t="s">
        <v>23</v>
      </c>
      <c r="AW276" s="13" t="s">
        <v>45</v>
      </c>
      <c r="AX276" s="13" t="s">
        <v>82</v>
      </c>
      <c r="AY276" s="244" t="s">
        <v>153</v>
      </c>
    </row>
    <row r="277" spans="1:51" s="13" customFormat="1" ht="12">
      <c r="A277" s="13"/>
      <c r="B277" s="235"/>
      <c r="C277" s="236"/>
      <c r="D277" s="228" t="s">
        <v>166</v>
      </c>
      <c r="E277" s="237" t="s">
        <v>36</v>
      </c>
      <c r="F277" s="238" t="s">
        <v>438</v>
      </c>
      <c r="G277" s="236"/>
      <c r="H277" s="237" t="s">
        <v>36</v>
      </c>
      <c r="I277" s="239"/>
      <c r="J277" s="236"/>
      <c r="K277" s="236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166</v>
      </c>
      <c r="AU277" s="244" t="s">
        <v>90</v>
      </c>
      <c r="AV277" s="13" t="s">
        <v>23</v>
      </c>
      <c r="AW277" s="13" t="s">
        <v>45</v>
      </c>
      <c r="AX277" s="13" t="s">
        <v>82</v>
      </c>
      <c r="AY277" s="244" t="s">
        <v>153</v>
      </c>
    </row>
    <row r="278" spans="1:51" s="14" customFormat="1" ht="12">
      <c r="A278" s="14"/>
      <c r="B278" s="245"/>
      <c r="C278" s="246"/>
      <c r="D278" s="228" t="s">
        <v>166</v>
      </c>
      <c r="E278" s="247" t="s">
        <v>36</v>
      </c>
      <c r="F278" s="248" t="s">
        <v>922</v>
      </c>
      <c r="G278" s="246"/>
      <c r="H278" s="249">
        <v>872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5" t="s">
        <v>166</v>
      </c>
      <c r="AU278" s="255" t="s">
        <v>90</v>
      </c>
      <c r="AV278" s="14" t="s">
        <v>90</v>
      </c>
      <c r="AW278" s="14" t="s">
        <v>45</v>
      </c>
      <c r="AX278" s="14" t="s">
        <v>82</v>
      </c>
      <c r="AY278" s="255" t="s">
        <v>153</v>
      </c>
    </row>
    <row r="279" spans="1:51" s="15" customFormat="1" ht="12">
      <c r="A279" s="15"/>
      <c r="B279" s="266"/>
      <c r="C279" s="267"/>
      <c r="D279" s="228" t="s">
        <v>166</v>
      </c>
      <c r="E279" s="268" t="s">
        <v>36</v>
      </c>
      <c r="F279" s="269" t="s">
        <v>183</v>
      </c>
      <c r="G279" s="267"/>
      <c r="H279" s="270">
        <v>872</v>
      </c>
      <c r="I279" s="271"/>
      <c r="J279" s="267"/>
      <c r="K279" s="267"/>
      <c r="L279" s="272"/>
      <c r="M279" s="273"/>
      <c r="N279" s="274"/>
      <c r="O279" s="274"/>
      <c r="P279" s="274"/>
      <c r="Q279" s="274"/>
      <c r="R279" s="274"/>
      <c r="S279" s="274"/>
      <c r="T279" s="27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76" t="s">
        <v>166</v>
      </c>
      <c r="AU279" s="276" t="s">
        <v>90</v>
      </c>
      <c r="AV279" s="15" t="s">
        <v>160</v>
      </c>
      <c r="AW279" s="15" t="s">
        <v>45</v>
      </c>
      <c r="AX279" s="15" t="s">
        <v>23</v>
      </c>
      <c r="AY279" s="276" t="s">
        <v>153</v>
      </c>
    </row>
    <row r="280" spans="1:65" s="2" customFormat="1" ht="16.5" customHeight="1">
      <c r="A280" s="41"/>
      <c r="B280" s="42"/>
      <c r="C280" s="215" t="s">
        <v>627</v>
      </c>
      <c r="D280" s="215" t="s">
        <v>155</v>
      </c>
      <c r="E280" s="216" t="s">
        <v>252</v>
      </c>
      <c r="F280" s="217" t="s">
        <v>253</v>
      </c>
      <c r="G280" s="218" t="s">
        <v>186</v>
      </c>
      <c r="H280" s="219">
        <v>60.5</v>
      </c>
      <c r="I280" s="220"/>
      <c r="J280" s="221">
        <f>ROUND(I280*H280,2)</f>
        <v>0</v>
      </c>
      <c r="K280" s="217" t="s">
        <v>36</v>
      </c>
      <c r="L280" s="47"/>
      <c r="M280" s="222" t="s">
        <v>36</v>
      </c>
      <c r="N280" s="223" t="s">
        <v>53</v>
      </c>
      <c r="O280" s="87"/>
      <c r="P280" s="224">
        <f>O280*H280</f>
        <v>0</v>
      </c>
      <c r="Q280" s="224">
        <v>0.00208</v>
      </c>
      <c r="R280" s="224">
        <f>Q280*H280</f>
        <v>0.12583999999999998</v>
      </c>
      <c r="S280" s="224">
        <v>0</v>
      </c>
      <c r="T280" s="225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26" t="s">
        <v>160</v>
      </c>
      <c r="AT280" s="226" t="s">
        <v>155</v>
      </c>
      <c r="AU280" s="226" t="s">
        <v>90</v>
      </c>
      <c r="AY280" s="19" t="s">
        <v>153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19" t="s">
        <v>23</v>
      </c>
      <c r="BK280" s="227">
        <f>ROUND(I280*H280,2)</f>
        <v>0</v>
      </c>
      <c r="BL280" s="19" t="s">
        <v>160</v>
      </c>
      <c r="BM280" s="226" t="s">
        <v>923</v>
      </c>
    </row>
    <row r="281" spans="1:47" s="2" customFormat="1" ht="12">
      <c r="A281" s="41"/>
      <c r="B281" s="42"/>
      <c r="C281" s="43"/>
      <c r="D281" s="228" t="s">
        <v>162</v>
      </c>
      <c r="E281" s="43"/>
      <c r="F281" s="229" t="s">
        <v>253</v>
      </c>
      <c r="G281" s="43"/>
      <c r="H281" s="43"/>
      <c r="I281" s="230"/>
      <c r="J281" s="43"/>
      <c r="K281" s="43"/>
      <c r="L281" s="47"/>
      <c r="M281" s="231"/>
      <c r="N281" s="232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19" t="s">
        <v>162</v>
      </c>
      <c r="AU281" s="19" t="s">
        <v>90</v>
      </c>
    </row>
    <row r="282" spans="1:51" s="13" customFormat="1" ht="12">
      <c r="A282" s="13"/>
      <c r="B282" s="235"/>
      <c r="C282" s="236"/>
      <c r="D282" s="228" t="s">
        <v>166</v>
      </c>
      <c r="E282" s="237" t="s">
        <v>36</v>
      </c>
      <c r="F282" s="238" t="s">
        <v>803</v>
      </c>
      <c r="G282" s="236"/>
      <c r="H282" s="237" t="s">
        <v>36</v>
      </c>
      <c r="I282" s="239"/>
      <c r="J282" s="236"/>
      <c r="K282" s="236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166</v>
      </c>
      <c r="AU282" s="244" t="s">
        <v>90</v>
      </c>
      <c r="AV282" s="13" t="s">
        <v>23</v>
      </c>
      <c r="AW282" s="13" t="s">
        <v>45</v>
      </c>
      <c r="AX282" s="13" t="s">
        <v>82</v>
      </c>
      <c r="AY282" s="244" t="s">
        <v>153</v>
      </c>
    </row>
    <row r="283" spans="1:51" s="13" customFormat="1" ht="12">
      <c r="A283" s="13"/>
      <c r="B283" s="235"/>
      <c r="C283" s="236"/>
      <c r="D283" s="228" t="s">
        <v>166</v>
      </c>
      <c r="E283" s="237" t="s">
        <v>36</v>
      </c>
      <c r="F283" s="238" t="s">
        <v>396</v>
      </c>
      <c r="G283" s="236"/>
      <c r="H283" s="237" t="s">
        <v>36</v>
      </c>
      <c r="I283" s="239"/>
      <c r="J283" s="236"/>
      <c r="K283" s="236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166</v>
      </c>
      <c r="AU283" s="244" t="s">
        <v>90</v>
      </c>
      <c r="AV283" s="13" t="s">
        <v>23</v>
      </c>
      <c r="AW283" s="13" t="s">
        <v>45</v>
      </c>
      <c r="AX283" s="13" t="s">
        <v>82</v>
      </c>
      <c r="AY283" s="244" t="s">
        <v>153</v>
      </c>
    </row>
    <row r="284" spans="1:51" s="14" customFormat="1" ht="12">
      <c r="A284" s="14"/>
      <c r="B284" s="245"/>
      <c r="C284" s="246"/>
      <c r="D284" s="228" t="s">
        <v>166</v>
      </c>
      <c r="E284" s="247" t="s">
        <v>36</v>
      </c>
      <c r="F284" s="248" t="s">
        <v>857</v>
      </c>
      <c r="G284" s="246"/>
      <c r="H284" s="249">
        <v>36.3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5" t="s">
        <v>166</v>
      </c>
      <c r="AU284" s="255" t="s">
        <v>90</v>
      </c>
      <c r="AV284" s="14" t="s">
        <v>90</v>
      </c>
      <c r="AW284" s="14" t="s">
        <v>45</v>
      </c>
      <c r="AX284" s="14" t="s">
        <v>82</v>
      </c>
      <c r="AY284" s="255" t="s">
        <v>153</v>
      </c>
    </row>
    <row r="285" spans="1:51" s="13" customFormat="1" ht="12">
      <c r="A285" s="13"/>
      <c r="B285" s="235"/>
      <c r="C285" s="236"/>
      <c r="D285" s="228" t="s">
        <v>166</v>
      </c>
      <c r="E285" s="237" t="s">
        <v>36</v>
      </c>
      <c r="F285" s="238" t="s">
        <v>438</v>
      </c>
      <c r="G285" s="236"/>
      <c r="H285" s="237" t="s">
        <v>36</v>
      </c>
      <c r="I285" s="239"/>
      <c r="J285" s="236"/>
      <c r="K285" s="236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166</v>
      </c>
      <c r="AU285" s="244" t="s">
        <v>90</v>
      </c>
      <c r="AV285" s="13" t="s">
        <v>23</v>
      </c>
      <c r="AW285" s="13" t="s">
        <v>45</v>
      </c>
      <c r="AX285" s="13" t="s">
        <v>82</v>
      </c>
      <c r="AY285" s="244" t="s">
        <v>153</v>
      </c>
    </row>
    <row r="286" spans="1:51" s="14" customFormat="1" ht="12">
      <c r="A286" s="14"/>
      <c r="B286" s="245"/>
      <c r="C286" s="246"/>
      <c r="D286" s="228" t="s">
        <v>166</v>
      </c>
      <c r="E286" s="247" t="s">
        <v>36</v>
      </c>
      <c r="F286" s="248" t="s">
        <v>858</v>
      </c>
      <c r="G286" s="246"/>
      <c r="H286" s="249">
        <v>24.2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166</v>
      </c>
      <c r="AU286" s="255" t="s">
        <v>90</v>
      </c>
      <c r="AV286" s="14" t="s">
        <v>90</v>
      </c>
      <c r="AW286" s="14" t="s">
        <v>45</v>
      </c>
      <c r="AX286" s="14" t="s">
        <v>82</v>
      </c>
      <c r="AY286" s="255" t="s">
        <v>153</v>
      </c>
    </row>
    <row r="287" spans="1:51" s="15" customFormat="1" ht="12">
      <c r="A287" s="15"/>
      <c r="B287" s="266"/>
      <c r="C287" s="267"/>
      <c r="D287" s="228" t="s">
        <v>166</v>
      </c>
      <c r="E287" s="268" t="s">
        <v>36</v>
      </c>
      <c r="F287" s="269" t="s">
        <v>183</v>
      </c>
      <c r="G287" s="267"/>
      <c r="H287" s="270">
        <v>60.5</v>
      </c>
      <c r="I287" s="271"/>
      <c r="J287" s="267"/>
      <c r="K287" s="267"/>
      <c r="L287" s="272"/>
      <c r="M287" s="273"/>
      <c r="N287" s="274"/>
      <c r="O287" s="274"/>
      <c r="P287" s="274"/>
      <c r="Q287" s="274"/>
      <c r="R287" s="274"/>
      <c r="S287" s="274"/>
      <c r="T287" s="27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76" t="s">
        <v>166</v>
      </c>
      <c r="AU287" s="276" t="s">
        <v>90</v>
      </c>
      <c r="AV287" s="15" t="s">
        <v>160</v>
      </c>
      <c r="AW287" s="15" t="s">
        <v>45</v>
      </c>
      <c r="AX287" s="15" t="s">
        <v>23</v>
      </c>
      <c r="AY287" s="276" t="s">
        <v>153</v>
      </c>
    </row>
    <row r="288" spans="1:65" s="2" customFormat="1" ht="16.5" customHeight="1">
      <c r="A288" s="41"/>
      <c r="B288" s="42"/>
      <c r="C288" s="215" t="s">
        <v>334</v>
      </c>
      <c r="D288" s="215" t="s">
        <v>155</v>
      </c>
      <c r="E288" s="216" t="s">
        <v>255</v>
      </c>
      <c r="F288" s="217" t="s">
        <v>256</v>
      </c>
      <c r="G288" s="218" t="s">
        <v>201</v>
      </c>
      <c r="H288" s="219">
        <v>218</v>
      </c>
      <c r="I288" s="220"/>
      <c r="J288" s="221">
        <f>ROUND(I288*H288,2)</f>
        <v>0</v>
      </c>
      <c r="K288" s="217" t="s">
        <v>36</v>
      </c>
      <c r="L288" s="47"/>
      <c r="M288" s="222" t="s">
        <v>36</v>
      </c>
      <c r="N288" s="223" t="s">
        <v>53</v>
      </c>
      <c r="O288" s="87"/>
      <c r="P288" s="224">
        <f>O288*H288</f>
        <v>0</v>
      </c>
      <c r="Q288" s="224">
        <v>0</v>
      </c>
      <c r="R288" s="224">
        <f>Q288*H288</f>
        <v>0</v>
      </c>
      <c r="S288" s="224">
        <v>0</v>
      </c>
      <c r="T288" s="225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26" t="s">
        <v>160</v>
      </c>
      <c r="AT288" s="226" t="s">
        <v>155</v>
      </c>
      <c r="AU288" s="226" t="s">
        <v>90</v>
      </c>
      <c r="AY288" s="19" t="s">
        <v>153</v>
      </c>
      <c r="BE288" s="227">
        <f>IF(N288="základní",J288,0)</f>
        <v>0</v>
      </c>
      <c r="BF288" s="227">
        <f>IF(N288="snížená",J288,0)</f>
        <v>0</v>
      </c>
      <c r="BG288" s="227">
        <f>IF(N288="zákl. přenesená",J288,0)</f>
        <v>0</v>
      </c>
      <c r="BH288" s="227">
        <f>IF(N288="sníž. přenesená",J288,0)</f>
        <v>0</v>
      </c>
      <c r="BI288" s="227">
        <f>IF(N288="nulová",J288,0)</f>
        <v>0</v>
      </c>
      <c r="BJ288" s="19" t="s">
        <v>23</v>
      </c>
      <c r="BK288" s="227">
        <f>ROUND(I288*H288,2)</f>
        <v>0</v>
      </c>
      <c r="BL288" s="19" t="s">
        <v>160</v>
      </c>
      <c r="BM288" s="226" t="s">
        <v>924</v>
      </c>
    </row>
    <row r="289" spans="1:47" s="2" customFormat="1" ht="12">
      <c r="A289" s="41"/>
      <c r="B289" s="42"/>
      <c r="C289" s="43"/>
      <c r="D289" s="228" t="s">
        <v>162</v>
      </c>
      <c r="E289" s="43"/>
      <c r="F289" s="229" t="s">
        <v>256</v>
      </c>
      <c r="G289" s="43"/>
      <c r="H289" s="43"/>
      <c r="I289" s="230"/>
      <c r="J289" s="43"/>
      <c r="K289" s="43"/>
      <c r="L289" s="47"/>
      <c r="M289" s="231"/>
      <c r="N289" s="232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19" t="s">
        <v>162</v>
      </c>
      <c r="AU289" s="19" t="s">
        <v>90</v>
      </c>
    </row>
    <row r="290" spans="1:51" s="13" customFormat="1" ht="12">
      <c r="A290" s="13"/>
      <c r="B290" s="235"/>
      <c r="C290" s="236"/>
      <c r="D290" s="228" t="s">
        <v>166</v>
      </c>
      <c r="E290" s="237" t="s">
        <v>36</v>
      </c>
      <c r="F290" s="238" t="s">
        <v>846</v>
      </c>
      <c r="G290" s="236"/>
      <c r="H290" s="237" t="s">
        <v>36</v>
      </c>
      <c r="I290" s="239"/>
      <c r="J290" s="236"/>
      <c r="K290" s="236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166</v>
      </c>
      <c r="AU290" s="244" t="s">
        <v>90</v>
      </c>
      <c r="AV290" s="13" t="s">
        <v>23</v>
      </c>
      <c r="AW290" s="13" t="s">
        <v>45</v>
      </c>
      <c r="AX290" s="13" t="s">
        <v>82</v>
      </c>
      <c r="AY290" s="244" t="s">
        <v>153</v>
      </c>
    </row>
    <row r="291" spans="1:51" s="13" customFormat="1" ht="12">
      <c r="A291" s="13"/>
      <c r="B291" s="235"/>
      <c r="C291" s="236"/>
      <c r="D291" s="228" t="s">
        <v>166</v>
      </c>
      <c r="E291" s="237" t="s">
        <v>36</v>
      </c>
      <c r="F291" s="238" t="s">
        <v>860</v>
      </c>
      <c r="G291" s="236"/>
      <c r="H291" s="237" t="s">
        <v>36</v>
      </c>
      <c r="I291" s="239"/>
      <c r="J291" s="236"/>
      <c r="K291" s="236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166</v>
      </c>
      <c r="AU291" s="244" t="s">
        <v>90</v>
      </c>
      <c r="AV291" s="13" t="s">
        <v>23</v>
      </c>
      <c r="AW291" s="13" t="s">
        <v>45</v>
      </c>
      <c r="AX291" s="13" t="s">
        <v>82</v>
      </c>
      <c r="AY291" s="244" t="s">
        <v>153</v>
      </c>
    </row>
    <row r="292" spans="1:51" s="13" customFormat="1" ht="12">
      <c r="A292" s="13"/>
      <c r="B292" s="235"/>
      <c r="C292" s="236"/>
      <c r="D292" s="228" t="s">
        <v>166</v>
      </c>
      <c r="E292" s="237" t="s">
        <v>36</v>
      </c>
      <c r="F292" s="238" t="s">
        <v>438</v>
      </c>
      <c r="G292" s="236"/>
      <c r="H292" s="237" t="s">
        <v>36</v>
      </c>
      <c r="I292" s="239"/>
      <c r="J292" s="236"/>
      <c r="K292" s="236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166</v>
      </c>
      <c r="AU292" s="244" t="s">
        <v>90</v>
      </c>
      <c r="AV292" s="13" t="s">
        <v>23</v>
      </c>
      <c r="AW292" s="13" t="s">
        <v>45</v>
      </c>
      <c r="AX292" s="13" t="s">
        <v>82</v>
      </c>
      <c r="AY292" s="244" t="s">
        <v>153</v>
      </c>
    </row>
    <row r="293" spans="1:51" s="14" customFormat="1" ht="12">
      <c r="A293" s="14"/>
      <c r="B293" s="245"/>
      <c r="C293" s="246"/>
      <c r="D293" s="228" t="s">
        <v>166</v>
      </c>
      <c r="E293" s="247" t="s">
        <v>36</v>
      </c>
      <c r="F293" s="248" t="s">
        <v>861</v>
      </c>
      <c r="G293" s="246"/>
      <c r="H293" s="249">
        <v>12.1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166</v>
      </c>
      <c r="AU293" s="255" t="s">
        <v>90</v>
      </c>
      <c r="AV293" s="14" t="s">
        <v>90</v>
      </c>
      <c r="AW293" s="14" t="s">
        <v>45</v>
      </c>
      <c r="AX293" s="14" t="s">
        <v>82</v>
      </c>
      <c r="AY293" s="255" t="s">
        <v>153</v>
      </c>
    </row>
    <row r="294" spans="1:51" s="16" customFormat="1" ht="12">
      <c r="A294" s="16"/>
      <c r="B294" s="282"/>
      <c r="C294" s="283"/>
      <c r="D294" s="228" t="s">
        <v>166</v>
      </c>
      <c r="E294" s="284" t="s">
        <v>36</v>
      </c>
      <c r="F294" s="285" t="s">
        <v>400</v>
      </c>
      <c r="G294" s="283"/>
      <c r="H294" s="286">
        <v>12.1</v>
      </c>
      <c r="I294" s="287"/>
      <c r="J294" s="283"/>
      <c r="K294" s="283"/>
      <c r="L294" s="288"/>
      <c r="M294" s="289"/>
      <c r="N294" s="290"/>
      <c r="O294" s="290"/>
      <c r="P294" s="290"/>
      <c r="Q294" s="290"/>
      <c r="R294" s="290"/>
      <c r="S294" s="290"/>
      <c r="T294" s="291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T294" s="292" t="s">
        <v>166</v>
      </c>
      <c r="AU294" s="292" t="s">
        <v>90</v>
      </c>
      <c r="AV294" s="16" t="s">
        <v>174</v>
      </c>
      <c r="AW294" s="16" t="s">
        <v>45</v>
      </c>
      <c r="AX294" s="16" t="s">
        <v>82</v>
      </c>
      <c r="AY294" s="292" t="s">
        <v>153</v>
      </c>
    </row>
    <row r="295" spans="1:51" s="13" customFormat="1" ht="12">
      <c r="A295" s="13"/>
      <c r="B295" s="235"/>
      <c r="C295" s="236"/>
      <c r="D295" s="228" t="s">
        <v>166</v>
      </c>
      <c r="E295" s="237" t="s">
        <v>36</v>
      </c>
      <c r="F295" s="238" t="s">
        <v>862</v>
      </c>
      <c r="G295" s="236"/>
      <c r="H295" s="237" t="s">
        <v>36</v>
      </c>
      <c r="I295" s="239"/>
      <c r="J295" s="236"/>
      <c r="K295" s="236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166</v>
      </c>
      <c r="AU295" s="244" t="s">
        <v>90</v>
      </c>
      <c r="AV295" s="13" t="s">
        <v>23</v>
      </c>
      <c r="AW295" s="13" t="s">
        <v>45</v>
      </c>
      <c r="AX295" s="13" t="s">
        <v>82</v>
      </c>
      <c r="AY295" s="244" t="s">
        <v>153</v>
      </c>
    </row>
    <row r="296" spans="1:51" s="13" customFormat="1" ht="12">
      <c r="A296" s="13"/>
      <c r="B296" s="235"/>
      <c r="C296" s="236"/>
      <c r="D296" s="228" t="s">
        <v>166</v>
      </c>
      <c r="E296" s="237" t="s">
        <v>36</v>
      </c>
      <c r="F296" s="238" t="s">
        <v>438</v>
      </c>
      <c r="G296" s="236"/>
      <c r="H296" s="237" t="s">
        <v>36</v>
      </c>
      <c r="I296" s="239"/>
      <c r="J296" s="236"/>
      <c r="K296" s="236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166</v>
      </c>
      <c r="AU296" s="244" t="s">
        <v>90</v>
      </c>
      <c r="AV296" s="13" t="s">
        <v>23</v>
      </c>
      <c r="AW296" s="13" t="s">
        <v>45</v>
      </c>
      <c r="AX296" s="13" t="s">
        <v>82</v>
      </c>
      <c r="AY296" s="244" t="s">
        <v>153</v>
      </c>
    </row>
    <row r="297" spans="1:51" s="14" customFormat="1" ht="12">
      <c r="A297" s="14"/>
      <c r="B297" s="245"/>
      <c r="C297" s="246"/>
      <c r="D297" s="228" t="s">
        <v>166</v>
      </c>
      <c r="E297" s="247" t="s">
        <v>36</v>
      </c>
      <c r="F297" s="248" t="s">
        <v>808</v>
      </c>
      <c r="G297" s="246"/>
      <c r="H297" s="249">
        <v>31.5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5" t="s">
        <v>166</v>
      </c>
      <c r="AU297" s="255" t="s">
        <v>90</v>
      </c>
      <c r="AV297" s="14" t="s">
        <v>90</v>
      </c>
      <c r="AW297" s="14" t="s">
        <v>45</v>
      </c>
      <c r="AX297" s="14" t="s">
        <v>82</v>
      </c>
      <c r="AY297" s="255" t="s">
        <v>153</v>
      </c>
    </row>
    <row r="298" spans="1:51" s="16" customFormat="1" ht="12">
      <c r="A298" s="16"/>
      <c r="B298" s="282"/>
      <c r="C298" s="283"/>
      <c r="D298" s="228" t="s">
        <v>166</v>
      </c>
      <c r="E298" s="284" t="s">
        <v>36</v>
      </c>
      <c r="F298" s="285" t="s">
        <v>400</v>
      </c>
      <c r="G298" s="283"/>
      <c r="H298" s="286">
        <v>31.5</v>
      </c>
      <c r="I298" s="287"/>
      <c r="J298" s="283"/>
      <c r="K298" s="283"/>
      <c r="L298" s="288"/>
      <c r="M298" s="289"/>
      <c r="N298" s="290"/>
      <c r="O298" s="290"/>
      <c r="P298" s="290"/>
      <c r="Q298" s="290"/>
      <c r="R298" s="290"/>
      <c r="S298" s="290"/>
      <c r="T298" s="291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T298" s="292" t="s">
        <v>166</v>
      </c>
      <c r="AU298" s="292" t="s">
        <v>90</v>
      </c>
      <c r="AV298" s="16" t="s">
        <v>174</v>
      </c>
      <c r="AW298" s="16" t="s">
        <v>45</v>
      </c>
      <c r="AX298" s="16" t="s">
        <v>82</v>
      </c>
      <c r="AY298" s="292" t="s">
        <v>153</v>
      </c>
    </row>
    <row r="299" spans="1:51" s="15" customFormat="1" ht="12">
      <c r="A299" s="15"/>
      <c r="B299" s="266"/>
      <c r="C299" s="267"/>
      <c r="D299" s="228" t="s">
        <v>166</v>
      </c>
      <c r="E299" s="268" t="s">
        <v>36</v>
      </c>
      <c r="F299" s="269" t="s">
        <v>183</v>
      </c>
      <c r="G299" s="267"/>
      <c r="H299" s="270">
        <v>43.6</v>
      </c>
      <c r="I299" s="271"/>
      <c r="J299" s="267"/>
      <c r="K299" s="267"/>
      <c r="L299" s="272"/>
      <c r="M299" s="273"/>
      <c r="N299" s="274"/>
      <c r="O299" s="274"/>
      <c r="P299" s="274"/>
      <c r="Q299" s="274"/>
      <c r="R299" s="274"/>
      <c r="S299" s="274"/>
      <c r="T299" s="27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76" t="s">
        <v>166</v>
      </c>
      <c r="AU299" s="276" t="s">
        <v>90</v>
      </c>
      <c r="AV299" s="15" t="s">
        <v>160</v>
      </c>
      <c r="AW299" s="15" t="s">
        <v>45</v>
      </c>
      <c r="AX299" s="15" t="s">
        <v>82</v>
      </c>
      <c r="AY299" s="276" t="s">
        <v>153</v>
      </c>
    </row>
    <row r="300" spans="1:51" s="13" customFormat="1" ht="12">
      <c r="A300" s="13"/>
      <c r="B300" s="235"/>
      <c r="C300" s="236"/>
      <c r="D300" s="228" t="s">
        <v>166</v>
      </c>
      <c r="E300" s="237" t="s">
        <v>36</v>
      </c>
      <c r="F300" s="238" t="s">
        <v>401</v>
      </c>
      <c r="G300" s="236"/>
      <c r="H300" s="237" t="s">
        <v>36</v>
      </c>
      <c r="I300" s="239"/>
      <c r="J300" s="236"/>
      <c r="K300" s="236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166</v>
      </c>
      <c r="AU300" s="244" t="s">
        <v>90</v>
      </c>
      <c r="AV300" s="13" t="s">
        <v>23</v>
      </c>
      <c r="AW300" s="13" t="s">
        <v>45</v>
      </c>
      <c r="AX300" s="13" t="s">
        <v>82</v>
      </c>
      <c r="AY300" s="244" t="s">
        <v>153</v>
      </c>
    </row>
    <row r="301" spans="1:51" s="14" customFormat="1" ht="12">
      <c r="A301" s="14"/>
      <c r="B301" s="245"/>
      <c r="C301" s="246"/>
      <c r="D301" s="228" t="s">
        <v>166</v>
      </c>
      <c r="E301" s="247" t="s">
        <v>36</v>
      </c>
      <c r="F301" s="248" t="s">
        <v>863</v>
      </c>
      <c r="G301" s="246"/>
      <c r="H301" s="249">
        <v>218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5" t="s">
        <v>166</v>
      </c>
      <c r="AU301" s="255" t="s">
        <v>90</v>
      </c>
      <c r="AV301" s="14" t="s">
        <v>90</v>
      </c>
      <c r="AW301" s="14" t="s">
        <v>45</v>
      </c>
      <c r="AX301" s="14" t="s">
        <v>23</v>
      </c>
      <c r="AY301" s="255" t="s">
        <v>153</v>
      </c>
    </row>
    <row r="302" spans="1:65" s="2" customFormat="1" ht="16.5" customHeight="1">
      <c r="A302" s="41"/>
      <c r="B302" s="42"/>
      <c r="C302" s="256" t="s">
        <v>301</v>
      </c>
      <c r="D302" s="256" t="s">
        <v>175</v>
      </c>
      <c r="E302" s="257" t="s">
        <v>403</v>
      </c>
      <c r="F302" s="258" t="s">
        <v>261</v>
      </c>
      <c r="G302" s="259" t="s">
        <v>201</v>
      </c>
      <c r="H302" s="260">
        <v>218</v>
      </c>
      <c r="I302" s="261"/>
      <c r="J302" s="262">
        <f>ROUND(I302*H302,2)</f>
        <v>0</v>
      </c>
      <c r="K302" s="258" t="s">
        <v>36</v>
      </c>
      <c r="L302" s="263"/>
      <c r="M302" s="264" t="s">
        <v>36</v>
      </c>
      <c r="N302" s="265" t="s">
        <v>53</v>
      </c>
      <c r="O302" s="87"/>
      <c r="P302" s="224">
        <f>O302*H302</f>
        <v>0</v>
      </c>
      <c r="Q302" s="224">
        <v>0.001</v>
      </c>
      <c r="R302" s="224">
        <f>Q302*H302</f>
        <v>0.218</v>
      </c>
      <c r="S302" s="224">
        <v>0</v>
      </c>
      <c r="T302" s="225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26" t="s">
        <v>179</v>
      </c>
      <c r="AT302" s="226" t="s">
        <v>175</v>
      </c>
      <c r="AU302" s="226" t="s">
        <v>90</v>
      </c>
      <c r="AY302" s="19" t="s">
        <v>153</v>
      </c>
      <c r="BE302" s="227">
        <f>IF(N302="základní",J302,0)</f>
        <v>0</v>
      </c>
      <c r="BF302" s="227">
        <f>IF(N302="snížená",J302,0)</f>
        <v>0</v>
      </c>
      <c r="BG302" s="227">
        <f>IF(N302="zákl. přenesená",J302,0)</f>
        <v>0</v>
      </c>
      <c r="BH302" s="227">
        <f>IF(N302="sníž. přenesená",J302,0)</f>
        <v>0</v>
      </c>
      <c r="BI302" s="227">
        <f>IF(N302="nulová",J302,0)</f>
        <v>0</v>
      </c>
      <c r="BJ302" s="19" t="s">
        <v>23</v>
      </c>
      <c r="BK302" s="227">
        <f>ROUND(I302*H302,2)</f>
        <v>0</v>
      </c>
      <c r="BL302" s="19" t="s">
        <v>160</v>
      </c>
      <c r="BM302" s="226" t="s">
        <v>925</v>
      </c>
    </row>
    <row r="303" spans="1:47" s="2" customFormat="1" ht="12">
      <c r="A303" s="41"/>
      <c r="B303" s="42"/>
      <c r="C303" s="43"/>
      <c r="D303" s="228" t="s">
        <v>162</v>
      </c>
      <c r="E303" s="43"/>
      <c r="F303" s="229" t="s">
        <v>261</v>
      </c>
      <c r="G303" s="43"/>
      <c r="H303" s="43"/>
      <c r="I303" s="230"/>
      <c r="J303" s="43"/>
      <c r="K303" s="43"/>
      <c r="L303" s="47"/>
      <c r="M303" s="231"/>
      <c r="N303" s="232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19" t="s">
        <v>162</v>
      </c>
      <c r="AU303" s="19" t="s">
        <v>90</v>
      </c>
    </row>
    <row r="304" spans="1:51" s="13" customFormat="1" ht="12">
      <c r="A304" s="13"/>
      <c r="B304" s="235"/>
      <c r="C304" s="236"/>
      <c r="D304" s="228" t="s">
        <v>166</v>
      </c>
      <c r="E304" s="237" t="s">
        <v>36</v>
      </c>
      <c r="F304" s="238" t="s">
        <v>263</v>
      </c>
      <c r="G304" s="236"/>
      <c r="H304" s="237" t="s">
        <v>36</v>
      </c>
      <c r="I304" s="239"/>
      <c r="J304" s="236"/>
      <c r="K304" s="236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166</v>
      </c>
      <c r="AU304" s="244" t="s">
        <v>90</v>
      </c>
      <c r="AV304" s="13" t="s">
        <v>23</v>
      </c>
      <c r="AW304" s="13" t="s">
        <v>45</v>
      </c>
      <c r="AX304" s="13" t="s">
        <v>82</v>
      </c>
      <c r="AY304" s="244" t="s">
        <v>153</v>
      </c>
    </row>
    <row r="305" spans="1:51" s="14" customFormat="1" ht="12">
      <c r="A305" s="14"/>
      <c r="B305" s="245"/>
      <c r="C305" s="246"/>
      <c r="D305" s="228" t="s">
        <v>166</v>
      </c>
      <c r="E305" s="247" t="s">
        <v>36</v>
      </c>
      <c r="F305" s="248" t="s">
        <v>865</v>
      </c>
      <c r="G305" s="246"/>
      <c r="H305" s="249">
        <v>218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166</v>
      </c>
      <c r="AU305" s="255" t="s">
        <v>90</v>
      </c>
      <c r="AV305" s="14" t="s">
        <v>90</v>
      </c>
      <c r="AW305" s="14" t="s">
        <v>45</v>
      </c>
      <c r="AX305" s="14" t="s">
        <v>23</v>
      </c>
      <c r="AY305" s="255" t="s">
        <v>153</v>
      </c>
    </row>
    <row r="306" spans="1:65" s="2" customFormat="1" ht="16.5" customHeight="1">
      <c r="A306" s="41"/>
      <c r="B306" s="42"/>
      <c r="C306" s="215" t="s">
        <v>632</v>
      </c>
      <c r="D306" s="215" t="s">
        <v>155</v>
      </c>
      <c r="E306" s="216" t="s">
        <v>266</v>
      </c>
      <c r="F306" s="217" t="s">
        <v>267</v>
      </c>
      <c r="G306" s="218" t="s">
        <v>186</v>
      </c>
      <c r="H306" s="219">
        <v>3.6</v>
      </c>
      <c r="I306" s="220"/>
      <c r="J306" s="221">
        <f>ROUND(I306*H306,2)</f>
        <v>0</v>
      </c>
      <c r="K306" s="217" t="s">
        <v>36</v>
      </c>
      <c r="L306" s="47"/>
      <c r="M306" s="222" t="s">
        <v>36</v>
      </c>
      <c r="N306" s="223" t="s">
        <v>53</v>
      </c>
      <c r="O306" s="87"/>
      <c r="P306" s="224">
        <f>O306*H306</f>
        <v>0</v>
      </c>
      <c r="Q306" s="224">
        <v>0</v>
      </c>
      <c r="R306" s="224">
        <f>Q306*H306</f>
        <v>0</v>
      </c>
      <c r="S306" s="224">
        <v>0</v>
      </c>
      <c r="T306" s="225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26" t="s">
        <v>160</v>
      </c>
      <c r="AT306" s="226" t="s">
        <v>155</v>
      </c>
      <c r="AU306" s="226" t="s">
        <v>90</v>
      </c>
      <c r="AY306" s="19" t="s">
        <v>153</v>
      </c>
      <c r="BE306" s="227">
        <f>IF(N306="základní",J306,0)</f>
        <v>0</v>
      </c>
      <c r="BF306" s="227">
        <f>IF(N306="snížená",J306,0)</f>
        <v>0</v>
      </c>
      <c r="BG306" s="227">
        <f>IF(N306="zákl. přenesená",J306,0)</f>
        <v>0</v>
      </c>
      <c r="BH306" s="227">
        <f>IF(N306="sníž. přenesená",J306,0)</f>
        <v>0</v>
      </c>
      <c r="BI306" s="227">
        <f>IF(N306="nulová",J306,0)</f>
        <v>0</v>
      </c>
      <c r="BJ306" s="19" t="s">
        <v>23</v>
      </c>
      <c r="BK306" s="227">
        <f>ROUND(I306*H306,2)</f>
        <v>0</v>
      </c>
      <c r="BL306" s="19" t="s">
        <v>160</v>
      </c>
      <c r="BM306" s="226" t="s">
        <v>926</v>
      </c>
    </row>
    <row r="307" spans="1:47" s="2" customFormat="1" ht="12">
      <c r="A307" s="41"/>
      <c r="B307" s="42"/>
      <c r="C307" s="43"/>
      <c r="D307" s="228" t="s">
        <v>162</v>
      </c>
      <c r="E307" s="43"/>
      <c r="F307" s="229" t="s">
        <v>267</v>
      </c>
      <c r="G307" s="43"/>
      <c r="H307" s="43"/>
      <c r="I307" s="230"/>
      <c r="J307" s="43"/>
      <c r="K307" s="43"/>
      <c r="L307" s="47"/>
      <c r="M307" s="231"/>
      <c r="N307" s="232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19" t="s">
        <v>162</v>
      </c>
      <c r="AU307" s="19" t="s">
        <v>90</v>
      </c>
    </row>
    <row r="308" spans="1:51" s="13" customFormat="1" ht="12">
      <c r="A308" s="13"/>
      <c r="B308" s="235"/>
      <c r="C308" s="236"/>
      <c r="D308" s="228" t="s">
        <v>166</v>
      </c>
      <c r="E308" s="237" t="s">
        <v>36</v>
      </c>
      <c r="F308" s="238" t="s">
        <v>546</v>
      </c>
      <c r="G308" s="236"/>
      <c r="H308" s="237" t="s">
        <v>36</v>
      </c>
      <c r="I308" s="239"/>
      <c r="J308" s="236"/>
      <c r="K308" s="236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166</v>
      </c>
      <c r="AU308" s="244" t="s">
        <v>90</v>
      </c>
      <c r="AV308" s="13" t="s">
        <v>23</v>
      </c>
      <c r="AW308" s="13" t="s">
        <v>45</v>
      </c>
      <c r="AX308" s="13" t="s">
        <v>82</v>
      </c>
      <c r="AY308" s="244" t="s">
        <v>153</v>
      </c>
    </row>
    <row r="309" spans="1:51" s="13" customFormat="1" ht="12">
      <c r="A309" s="13"/>
      <c r="B309" s="235"/>
      <c r="C309" s="236"/>
      <c r="D309" s="228" t="s">
        <v>166</v>
      </c>
      <c r="E309" s="237" t="s">
        <v>36</v>
      </c>
      <c r="F309" s="238" t="s">
        <v>438</v>
      </c>
      <c r="G309" s="236"/>
      <c r="H309" s="237" t="s">
        <v>36</v>
      </c>
      <c r="I309" s="239"/>
      <c r="J309" s="236"/>
      <c r="K309" s="236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166</v>
      </c>
      <c r="AU309" s="244" t="s">
        <v>90</v>
      </c>
      <c r="AV309" s="13" t="s">
        <v>23</v>
      </c>
      <c r="AW309" s="13" t="s">
        <v>45</v>
      </c>
      <c r="AX309" s="13" t="s">
        <v>82</v>
      </c>
      <c r="AY309" s="244" t="s">
        <v>153</v>
      </c>
    </row>
    <row r="310" spans="1:51" s="14" customFormat="1" ht="12">
      <c r="A310" s="14"/>
      <c r="B310" s="245"/>
      <c r="C310" s="246"/>
      <c r="D310" s="228" t="s">
        <v>166</v>
      </c>
      <c r="E310" s="247" t="s">
        <v>36</v>
      </c>
      <c r="F310" s="248" t="s">
        <v>804</v>
      </c>
      <c r="G310" s="246"/>
      <c r="H310" s="249">
        <v>3.6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5" t="s">
        <v>166</v>
      </c>
      <c r="AU310" s="255" t="s">
        <v>90</v>
      </c>
      <c r="AV310" s="14" t="s">
        <v>90</v>
      </c>
      <c r="AW310" s="14" t="s">
        <v>45</v>
      </c>
      <c r="AX310" s="14" t="s">
        <v>82</v>
      </c>
      <c r="AY310" s="255" t="s">
        <v>153</v>
      </c>
    </row>
    <row r="311" spans="1:51" s="15" customFormat="1" ht="12">
      <c r="A311" s="15"/>
      <c r="B311" s="266"/>
      <c r="C311" s="267"/>
      <c r="D311" s="228" t="s">
        <v>166</v>
      </c>
      <c r="E311" s="268" t="s">
        <v>36</v>
      </c>
      <c r="F311" s="269" t="s">
        <v>183</v>
      </c>
      <c r="G311" s="267"/>
      <c r="H311" s="270">
        <v>3.6</v>
      </c>
      <c r="I311" s="271"/>
      <c r="J311" s="267"/>
      <c r="K311" s="267"/>
      <c r="L311" s="272"/>
      <c r="M311" s="273"/>
      <c r="N311" s="274"/>
      <c r="O311" s="274"/>
      <c r="P311" s="274"/>
      <c r="Q311" s="274"/>
      <c r="R311" s="274"/>
      <c r="S311" s="274"/>
      <c r="T311" s="27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76" t="s">
        <v>166</v>
      </c>
      <c r="AU311" s="276" t="s">
        <v>90</v>
      </c>
      <c r="AV311" s="15" t="s">
        <v>160</v>
      </c>
      <c r="AW311" s="15" t="s">
        <v>45</v>
      </c>
      <c r="AX311" s="15" t="s">
        <v>23</v>
      </c>
      <c r="AY311" s="276" t="s">
        <v>153</v>
      </c>
    </row>
    <row r="312" spans="1:65" s="2" customFormat="1" ht="16.5" customHeight="1">
      <c r="A312" s="41"/>
      <c r="B312" s="42"/>
      <c r="C312" s="256" t="s">
        <v>641</v>
      </c>
      <c r="D312" s="256" t="s">
        <v>175</v>
      </c>
      <c r="E312" s="257" t="s">
        <v>270</v>
      </c>
      <c r="F312" s="258" t="s">
        <v>271</v>
      </c>
      <c r="G312" s="259" t="s">
        <v>272</v>
      </c>
      <c r="H312" s="260">
        <v>7.2</v>
      </c>
      <c r="I312" s="261"/>
      <c r="J312" s="262">
        <f>ROUND(I312*H312,2)</f>
        <v>0</v>
      </c>
      <c r="K312" s="258" t="s">
        <v>36</v>
      </c>
      <c r="L312" s="263"/>
      <c r="M312" s="264" t="s">
        <v>36</v>
      </c>
      <c r="N312" s="265" t="s">
        <v>53</v>
      </c>
      <c r="O312" s="87"/>
      <c r="P312" s="224">
        <f>O312*H312</f>
        <v>0</v>
      </c>
      <c r="Q312" s="224">
        <v>0</v>
      </c>
      <c r="R312" s="224">
        <f>Q312*H312</f>
        <v>0</v>
      </c>
      <c r="S312" s="224">
        <v>0</v>
      </c>
      <c r="T312" s="225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26" t="s">
        <v>179</v>
      </c>
      <c r="AT312" s="226" t="s">
        <v>175</v>
      </c>
      <c r="AU312" s="226" t="s">
        <v>90</v>
      </c>
      <c r="AY312" s="19" t="s">
        <v>153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19" t="s">
        <v>23</v>
      </c>
      <c r="BK312" s="227">
        <f>ROUND(I312*H312,2)</f>
        <v>0</v>
      </c>
      <c r="BL312" s="19" t="s">
        <v>160</v>
      </c>
      <c r="BM312" s="226" t="s">
        <v>927</v>
      </c>
    </row>
    <row r="313" spans="1:47" s="2" customFormat="1" ht="12">
      <c r="A313" s="41"/>
      <c r="B313" s="42"/>
      <c r="C313" s="43"/>
      <c r="D313" s="228" t="s">
        <v>162</v>
      </c>
      <c r="E313" s="43"/>
      <c r="F313" s="229" t="s">
        <v>271</v>
      </c>
      <c r="G313" s="43"/>
      <c r="H313" s="43"/>
      <c r="I313" s="230"/>
      <c r="J313" s="43"/>
      <c r="K313" s="43"/>
      <c r="L313" s="47"/>
      <c r="M313" s="231"/>
      <c r="N313" s="232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19" t="s">
        <v>162</v>
      </c>
      <c r="AU313" s="19" t="s">
        <v>90</v>
      </c>
    </row>
    <row r="314" spans="1:51" s="13" customFormat="1" ht="12">
      <c r="A314" s="13"/>
      <c r="B314" s="235"/>
      <c r="C314" s="236"/>
      <c r="D314" s="228" t="s">
        <v>166</v>
      </c>
      <c r="E314" s="237" t="s">
        <v>36</v>
      </c>
      <c r="F314" s="238" t="s">
        <v>221</v>
      </c>
      <c r="G314" s="236"/>
      <c r="H314" s="237" t="s">
        <v>36</v>
      </c>
      <c r="I314" s="239"/>
      <c r="J314" s="236"/>
      <c r="K314" s="236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166</v>
      </c>
      <c r="AU314" s="244" t="s">
        <v>90</v>
      </c>
      <c r="AV314" s="13" t="s">
        <v>23</v>
      </c>
      <c r="AW314" s="13" t="s">
        <v>45</v>
      </c>
      <c r="AX314" s="13" t="s">
        <v>82</v>
      </c>
      <c r="AY314" s="244" t="s">
        <v>153</v>
      </c>
    </row>
    <row r="315" spans="1:51" s="13" customFormat="1" ht="12">
      <c r="A315" s="13"/>
      <c r="B315" s="235"/>
      <c r="C315" s="236"/>
      <c r="D315" s="228" t="s">
        <v>166</v>
      </c>
      <c r="E315" s="237" t="s">
        <v>36</v>
      </c>
      <c r="F315" s="238" t="s">
        <v>438</v>
      </c>
      <c r="G315" s="236"/>
      <c r="H315" s="237" t="s">
        <v>36</v>
      </c>
      <c r="I315" s="239"/>
      <c r="J315" s="236"/>
      <c r="K315" s="236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166</v>
      </c>
      <c r="AU315" s="244" t="s">
        <v>90</v>
      </c>
      <c r="AV315" s="13" t="s">
        <v>23</v>
      </c>
      <c r="AW315" s="13" t="s">
        <v>45</v>
      </c>
      <c r="AX315" s="13" t="s">
        <v>82</v>
      </c>
      <c r="AY315" s="244" t="s">
        <v>153</v>
      </c>
    </row>
    <row r="316" spans="1:51" s="14" customFormat="1" ht="12">
      <c r="A316" s="14"/>
      <c r="B316" s="245"/>
      <c r="C316" s="246"/>
      <c r="D316" s="228" t="s">
        <v>166</v>
      </c>
      <c r="E316" s="247" t="s">
        <v>36</v>
      </c>
      <c r="F316" s="248" t="s">
        <v>868</v>
      </c>
      <c r="G316" s="246"/>
      <c r="H316" s="249">
        <v>7.2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166</v>
      </c>
      <c r="AU316" s="255" t="s">
        <v>90</v>
      </c>
      <c r="AV316" s="14" t="s">
        <v>90</v>
      </c>
      <c r="AW316" s="14" t="s">
        <v>45</v>
      </c>
      <c r="AX316" s="14" t="s">
        <v>82</v>
      </c>
      <c r="AY316" s="255" t="s">
        <v>153</v>
      </c>
    </row>
    <row r="317" spans="1:51" s="15" customFormat="1" ht="12">
      <c r="A317" s="15"/>
      <c r="B317" s="266"/>
      <c r="C317" s="267"/>
      <c r="D317" s="228" t="s">
        <v>166</v>
      </c>
      <c r="E317" s="268" t="s">
        <v>36</v>
      </c>
      <c r="F317" s="269" t="s">
        <v>183</v>
      </c>
      <c r="G317" s="267"/>
      <c r="H317" s="270">
        <v>7.2</v>
      </c>
      <c r="I317" s="271"/>
      <c r="J317" s="267"/>
      <c r="K317" s="267"/>
      <c r="L317" s="272"/>
      <c r="M317" s="273"/>
      <c r="N317" s="274"/>
      <c r="O317" s="274"/>
      <c r="P317" s="274"/>
      <c r="Q317" s="274"/>
      <c r="R317" s="274"/>
      <c r="S317" s="274"/>
      <c r="T317" s="27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76" t="s">
        <v>166</v>
      </c>
      <c r="AU317" s="276" t="s">
        <v>90</v>
      </c>
      <c r="AV317" s="15" t="s">
        <v>160</v>
      </c>
      <c r="AW317" s="15" t="s">
        <v>45</v>
      </c>
      <c r="AX317" s="15" t="s">
        <v>23</v>
      </c>
      <c r="AY317" s="276" t="s">
        <v>153</v>
      </c>
    </row>
    <row r="318" spans="1:65" s="2" customFormat="1" ht="16.5" customHeight="1">
      <c r="A318" s="41"/>
      <c r="B318" s="42"/>
      <c r="C318" s="215" t="s">
        <v>646</v>
      </c>
      <c r="D318" s="215" t="s">
        <v>155</v>
      </c>
      <c r="E318" s="216" t="s">
        <v>408</v>
      </c>
      <c r="F318" s="217" t="s">
        <v>409</v>
      </c>
      <c r="G318" s="218" t="s">
        <v>360</v>
      </c>
      <c r="H318" s="219">
        <v>1.23</v>
      </c>
      <c r="I318" s="220"/>
      <c r="J318" s="221">
        <f>ROUND(I318*H318,2)</f>
        <v>0</v>
      </c>
      <c r="K318" s="217" t="s">
        <v>159</v>
      </c>
      <c r="L318" s="47"/>
      <c r="M318" s="222" t="s">
        <v>36</v>
      </c>
      <c r="N318" s="223" t="s">
        <v>53</v>
      </c>
      <c r="O318" s="87"/>
      <c r="P318" s="224">
        <f>O318*H318</f>
        <v>0</v>
      </c>
      <c r="Q318" s="224">
        <v>0</v>
      </c>
      <c r="R318" s="224">
        <f>Q318*H318</f>
        <v>0</v>
      </c>
      <c r="S318" s="224">
        <v>0</v>
      </c>
      <c r="T318" s="225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26" t="s">
        <v>160</v>
      </c>
      <c r="AT318" s="226" t="s">
        <v>155</v>
      </c>
      <c r="AU318" s="226" t="s">
        <v>90</v>
      </c>
      <c r="AY318" s="19" t="s">
        <v>153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19" t="s">
        <v>23</v>
      </c>
      <c r="BK318" s="227">
        <f>ROUND(I318*H318,2)</f>
        <v>0</v>
      </c>
      <c r="BL318" s="19" t="s">
        <v>160</v>
      </c>
      <c r="BM318" s="226" t="s">
        <v>928</v>
      </c>
    </row>
    <row r="319" spans="1:47" s="2" customFormat="1" ht="12">
      <c r="A319" s="41"/>
      <c r="B319" s="42"/>
      <c r="C319" s="43"/>
      <c r="D319" s="228" t="s">
        <v>162</v>
      </c>
      <c r="E319" s="43"/>
      <c r="F319" s="229" t="s">
        <v>411</v>
      </c>
      <c r="G319" s="43"/>
      <c r="H319" s="43"/>
      <c r="I319" s="230"/>
      <c r="J319" s="43"/>
      <c r="K319" s="43"/>
      <c r="L319" s="47"/>
      <c r="M319" s="231"/>
      <c r="N319" s="232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19" t="s">
        <v>162</v>
      </c>
      <c r="AU319" s="19" t="s">
        <v>90</v>
      </c>
    </row>
    <row r="320" spans="1:47" s="2" customFormat="1" ht="12">
      <c r="A320" s="41"/>
      <c r="B320" s="42"/>
      <c r="C320" s="43"/>
      <c r="D320" s="233" t="s">
        <v>164</v>
      </c>
      <c r="E320" s="43"/>
      <c r="F320" s="234" t="s">
        <v>412</v>
      </c>
      <c r="G320" s="43"/>
      <c r="H320" s="43"/>
      <c r="I320" s="230"/>
      <c r="J320" s="43"/>
      <c r="K320" s="43"/>
      <c r="L320" s="47"/>
      <c r="M320" s="231"/>
      <c r="N320" s="232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19" t="s">
        <v>164</v>
      </c>
      <c r="AU320" s="19" t="s">
        <v>90</v>
      </c>
    </row>
    <row r="321" spans="1:51" s="13" customFormat="1" ht="12">
      <c r="A321" s="13"/>
      <c r="B321" s="235"/>
      <c r="C321" s="236"/>
      <c r="D321" s="228" t="s">
        <v>166</v>
      </c>
      <c r="E321" s="237" t="s">
        <v>36</v>
      </c>
      <c r="F321" s="238" t="s">
        <v>413</v>
      </c>
      <c r="G321" s="236"/>
      <c r="H321" s="237" t="s">
        <v>36</v>
      </c>
      <c r="I321" s="239"/>
      <c r="J321" s="236"/>
      <c r="K321" s="236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166</v>
      </c>
      <c r="AU321" s="244" t="s">
        <v>90</v>
      </c>
      <c r="AV321" s="13" t="s">
        <v>23</v>
      </c>
      <c r="AW321" s="13" t="s">
        <v>45</v>
      </c>
      <c r="AX321" s="13" t="s">
        <v>82</v>
      </c>
      <c r="AY321" s="244" t="s">
        <v>153</v>
      </c>
    </row>
    <row r="322" spans="1:51" s="14" customFormat="1" ht="12">
      <c r="A322" s="14"/>
      <c r="B322" s="245"/>
      <c r="C322" s="246"/>
      <c r="D322" s="228" t="s">
        <v>166</v>
      </c>
      <c r="E322" s="247" t="s">
        <v>36</v>
      </c>
      <c r="F322" s="248" t="s">
        <v>929</v>
      </c>
      <c r="G322" s="246"/>
      <c r="H322" s="249">
        <v>1.23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166</v>
      </c>
      <c r="AU322" s="255" t="s">
        <v>90</v>
      </c>
      <c r="AV322" s="14" t="s">
        <v>90</v>
      </c>
      <c r="AW322" s="14" t="s">
        <v>45</v>
      </c>
      <c r="AX322" s="14" t="s">
        <v>23</v>
      </c>
      <c r="AY322" s="255" t="s">
        <v>153</v>
      </c>
    </row>
    <row r="323" spans="1:65" s="2" customFormat="1" ht="16.5" customHeight="1">
      <c r="A323" s="41"/>
      <c r="B323" s="42"/>
      <c r="C323" s="215" t="s">
        <v>652</v>
      </c>
      <c r="D323" s="215" t="s">
        <v>155</v>
      </c>
      <c r="E323" s="216" t="s">
        <v>275</v>
      </c>
      <c r="F323" s="217" t="s">
        <v>276</v>
      </c>
      <c r="G323" s="218" t="s">
        <v>247</v>
      </c>
      <c r="H323" s="219">
        <v>66.06</v>
      </c>
      <c r="I323" s="220"/>
      <c r="J323" s="221">
        <f>ROUND(I323*H323,2)</f>
        <v>0</v>
      </c>
      <c r="K323" s="217" t="s">
        <v>159</v>
      </c>
      <c r="L323" s="47"/>
      <c r="M323" s="222" t="s">
        <v>36</v>
      </c>
      <c r="N323" s="223" t="s">
        <v>53</v>
      </c>
      <c r="O323" s="87"/>
      <c r="P323" s="224">
        <f>O323*H323</f>
        <v>0</v>
      </c>
      <c r="Q323" s="224">
        <v>0</v>
      </c>
      <c r="R323" s="224">
        <f>Q323*H323</f>
        <v>0</v>
      </c>
      <c r="S323" s="224">
        <v>0</v>
      </c>
      <c r="T323" s="225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26" t="s">
        <v>160</v>
      </c>
      <c r="AT323" s="226" t="s">
        <v>155</v>
      </c>
      <c r="AU323" s="226" t="s">
        <v>90</v>
      </c>
      <c r="AY323" s="19" t="s">
        <v>153</v>
      </c>
      <c r="BE323" s="227">
        <f>IF(N323="základní",J323,0)</f>
        <v>0</v>
      </c>
      <c r="BF323" s="227">
        <f>IF(N323="snížená",J323,0)</f>
        <v>0</v>
      </c>
      <c r="BG323" s="227">
        <f>IF(N323="zákl. přenesená",J323,0)</f>
        <v>0</v>
      </c>
      <c r="BH323" s="227">
        <f>IF(N323="sníž. přenesená",J323,0)</f>
        <v>0</v>
      </c>
      <c r="BI323" s="227">
        <f>IF(N323="nulová",J323,0)</f>
        <v>0</v>
      </c>
      <c r="BJ323" s="19" t="s">
        <v>23</v>
      </c>
      <c r="BK323" s="227">
        <f>ROUND(I323*H323,2)</f>
        <v>0</v>
      </c>
      <c r="BL323" s="19" t="s">
        <v>160</v>
      </c>
      <c r="BM323" s="226" t="s">
        <v>930</v>
      </c>
    </row>
    <row r="324" spans="1:47" s="2" customFormat="1" ht="12">
      <c r="A324" s="41"/>
      <c r="B324" s="42"/>
      <c r="C324" s="43"/>
      <c r="D324" s="228" t="s">
        <v>162</v>
      </c>
      <c r="E324" s="43"/>
      <c r="F324" s="229" t="s">
        <v>278</v>
      </c>
      <c r="G324" s="43"/>
      <c r="H324" s="43"/>
      <c r="I324" s="230"/>
      <c r="J324" s="43"/>
      <c r="K324" s="43"/>
      <c r="L324" s="47"/>
      <c r="M324" s="231"/>
      <c r="N324" s="232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19" t="s">
        <v>162</v>
      </c>
      <c r="AU324" s="19" t="s">
        <v>90</v>
      </c>
    </row>
    <row r="325" spans="1:47" s="2" customFormat="1" ht="12">
      <c r="A325" s="41"/>
      <c r="B325" s="42"/>
      <c r="C325" s="43"/>
      <c r="D325" s="233" t="s">
        <v>164</v>
      </c>
      <c r="E325" s="43"/>
      <c r="F325" s="234" t="s">
        <v>279</v>
      </c>
      <c r="G325" s="43"/>
      <c r="H325" s="43"/>
      <c r="I325" s="230"/>
      <c r="J325" s="43"/>
      <c r="K325" s="43"/>
      <c r="L325" s="47"/>
      <c r="M325" s="231"/>
      <c r="N325" s="232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19" t="s">
        <v>164</v>
      </c>
      <c r="AU325" s="19" t="s">
        <v>90</v>
      </c>
    </row>
    <row r="326" spans="1:51" s="13" customFormat="1" ht="12">
      <c r="A326" s="13"/>
      <c r="B326" s="235"/>
      <c r="C326" s="236"/>
      <c r="D326" s="228" t="s">
        <v>166</v>
      </c>
      <c r="E326" s="237" t="s">
        <v>36</v>
      </c>
      <c r="F326" s="238" t="s">
        <v>846</v>
      </c>
      <c r="G326" s="236"/>
      <c r="H326" s="237" t="s">
        <v>36</v>
      </c>
      <c r="I326" s="239"/>
      <c r="J326" s="236"/>
      <c r="K326" s="236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166</v>
      </c>
      <c r="AU326" s="244" t="s">
        <v>90</v>
      </c>
      <c r="AV326" s="13" t="s">
        <v>23</v>
      </c>
      <c r="AW326" s="13" t="s">
        <v>45</v>
      </c>
      <c r="AX326" s="13" t="s">
        <v>82</v>
      </c>
      <c r="AY326" s="244" t="s">
        <v>153</v>
      </c>
    </row>
    <row r="327" spans="1:51" s="13" customFormat="1" ht="12">
      <c r="A327" s="13"/>
      <c r="B327" s="235"/>
      <c r="C327" s="236"/>
      <c r="D327" s="228" t="s">
        <v>166</v>
      </c>
      <c r="E327" s="237" t="s">
        <v>36</v>
      </c>
      <c r="F327" s="238" t="s">
        <v>860</v>
      </c>
      <c r="G327" s="236"/>
      <c r="H327" s="237" t="s">
        <v>36</v>
      </c>
      <c r="I327" s="239"/>
      <c r="J327" s="236"/>
      <c r="K327" s="236"/>
      <c r="L327" s="240"/>
      <c r="M327" s="241"/>
      <c r="N327" s="242"/>
      <c r="O327" s="242"/>
      <c r="P327" s="242"/>
      <c r="Q327" s="242"/>
      <c r="R327" s="242"/>
      <c r="S327" s="242"/>
      <c r="T327" s="24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4" t="s">
        <v>166</v>
      </c>
      <c r="AU327" s="244" t="s">
        <v>90</v>
      </c>
      <c r="AV327" s="13" t="s">
        <v>23</v>
      </c>
      <c r="AW327" s="13" t="s">
        <v>45</v>
      </c>
      <c r="AX327" s="13" t="s">
        <v>82</v>
      </c>
      <c r="AY327" s="244" t="s">
        <v>153</v>
      </c>
    </row>
    <row r="328" spans="1:51" s="13" customFormat="1" ht="12">
      <c r="A328" s="13"/>
      <c r="B328" s="235"/>
      <c r="C328" s="236"/>
      <c r="D328" s="228" t="s">
        <v>166</v>
      </c>
      <c r="E328" s="237" t="s">
        <v>36</v>
      </c>
      <c r="F328" s="238" t="s">
        <v>438</v>
      </c>
      <c r="G328" s="236"/>
      <c r="H328" s="237" t="s">
        <v>36</v>
      </c>
      <c r="I328" s="239"/>
      <c r="J328" s="236"/>
      <c r="K328" s="236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166</v>
      </c>
      <c r="AU328" s="244" t="s">
        <v>90</v>
      </c>
      <c r="AV328" s="13" t="s">
        <v>23</v>
      </c>
      <c r="AW328" s="13" t="s">
        <v>45</v>
      </c>
      <c r="AX328" s="13" t="s">
        <v>82</v>
      </c>
      <c r="AY328" s="244" t="s">
        <v>153</v>
      </c>
    </row>
    <row r="329" spans="1:51" s="14" customFormat="1" ht="12">
      <c r="A329" s="14"/>
      <c r="B329" s="245"/>
      <c r="C329" s="246"/>
      <c r="D329" s="228" t="s">
        <v>166</v>
      </c>
      <c r="E329" s="247" t="s">
        <v>36</v>
      </c>
      <c r="F329" s="248" t="s">
        <v>931</v>
      </c>
      <c r="G329" s="246"/>
      <c r="H329" s="249">
        <v>12.96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166</v>
      </c>
      <c r="AU329" s="255" t="s">
        <v>90</v>
      </c>
      <c r="AV329" s="14" t="s">
        <v>90</v>
      </c>
      <c r="AW329" s="14" t="s">
        <v>45</v>
      </c>
      <c r="AX329" s="14" t="s">
        <v>82</v>
      </c>
      <c r="AY329" s="255" t="s">
        <v>153</v>
      </c>
    </row>
    <row r="330" spans="1:51" s="14" customFormat="1" ht="12">
      <c r="A330" s="14"/>
      <c r="B330" s="245"/>
      <c r="C330" s="246"/>
      <c r="D330" s="228" t="s">
        <v>166</v>
      </c>
      <c r="E330" s="247" t="s">
        <v>36</v>
      </c>
      <c r="F330" s="248" t="s">
        <v>932</v>
      </c>
      <c r="G330" s="246"/>
      <c r="H330" s="249">
        <v>15.3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166</v>
      </c>
      <c r="AU330" s="255" t="s">
        <v>90</v>
      </c>
      <c r="AV330" s="14" t="s">
        <v>90</v>
      </c>
      <c r="AW330" s="14" t="s">
        <v>45</v>
      </c>
      <c r="AX330" s="14" t="s">
        <v>82</v>
      </c>
      <c r="AY330" s="255" t="s">
        <v>153</v>
      </c>
    </row>
    <row r="331" spans="1:51" s="16" customFormat="1" ht="12">
      <c r="A331" s="16"/>
      <c r="B331" s="282"/>
      <c r="C331" s="283"/>
      <c r="D331" s="228" t="s">
        <v>166</v>
      </c>
      <c r="E331" s="284" t="s">
        <v>36</v>
      </c>
      <c r="F331" s="285" t="s">
        <v>933</v>
      </c>
      <c r="G331" s="283"/>
      <c r="H331" s="286">
        <v>28.26</v>
      </c>
      <c r="I331" s="287"/>
      <c r="J331" s="283"/>
      <c r="K331" s="283"/>
      <c r="L331" s="288"/>
      <c r="M331" s="289"/>
      <c r="N331" s="290"/>
      <c r="O331" s="290"/>
      <c r="P331" s="290"/>
      <c r="Q331" s="290"/>
      <c r="R331" s="290"/>
      <c r="S331" s="290"/>
      <c r="T331" s="291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T331" s="292" t="s">
        <v>166</v>
      </c>
      <c r="AU331" s="292" t="s">
        <v>90</v>
      </c>
      <c r="AV331" s="16" t="s">
        <v>174</v>
      </c>
      <c r="AW331" s="16" t="s">
        <v>45</v>
      </c>
      <c r="AX331" s="16" t="s">
        <v>82</v>
      </c>
      <c r="AY331" s="292" t="s">
        <v>153</v>
      </c>
    </row>
    <row r="332" spans="1:51" s="13" customFormat="1" ht="12">
      <c r="A332" s="13"/>
      <c r="B332" s="235"/>
      <c r="C332" s="236"/>
      <c r="D332" s="228" t="s">
        <v>166</v>
      </c>
      <c r="E332" s="237" t="s">
        <v>36</v>
      </c>
      <c r="F332" s="238" t="s">
        <v>862</v>
      </c>
      <c r="G332" s="236"/>
      <c r="H332" s="237" t="s">
        <v>36</v>
      </c>
      <c r="I332" s="239"/>
      <c r="J332" s="236"/>
      <c r="K332" s="236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166</v>
      </c>
      <c r="AU332" s="244" t="s">
        <v>90</v>
      </c>
      <c r="AV332" s="13" t="s">
        <v>23</v>
      </c>
      <c r="AW332" s="13" t="s">
        <v>45</v>
      </c>
      <c r="AX332" s="13" t="s">
        <v>82</v>
      </c>
      <c r="AY332" s="244" t="s">
        <v>153</v>
      </c>
    </row>
    <row r="333" spans="1:51" s="13" customFormat="1" ht="12">
      <c r="A333" s="13"/>
      <c r="B333" s="235"/>
      <c r="C333" s="236"/>
      <c r="D333" s="228" t="s">
        <v>166</v>
      </c>
      <c r="E333" s="237" t="s">
        <v>36</v>
      </c>
      <c r="F333" s="238" t="s">
        <v>438</v>
      </c>
      <c r="G333" s="236"/>
      <c r="H333" s="237" t="s">
        <v>36</v>
      </c>
      <c r="I333" s="239"/>
      <c r="J333" s="236"/>
      <c r="K333" s="236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166</v>
      </c>
      <c r="AU333" s="244" t="s">
        <v>90</v>
      </c>
      <c r="AV333" s="13" t="s">
        <v>23</v>
      </c>
      <c r="AW333" s="13" t="s">
        <v>45</v>
      </c>
      <c r="AX333" s="13" t="s">
        <v>82</v>
      </c>
      <c r="AY333" s="244" t="s">
        <v>153</v>
      </c>
    </row>
    <row r="334" spans="1:51" s="14" customFormat="1" ht="12">
      <c r="A334" s="14"/>
      <c r="B334" s="245"/>
      <c r="C334" s="246"/>
      <c r="D334" s="228" t="s">
        <v>166</v>
      </c>
      <c r="E334" s="247" t="s">
        <v>36</v>
      </c>
      <c r="F334" s="248" t="s">
        <v>934</v>
      </c>
      <c r="G334" s="246"/>
      <c r="H334" s="249">
        <v>37.8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166</v>
      </c>
      <c r="AU334" s="255" t="s">
        <v>90</v>
      </c>
      <c r="AV334" s="14" t="s">
        <v>90</v>
      </c>
      <c r="AW334" s="14" t="s">
        <v>45</v>
      </c>
      <c r="AX334" s="14" t="s">
        <v>82</v>
      </c>
      <c r="AY334" s="255" t="s">
        <v>153</v>
      </c>
    </row>
    <row r="335" spans="1:51" s="16" customFormat="1" ht="12">
      <c r="A335" s="16"/>
      <c r="B335" s="282"/>
      <c r="C335" s="283"/>
      <c r="D335" s="228" t="s">
        <v>166</v>
      </c>
      <c r="E335" s="284" t="s">
        <v>36</v>
      </c>
      <c r="F335" s="285" t="s">
        <v>400</v>
      </c>
      <c r="G335" s="283"/>
      <c r="H335" s="286">
        <v>37.8</v>
      </c>
      <c r="I335" s="287"/>
      <c r="J335" s="283"/>
      <c r="K335" s="283"/>
      <c r="L335" s="288"/>
      <c r="M335" s="289"/>
      <c r="N335" s="290"/>
      <c r="O335" s="290"/>
      <c r="P335" s="290"/>
      <c r="Q335" s="290"/>
      <c r="R335" s="290"/>
      <c r="S335" s="290"/>
      <c r="T335" s="291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T335" s="292" t="s">
        <v>166</v>
      </c>
      <c r="AU335" s="292" t="s">
        <v>90</v>
      </c>
      <c r="AV335" s="16" t="s">
        <v>174</v>
      </c>
      <c r="AW335" s="16" t="s">
        <v>45</v>
      </c>
      <c r="AX335" s="16" t="s">
        <v>82</v>
      </c>
      <c r="AY335" s="292" t="s">
        <v>153</v>
      </c>
    </row>
    <row r="336" spans="1:51" s="15" customFormat="1" ht="12">
      <c r="A336" s="15"/>
      <c r="B336" s="266"/>
      <c r="C336" s="267"/>
      <c r="D336" s="228" t="s">
        <v>166</v>
      </c>
      <c r="E336" s="268" t="s">
        <v>36</v>
      </c>
      <c r="F336" s="269" t="s">
        <v>183</v>
      </c>
      <c r="G336" s="267"/>
      <c r="H336" s="270">
        <v>66.06</v>
      </c>
      <c r="I336" s="271"/>
      <c r="J336" s="267"/>
      <c r="K336" s="267"/>
      <c r="L336" s="272"/>
      <c r="M336" s="273"/>
      <c r="N336" s="274"/>
      <c r="O336" s="274"/>
      <c r="P336" s="274"/>
      <c r="Q336" s="274"/>
      <c r="R336" s="274"/>
      <c r="S336" s="274"/>
      <c r="T336" s="27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76" t="s">
        <v>166</v>
      </c>
      <c r="AU336" s="276" t="s">
        <v>90</v>
      </c>
      <c r="AV336" s="15" t="s">
        <v>160</v>
      </c>
      <c r="AW336" s="15" t="s">
        <v>45</v>
      </c>
      <c r="AX336" s="15" t="s">
        <v>23</v>
      </c>
      <c r="AY336" s="276" t="s">
        <v>153</v>
      </c>
    </row>
    <row r="337" spans="1:65" s="2" customFormat="1" ht="16.5" customHeight="1">
      <c r="A337" s="41"/>
      <c r="B337" s="42"/>
      <c r="C337" s="256" t="s">
        <v>654</v>
      </c>
      <c r="D337" s="256" t="s">
        <v>175</v>
      </c>
      <c r="E337" s="257" t="s">
        <v>282</v>
      </c>
      <c r="F337" s="258" t="s">
        <v>283</v>
      </c>
      <c r="G337" s="259" t="s">
        <v>247</v>
      </c>
      <c r="H337" s="260">
        <v>66.06</v>
      </c>
      <c r="I337" s="261"/>
      <c r="J337" s="262">
        <f>ROUND(I337*H337,2)</f>
        <v>0</v>
      </c>
      <c r="K337" s="258" t="s">
        <v>159</v>
      </c>
      <c r="L337" s="263"/>
      <c r="M337" s="264" t="s">
        <v>36</v>
      </c>
      <c r="N337" s="265" t="s">
        <v>53</v>
      </c>
      <c r="O337" s="87"/>
      <c r="P337" s="224">
        <f>O337*H337</f>
        <v>0</v>
      </c>
      <c r="Q337" s="224">
        <v>1</v>
      </c>
      <c r="R337" s="224">
        <f>Q337*H337</f>
        <v>66.06</v>
      </c>
      <c r="S337" s="224">
        <v>0</v>
      </c>
      <c r="T337" s="225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26" t="s">
        <v>179</v>
      </c>
      <c r="AT337" s="226" t="s">
        <v>175</v>
      </c>
      <c r="AU337" s="226" t="s">
        <v>90</v>
      </c>
      <c r="AY337" s="19" t="s">
        <v>153</v>
      </c>
      <c r="BE337" s="227">
        <f>IF(N337="základní",J337,0)</f>
        <v>0</v>
      </c>
      <c r="BF337" s="227">
        <f>IF(N337="snížená",J337,0)</f>
        <v>0</v>
      </c>
      <c r="BG337" s="227">
        <f>IF(N337="zákl. přenesená",J337,0)</f>
        <v>0</v>
      </c>
      <c r="BH337" s="227">
        <f>IF(N337="sníž. přenesená",J337,0)</f>
        <v>0</v>
      </c>
      <c r="BI337" s="227">
        <f>IF(N337="nulová",J337,0)</f>
        <v>0</v>
      </c>
      <c r="BJ337" s="19" t="s">
        <v>23</v>
      </c>
      <c r="BK337" s="227">
        <f>ROUND(I337*H337,2)</f>
        <v>0</v>
      </c>
      <c r="BL337" s="19" t="s">
        <v>160</v>
      </c>
      <c r="BM337" s="226" t="s">
        <v>935</v>
      </c>
    </row>
    <row r="338" spans="1:47" s="2" customFormat="1" ht="12">
      <c r="A338" s="41"/>
      <c r="B338" s="42"/>
      <c r="C338" s="43"/>
      <c r="D338" s="228" t="s">
        <v>162</v>
      </c>
      <c r="E338" s="43"/>
      <c r="F338" s="229" t="s">
        <v>283</v>
      </c>
      <c r="G338" s="43"/>
      <c r="H338" s="43"/>
      <c r="I338" s="230"/>
      <c r="J338" s="43"/>
      <c r="K338" s="43"/>
      <c r="L338" s="47"/>
      <c r="M338" s="231"/>
      <c r="N338" s="232"/>
      <c r="O338" s="87"/>
      <c r="P338" s="87"/>
      <c r="Q338" s="87"/>
      <c r="R338" s="87"/>
      <c r="S338" s="87"/>
      <c r="T338" s="88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19" t="s">
        <v>162</v>
      </c>
      <c r="AU338" s="19" t="s">
        <v>90</v>
      </c>
    </row>
    <row r="339" spans="1:51" s="14" customFormat="1" ht="12">
      <c r="A339" s="14"/>
      <c r="B339" s="245"/>
      <c r="C339" s="246"/>
      <c r="D339" s="228" t="s">
        <v>166</v>
      </c>
      <c r="E339" s="247" t="s">
        <v>36</v>
      </c>
      <c r="F339" s="248" t="s">
        <v>936</v>
      </c>
      <c r="G339" s="246"/>
      <c r="H339" s="249">
        <v>66.06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5" t="s">
        <v>166</v>
      </c>
      <c r="AU339" s="255" t="s">
        <v>90</v>
      </c>
      <c r="AV339" s="14" t="s">
        <v>90</v>
      </c>
      <c r="AW339" s="14" t="s">
        <v>45</v>
      </c>
      <c r="AX339" s="14" t="s">
        <v>23</v>
      </c>
      <c r="AY339" s="255" t="s">
        <v>153</v>
      </c>
    </row>
    <row r="340" spans="1:65" s="2" customFormat="1" ht="16.5" customHeight="1">
      <c r="A340" s="41"/>
      <c r="B340" s="42"/>
      <c r="C340" s="215" t="s">
        <v>657</v>
      </c>
      <c r="D340" s="215" t="s">
        <v>155</v>
      </c>
      <c r="E340" s="216" t="s">
        <v>287</v>
      </c>
      <c r="F340" s="217" t="s">
        <v>288</v>
      </c>
      <c r="G340" s="218" t="s">
        <v>247</v>
      </c>
      <c r="H340" s="219">
        <v>66.06</v>
      </c>
      <c r="I340" s="220"/>
      <c r="J340" s="221">
        <f>ROUND(I340*H340,2)</f>
        <v>0</v>
      </c>
      <c r="K340" s="217" t="s">
        <v>159</v>
      </c>
      <c r="L340" s="47"/>
      <c r="M340" s="222" t="s">
        <v>36</v>
      </c>
      <c r="N340" s="223" t="s">
        <v>53</v>
      </c>
      <c r="O340" s="87"/>
      <c r="P340" s="224">
        <f>O340*H340</f>
        <v>0</v>
      </c>
      <c r="Q340" s="224">
        <v>0</v>
      </c>
      <c r="R340" s="224">
        <f>Q340*H340</f>
        <v>0</v>
      </c>
      <c r="S340" s="224">
        <v>0</v>
      </c>
      <c r="T340" s="225">
        <f>S340*H340</f>
        <v>0</v>
      </c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R340" s="226" t="s">
        <v>160</v>
      </c>
      <c r="AT340" s="226" t="s">
        <v>155</v>
      </c>
      <c r="AU340" s="226" t="s">
        <v>90</v>
      </c>
      <c r="AY340" s="19" t="s">
        <v>153</v>
      </c>
      <c r="BE340" s="227">
        <f>IF(N340="základní",J340,0)</f>
        <v>0</v>
      </c>
      <c r="BF340" s="227">
        <f>IF(N340="snížená",J340,0)</f>
        <v>0</v>
      </c>
      <c r="BG340" s="227">
        <f>IF(N340="zákl. přenesená",J340,0)</f>
        <v>0</v>
      </c>
      <c r="BH340" s="227">
        <f>IF(N340="sníž. přenesená",J340,0)</f>
        <v>0</v>
      </c>
      <c r="BI340" s="227">
        <f>IF(N340="nulová",J340,0)</f>
        <v>0</v>
      </c>
      <c r="BJ340" s="19" t="s">
        <v>23</v>
      </c>
      <c r="BK340" s="227">
        <f>ROUND(I340*H340,2)</f>
        <v>0</v>
      </c>
      <c r="BL340" s="19" t="s">
        <v>160</v>
      </c>
      <c r="BM340" s="226" t="s">
        <v>937</v>
      </c>
    </row>
    <row r="341" spans="1:47" s="2" customFormat="1" ht="12">
      <c r="A341" s="41"/>
      <c r="B341" s="42"/>
      <c r="C341" s="43"/>
      <c r="D341" s="228" t="s">
        <v>162</v>
      </c>
      <c r="E341" s="43"/>
      <c r="F341" s="229" t="s">
        <v>290</v>
      </c>
      <c r="G341" s="43"/>
      <c r="H341" s="43"/>
      <c r="I341" s="230"/>
      <c r="J341" s="43"/>
      <c r="K341" s="43"/>
      <c r="L341" s="47"/>
      <c r="M341" s="231"/>
      <c r="N341" s="232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19" t="s">
        <v>162</v>
      </c>
      <c r="AU341" s="19" t="s">
        <v>90</v>
      </c>
    </row>
    <row r="342" spans="1:47" s="2" customFormat="1" ht="12">
      <c r="A342" s="41"/>
      <c r="B342" s="42"/>
      <c r="C342" s="43"/>
      <c r="D342" s="233" t="s">
        <v>164</v>
      </c>
      <c r="E342" s="43"/>
      <c r="F342" s="234" t="s">
        <v>291</v>
      </c>
      <c r="G342" s="43"/>
      <c r="H342" s="43"/>
      <c r="I342" s="230"/>
      <c r="J342" s="43"/>
      <c r="K342" s="43"/>
      <c r="L342" s="47"/>
      <c r="M342" s="231"/>
      <c r="N342" s="232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19" t="s">
        <v>164</v>
      </c>
      <c r="AU342" s="19" t="s">
        <v>90</v>
      </c>
    </row>
    <row r="343" spans="1:51" s="13" customFormat="1" ht="12">
      <c r="A343" s="13"/>
      <c r="B343" s="235"/>
      <c r="C343" s="236"/>
      <c r="D343" s="228" t="s">
        <v>166</v>
      </c>
      <c r="E343" s="237" t="s">
        <v>36</v>
      </c>
      <c r="F343" s="238" t="s">
        <v>292</v>
      </c>
      <c r="G343" s="236"/>
      <c r="H343" s="237" t="s">
        <v>36</v>
      </c>
      <c r="I343" s="239"/>
      <c r="J343" s="236"/>
      <c r="K343" s="236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166</v>
      </c>
      <c r="AU343" s="244" t="s">
        <v>90</v>
      </c>
      <c r="AV343" s="13" t="s">
        <v>23</v>
      </c>
      <c r="AW343" s="13" t="s">
        <v>45</v>
      </c>
      <c r="AX343" s="13" t="s">
        <v>82</v>
      </c>
      <c r="AY343" s="244" t="s">
        <v>153</v>
      </c>
    </row>
    <row r="344" spans="1:51" s="14" customFormat="1" ht="12">
      <c r="A344" s="14"/>
      <c r="B344" s="245"/>
      <c r="C344" s="246"/>
      <c r="D344" s="228" t="s">
        <v>166</v>
      </c>
      <c r="E344" s="247" t="s">
        <v>36</v>
      </c>
      <c r="F344" s="248" t="s">
        <v>936</v>
      </c>
      <c r="G344" s="246"/>
      <c r="H344" s="249">
        <v>66.06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5" t="s">
        <v>166</v>
      </c>
      <c r="AU344" s="255" t="s">
        <v>90</v>
      </c>
      <c r="AV344" s="14" t="s">
        <v>90</v>
      </c>
      <c r="AW344" s="14" t="s">
        <v>45</v>
      </c>
      <c r="AX344" s="14" t="s">
        <v>23</v>
      </c>
      <c r="AY344" s="255" t="s">
        <v>153</v>
      </c>
    </row>
    <row r="345" spans="1:65" s="2" customFormat="1" ht="16.5" customHeight="1">
      <c r="A345" s="41"/>
      <c r="B345" s="42"/>
      <c r="C345" s="215" t="s">
        <v>661</v>
      </c>
      <c r="D345" s="215" t="s">
        <v>155</v>
      </c>
      <c r="E345" s="216" t="s">
        <v>294</v>
      </c>
      <c r="F345" s="217" t="s">
        <v>295</v>
      </c>
      <c r="G345" s="218" t="s">
        <v>247</v>
      </c>
      <c r="H345" s="219">
        <v>330.3</v>
      </c>
      <c r="I345" s="220"/>
      <c r="J345" s="221">
        <f>ROUND(I345*H345,2)</f>
        <v>0</v>
      </c>
      <c r="K345" s="217" t="s">
        <v>159</v>
      </c>
      <c r="L345" s="47"/>
      <c r="M345" s="222" t="s">
        <v>36</v>
      </c>
      <c r="N345" s="223" t="s">
        <v>53</v>
      </c>
      <c r="O345" s="87"/>
      <c r="P345" s="224">
        <f>O345*H345</f>
        <v>0</v>
      </c>
      <c r="Q345" s="224">
        <v>0</v>
      </c>
      <c r="R345" s="224">
        <f>Q345*H345</f>
        <v>0</v>
      </c>
      <c r="S345" s="224">
        <v>0</v>
      </c>
      <c r="T345" s="225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26" t="s">
        <v>160</v>
      </c>
      <c r="AT345" s="226" t="s">
        <v>155</v>
      </c>
      <c r="AU345" s="226" t="s">
        <v>90</v>
      </c>
      <c r="AY345" s="19" t="s">
        <v>153</v>
      </c>
      <c r="BE345" s="227">
        <f>IF(N345="základní",J345,0)</f>
        <v>0</v>
      </c>
      <c r="BF345" s="227">
        <f>IF(N345="snížená",J345,0)</f>
        <v>0</v>
      </c>
      <c r="BG345" s="227">
        <f>IF(N345="zákl. přenesená",J345,0)</f>
        <v>0</v>
      </c>
      <c r="BH345" s="227">
        <f>IF(N345="sníž. přenesená",J345,0)</f>
        <v>0</v>
      </c>
      <c r="BI345" s="227">
        <f>IF(N345="nulová",J345,0)</f>
        <v>0</v>
      </c>
      <c r="BJ345" s="19" t="s">
        <v>23</v>
      </c>
      <c r="BK345" s="227">
        <f>ROUND(I345*H345,2)</f>
        <v>0</v>
      </c>
      <c r="BL345" s="19" t="s">
        <v>160</v>
      </c>
      <c r="BM345" s="226" t="s">
        <v>938</v>
      </c>
    </row>
    <row r="346" spans="1:47" s="2" customFormat="1" ht="12">
      <c r="A346" s="41"/>
      <c r="B346" s="42"/>
      <c r="C346" s="43"/>
      <c r="D346" s="228" t="s">
        <v>162</v>
      </c>
      <c r="E346" s="43"/>
      <c r="F346" s="229" t="s">
        <v>297</v>
      </c>
      <c r="G346" s="43"/>
      <c r="H346" s="43"/>
      <c r="I346" s="230"/>
      <c r="J346" s="43"/>
      <c r="K346" s="43"/>
      <c r="L346" s="47"/>
      <c r="M346" s="231"/>
      <c r="N346" s="232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19" t="s">
        <v>162</v>
      </c>
      <c r="AU346" s="19" t="s">
        <v>90</v>
      </c>
    </row>
    <row r="347" spans="1:47" s="2" customFormat="1" ht="12">
      <c r="A347" s="41"/>
      <c r="B347" s="42"/>
      <c r="C347" s="43"/>
      <c r="D347" s="233" t="s">
        <v>164</v>
      </c>
      <c r="E347" s="43"/>
      <c r="F347" s="234" t="s">
        <v>298</v>
      </c>
      <c r="G347" s="43"/>
      <c r="H347" s="43"/>
      <c r="I347" s="230"/>
      <c r="J347" s="43"/>
      <c r="K347" s="43"/>
      <c r="L347" s="47"/>
      <c r="M347" s="231"/>
      <c r="N347" s="232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T347" s="19" t="s">
        <v>164</v>
      </c>
      <c r="AU347" s="19" t="s">
        <v>90</v>
      </c>
    </row>
    <row r="348" spans="1:51" s="13" customFormat="1" ht="12">
      <c r="A348" s="13"/>
      <c r="B348" s="235"/>
      <c r="C348" s="236"/>
      <c r="D348" s="228" t="s">
        <v>166</v>
      </c>
      <c r="E348" s="237" t="s">
        <v>36</v>
      </c>
      <c r="F348" s="238" t="s">
        <v>299</v>
      </c>
      <c r="G348" s="236"/>
      <c r="H348" s="237" t="s">
        <v>36</v>
      </c>
      <c r="I348" s="239"/>
      <c r="J348" s="236"/>
      <c r="K348" s="236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166</v>
      </c>
      <c r="AU348" s="244" t="s">
        <v>90</v>
      </c>
      <c r="AV348" s="13" t="s">
        <v>23</v>
      </c>
      <c r="AW348" s="13" t="s">
        <v>45</v>
      </c>
      <c r="AX348" s="13" t="s">
        <v>82</v>
      </c>
      <c r="AY348" s="244" t="s">
        <v>153</v>
      </c>
    </row>
    <row r="349" spans="1:51" s="14" customFormat="1" ht="12">
      <c r="A349" s="14"/>
      <c r="B349" s="245"/>
      <c r="C349" s="246"/>
      <c r="D349" s="228" t="s">
        <v>166</v>
      </c>
      <c r="E349" s="247" t="s">
        <v>36</v>
      </c>
      <c r="F349" s="248" t="s">
        <v>939</v>
      </c>
      <c r="G349" s="246"/>
      <c r="H349" s="249">
        <v>330.3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5" t="s">
        <v>166</v>
      </c>
      <c r="AU349" s="255" t="s">
        <v>90</v>
      </c>
      <c r="AV349" s="14" t="s">
        <v>90</v>
      </c>
      <c r="AW349" s="14" t="s">
        <v>45</v>
      </c>
      <c r="AX349" s="14" t="s">
        <v>23</v>
      </c>
      <c r="AY349" s="255" t="s">
        <v>153</v>
      </c>
    </row>
    <row r="350" spans="1:63" s="12" customFormat="1" ht="22.8" customHeight="1">
      <c r="A350" s="12"/>
      <c r="B350" s="199"/>
      <c r="C350" s="200"/>
      <c r="D350" s="201" t="s">
        <v>81</v>
      </c>
      <c r="E350" s="213" t="s">
        <v>422</v>
      </c>
      <c r="F350" s="213" t="s">
        <v>423</v>
      </c>
      <c r="G350" s="200"/>
      <c r="H350" s="200"/>
      <c r="I350" s="203"/>
      <c r="J350" s="214">
        <f>BK350</f>
        <v>0</v>
      </c>
      <c r="K350" s="200"/>
      <c r="L350" s="205"/>
      <c r="M350" s="206"/>
      <c r="N350" s="207"/>
      <c r="O350" s="207"/>
      <c r="P350" s="208">
        <f>SUM(P351:P373)</f>
        <v>0</v>
      </c>
      <c r="Q350" s="207"/>
      <c r="R350" s="208">
        <f>SUM(R351:R373)</f>
        <v>0.00091143</v>
      </c>
      <c r="S350" s="207"/>
      <c r="T350" s="209">
        <f>SUM(T351:T373)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10" t="s">
        <v>23</v>
      </c>
      <c r="AT350" s="211" t="s">
        <v>81</v>
      </c>
      <c r="AU350" s="211" t="s">
        <v>23</v>
      </c>
      <c r="AY350" s="210" t="s">
        <v>153</v>
      </c>
      <c r="BK350" s="212">
        <f>SUM(BK351:BK373)</f>
        <v>0</v>
      </c>
    </row>
    <row r="351" spans="1:65" s="2" customFormat="1" ht="16.5" customHeight="1">
      <c r="A351" s="41"/>
      <c r="B351" s="42"/>
      <c r="C351" s="215" t="s">
        <v>664</v>
      </c>
      <c r="D351" s="215" t="s">
        <v>155</v>
      </c>
      <c r="E351" s="216" t="s">
        <v>324</v>
      </c>
      <c r="F351" s="217" t="s">
        <v>325</v>
      </c>
      <c r="G351" s="218" t="s">
        <v>272</v>
      </c>
      <c r="H351" s="219">
        <v>16.2</v>
      </c>
      <c r="I351" s="220"/>
      <c r="J351" s="221">
        <f>ROUND(I351*H351,2)</f>
        <v>0</v>
      </c>
      <c r="K351" s="217" t="s">
        <v>159</v>
      </c>
      <c r="L351" s="47"/>
      <c r="M351" s="222" t="s">
        <v>36</v>
      </c>
      <c r="N351" s="223" t="s">
        <v>53</v>
      </c>
      <c r="O351" s="87"/>
      <c r="P351" s="224">
        <f>O351*H351</f>
        <v>0</v>
      </c>
      <c r="Q351" s="224">
        <v>0</v>
      </c>
      <c r="R351" s="224">
        <f>Q351*H351</f>
        <v>0</v>
      </c>
      <c r="S351" s="224">
        <v>0</v>
      </c>
      <c r="T351" s="225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26" t="s">
        <v>160</v>
      </c>
      <c r="AT351" s="226" t="s">
        <v>155</v>
      </c>
      <c r="AU351" s="226" t="s">
        <v>90</v>
      </c>
      <c r="AY351" s="19" t="s">
        <v>153</v>
      </c>
      <c r="BE351" s="227">
        <f>IF(N351="základní",J351,0)</f>
        <v>0</v>
      </c>
      <c r="BF351" s="227">
        <f>IF(N351="snížená",J351,0)</f>
        <v>0</v>
      </c>
      <c r="BG351" s="227">
        <f>IF(N351="zákl. přenesená",J351,0)</f>
        <v>0</v>
      </c>
      <c r="BH351" s="227">
        <f>IF(N351="sníž. přenesená",J351,0)</f>
        <v>0</v>
      </c>
      <c r="BI351" s="227">
        <f>IF(N351="nulová",J351,0)</f>
        <v>0</v>
      </c>
      <c r="BJ351" s="19" t="s">
        <v>23</v>
      </c>
      <c r="BK351" s="227">
        <f>ROUND(I351*H351,2)</f>
        <v>0</v>
      </c>
      <c r="BL351" s="19" t="s">
        <v>160</v>
      </c>
      <c r="BM351" s="226" t="s">
        <v>940</v>
      </c>
    </row>
    <row r="352" spans="1:47" s="2" customFormat="1" ht="12">
      <c r="A352" s="41"/>
      <c r="B352" s="42"/>
      <c r="C352" s="43"/>
      <c r="D352" s="228" t="s">
        <v>162</v>
      </c>
      <c r="E352" s="43"/>
      <c r="F352" s="229" t="s">
        <v>327</v>
      </c>
      <c r="G352" s="43"/>
      <c r="H352" s="43"/>
      <c r="I352" s="230"/>
      <c r="J352" s="43"/>
      <c r="K352" s="43"/>
      <c r="L352" s="47"/>
      <c r="M352" s="231"/>
      <c r="N352" s="232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19" t="s">
        <v>162</v>
      </c>
      <c r="AU352" s="19" t="s">
        <v>90</v>
      </c>
    </row>
    <row r="353" spans="1:47" s="2" customFormat="1" ht="12">
      <c r="A353" s="41"/>
      <c r="B353" s="42"/>
      <c r="C353" s="43"/>
      <c r="D353" s="233" t="s">
        <v>164</v>
      </c>
      <c r="E353" s="43"/>
      <c r="F353" s="234" t="s">
        <v>328</v>
      </c>
      <c r="G353" s="43"/>
      <c r="H353" s="43"/>
      <c r="I353" s="230"/>
      <c r="J353" s="43"/>
      <c r="K353" s="43"/>
      <c r="L353" s="47"/>
      <c r="M353" s="231"/>
      <c r="N353" s="232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19" t="s">
        <v>164</v>
      </c>
      <c r="AU353" s="19" t="s">
        <v>90</v>
      </c>
    </row>
    <row r="354" spans="1:51" s="13" customFormat="1" ht="12">
      <c r="A354" s="13"/>
      <c r="B354" s="235"/>
      <c r="C354" s="236"/>
      <c r="D354" s="228" t="s">
        <v>166</v>
      </c>
      <c r="E354" s="237" t="s">
        <v>36</v>
      </c>
      <c r="F354" s="238" t="s">
        <v>881</v>
      </c>
      <c r="G354" s="236"/>
      <c r="H354" s="237" t="s">
        <v>36</v>
      </c>
      <c r="I354" s="239"/>
      <c r="J354" s="236"/>
      <c r="K354" s="236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166</v>
      </c>
      <c r="AU354" s="244" t="s">
        <v>90</v>
      </c>
      <c r="AV354" s="13" t="s">
        <v>23</v>
      </c>
      <c r="AW354" s="13" t="s">
        <v>45</v>
      </c>
      <c r="AX354" s="13" t="s">
        <v>82</v>
      </c>
      <c r="AY354" s="244" t="s">
        <v>153</v>
      </c>
    </row>
    <row r="355" spans="1:51" s="13" customFormat="1" ht="12">
      <c r="A355" s="13"/>
      <c r="B355" s="235"/>
      <c r="C355" s="236"/>
      <c r="D355" s="228" t="s">
        <v>166</v>
      </c>
      <c r="E355" s="237" t="s">
        <v>36</v>
      </c>
      <c r="F355" s="238" t="s">
        <v>438</v>
      </c>
      <c r="G355" s="236"/>
      <c r="H355" s="237" t="s">
        <v>36</v>
      </c>
      <c r="I355" s="239"/>
      <c r="J355" s="236"/>
      <c r="K355" s="236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166</v>
      </c>
      <c r="AU355" s="244" t="s">
        <v>90</v>
      </c>
      <c r="AV355" s="13" t="s">
        <v>23</v>
      </c>
      <c r="AW355" s="13" t="s">
        <v>45</v>
      </c>
      <c r="AX355" s="13" t="s">
        <v>82</v>
      </c>
      <c r="AY355" s="244" t="s">
        <v>153</v>
      </c>
    </row>
    <row r="356" spans="1:51" s="14" customFormat="1" ht="12">
      <c r="A356" s="14"/>
      <c r="B356" s="245"/>
      <c r="C356" s="246"/>
      <c r="D356" s="228" t="s">
        <v>166</v>
      </c>
      <c r="E356" s="247" t="s">
        <v>36</v>
      </c>
      <c r="F356" s="248" t="s">
        <v>882</v>
      </c>
      <c r="G356" s="246"/>
      <c r="H356" s="249">
        <v>16.2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166</v>
      </c>
      <c r="AU356" s="255" t="s">
        <v>90</v>
      </c>
      <c r="AV356" s="14" t="s">
        <v>90</v>
      </c>
      <c r="AW356" s="14" t="s">
        <v>45</v>
      </c>
      <c r="AX356" s="14" t="s">
        <v>82</v>
      </c>
      <c r="AY356" s="255" t="s">
        <v>153</v>
      </c>
    </row>
    <row r="357" spans="1:51" s="15" customFormat="1" ht="12">
      <c r="A357" s="15"/>
      <c r="B357" s="266"/>
      <c r="C357" s="267"/>
      <c r="D357" s="228" t="s">
        <v>166</v>
      </c>
      <c r="E357" s="268" t="s">
        <v>36</v>
      </c>
      <c r="F357" s="269" t="s">
        <v>183</v>
      </c>
      <c r="G357" s="267"/>
      <c r="H357" s="270">
        <v>16.2</v>
      </c>
      <c r="I357" s="271"/>
      <c r="J357" s="267"/>
      <c r="K357" s="267"/>
      <c r="L357" s="272"/>
      <c r="M357" s="273"/>
      <c r="N357" s="274"/>
      <c r="O357" s="274"/>
      <c r="P357" s="274"/>
      <c r="Q357" s="274"/>
      <c r="R357" s="274"/>
      <c r="S357" s="274"/>
      <c r="T357" s="27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76" t="s">
        <v>166</v>
      </c>
      <c r="AU357" s="276" t="s">
        <v>90</v>
      </c>
      <c r="AV357" s="15" t="s">
        <v>160</v>
      </c>
      <c r="AW357" s="15" t="s">
        <v>45</v>
      </c>
      <c r="AX357" s="15" t="s">
        <v>23</v>
      </c>
      <c r="AY357" s="276" t="s">
        <v>153</v>
      </c>
    </row>
    <row r="358" spans="1:65" s="2" customFormat="1" ht="16.5" customHeight="1">
      <c r="A358" s="41"/>
      <c r="B358" s="42"/>
      <c r="C358" s="256" t="s">
        <v>667</v>
      </c>
      <c r="D358" s="256" t="s">
        <v>175</v>
      </c>
      <c r="E358" s="257" t="s">
        <v>427</v>
      </c>
      <c r="F358" s="258" t="s">
        <v>428</v>
      </c>
      <c r="G358" s="259" t="s">
        <v>272</v>
      </c>
      <c r="H358" s="260">
        <v>16.2</v>
      </c>
      <c r="I358" s="261"/>
      <c r="J358" s="262">
        <f>ROUND(I358*H358,2)</f>
        <v>0</v>
      </c>
      <c r="K358" s="258" t="s">
        <v>36</v>
      </c>
      <c r="L358" s="263"/>
      <c r="M358" s="264" t="s">
        <v>36</v>
      </c>
      <c r="N358" s="265" t="s">
        <v>53</v>
      </c>
      <c r="O358" s="87"/>
      <c r="P358" s="224">
        <f>O358*H358</f>
        <v>0</v>
      </c>
      <c r="Q358" s="224">
        <v>0</v>
      </c>
      <c r="R358" s="224">
        <f>Q358*H358</f>
        <v>0</v>
      </c>
      <c r="S358" s="224">
        <v>0</v>
      </c>
      <c r="T358" s="225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26" t="s">
        <v>334</v>
      </c>
      <c r="AT358" s="226" t="s">
        <v>175</v>
      </c>
      <c r="AU358" s="226" t="s">
        <v>90</v>
      </c>
      <c r="AY358" s="19" t="s">
        <v>153</v>
      </c>
      <c r="BE358" s="227">
        <f>IF(N358="základní",J358,0)</f>
        <v>0</v>
      </c>
      <c r="BF358" s="227">
        <f>IF(N358="snížená",J358,0)</f>
        <v>0</v>
      </c>
      <c r="BG358" s="227">
        <f>IF(N358="zákl. přenesená",J358,0)</f>
        <v>0</v>
      </c>
      <c r="BH358" s="227">
        <f>IF(N358="sníž. přenesená",J358,0)</f>
        <v>0</v>
      </c>
      <c r="BI358" s="227">
        <f>IF(N358="nulová",J358,0)</f>
        <v>0</v>
      </c>
      <c r="BJ358" s="19" t="s">
        <v>23</v>
      </c>
      <c r="BK358" s="227">
        <f>ROUND(I358*H358,2)</f>
        <v>0</v>
      </c>
      <c r="BL358" s="19" t="s">
        <v>251</v>
      </c>
      <c r="BM358" s="226" t="s">
        <v>941</v>
      </c>
    </row>
    <row r="359" spans="1:47" s="2" customFormat="1" ht="12">
      <c r="A359" s="41"/>
      <c r="B359" s="42"/>
      <c r="C359" s="43"/>
      <c r="D359" s="228" t="s">
        <v>162</v>
      </c>
      <c r="E359" s="43"/>
      <c r="F359" s="229" t="s">
        <v>428</v>
      </c>
      <c r="G359" s="43"/>
      <c r="H359" s="43"/>
      <c r="I359" s="230"/>
      <c r="J359" s="43"/>
      <c r="K359" s="43"/>
      <c r="L359" s="47"/>
      <c r="M359" s="231"/>
      <c r="N359" s="232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19" t="s">
        <v>162</v>
      </c>
      <c r="AU359" s="19" t="s">
        <v>90</v>
      </c>
    </row>
    <row r="360" spans="1:51" s="13" customFormat="1" ht="12">
      <c r="A360" s="13"/>
      <c r="B360" s="235"/>
      <c r="C360" s="236"/>
      <c r="D360" s="228" t="s">
        <v>166</v>
      </c>
      <c r="E360" s="237" t="s">
        <v>36</v>
      </c>
      <c r="F360" s="238" t="s">
        <v>336</v>
      </c>
      <c r="G360" s="236"/>
      <c r="H360" s="237" t="s">
        <v>36</v>
      </c>
      <c r="I360" s="239"/>
      <c r="J360" s="236"/>
      <c r="K360" s="236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166</v>
      </c>
      <c r="AU360" s="244" t="s">
        <v>90</v>
      </c>
      <c r="AV360" s="13" t="s">
        <v>23</v>
      </c>
      <c r="AW360" s="13" t="s">
        <v>45</v>
      </c>
      <c r="AX360" s="13" t="s">
        <v>82</v>
      </c>
      <c r="AY360" s="244" t="s">
        <v>153</v>
      </c>
    </row>
    <row r="361" spans="1:51" s="13" customFormat="1" ht="12">
      <c r="A361" s="13"/>
      <c r="B361" s="235"/>
      <c r="C361" s="236"/>
      <c r="D361" s="228" t="s">
        <v>166</v>
      </c>
      <c r="E361" s="237" t="s">
        <v>36</v>
      </c>
      <c r="F361" s="238" t="s">
        <v>329</v>
      </c>
      <c r="G361" s="236"/>
      <c r="H361" s="237" t="s">
        <v>36</v>
      </c>
      <c r="I361" s="239"/>
      <c r="J361" s="236"/>
      <c r="K361" s="236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166</v>
      </c>
      <c r="AU361" s="244" t="s">
        <v>90</v>
      </c>
      <c r="AV361" s="13" t="s">
        <v>23</v>
      </c>
      <c r="AW361" s="13" t="s">
        <v>45</v>
      </c>
      <c r="AX361" s="13" t="s">
        <v>82</v>
      </c>
      <c r="AY361" s="244" t="s">
        <v>153</v>
      </c>
    </row>
    <row r="362" spans="1:51" s="14" customFormat="1" ht="12">
      <c r="A362" s="14"/>
      <c r="B362" s="245"/>
      <c r="C362" s="246"/>
      <c r="D362" s="228" t="s">
        <v>166</v>
      </c>
      <c r="E362" s="247" t="s">
        <v>36</v>
      </c>
      <c r="F362" s="248" t="s">
        <v>884</v>
      </c>
      <c r="G362" s="246"/>
      <c r="H362" s="249">
        <v>16.2</v>
      </c>
      <c r="I362" s="250"/>
      <c r="J362" s="246"/>
      <c r="K362" s="246"/>
      <c r="L362" s="251"/>
      <c r="M362" s="252"/>
      <c r="N362" s="253"/>
      <c r="O362" s="253"/>
      <c r="P362" s="253"/>
      <c r="Q362" s="253"/>
      <c r="R362" s="253"/>
      <c r="S362" s="253"/>
      <c r="T362" s="25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5" t="s">
        <v>166</v>
      </c>
      <c r="AU362" s="255" t="s">
        <v>90</v>
      </c>
      <c r="AV362" s="14" t="s">
        <v>90</v>
      </c>
      <c r="AW362" s="14" t="s">
        <v>45</v>
      </c>
      <c r="AX362" s="14" t="s">
        <v>82</v>
      </c>
      <c r="AY362" s="255" t="s">
        <v>153</v>
      </c>
    </row>
    <row r="363" spans="1:51" s="15" customFormat="1" ht="12">
      <c r="A363" s="15"/>
      <c r="B363" s="266"/>
      <c r="C363" s="267"/>
      <c r="D363" s="228" t="s">
        <v>166</v>
      </c>
      <c r="E363" s="268" t="s">
        <v>36</v>
      </c>
      <c r="F363" s="269" t="s">
        <v>183</v>
      </c>
      <c r="G363" s="267"/>
      <c r="H363" s="270">
        <v>16.2</v>
      </c>
      <c r="I363" s="271"/>
      <c r="J363" s="267"/>
      <c r="K363" s="267"/>
      <c r="L363" s="272"/>
      <c r="M363" s="273"/>
      <c r="N363" s="274"/>
      <c r="O363" s="274"/>
      <c r="P363" s="274"/>
      <c r="Q363" s="274"/>
      <c r="R363" s="274"/>
      <c r="S363" s="274"/>
      <c r="T363" s="27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76" t="s">
        <v>166</v>
      </c>
      <c r="AU363" s="276" t="s">
        <v>90</v>
      </c>
      <c r="AV363" s="15" t="s">
        <v>160</v>
      </c>
      <c r="AW363" s="15" t="s">
        <v>45</v>
      </c>
      <c r="AX363" s="15" t="s">
        <v>23</v>
      </c>
      <c r="AY363" s="276" t="s">
        <v>153</v>
      </c>
    </row>
    <row r="364" spans="1:65" s="2" customFormat="1" ht="16.5" customHeight="1">
      <c r="A364" s="41"/>
      <c r="B364" s="42"/>
      <c r="C364" s="215" t="s">
        <v>670</v>
      </c>
      <c r="D364" s="215" t="s">
        <v>155</v>
      </c>
      <c r="E364" s="216" t="s">
        <v>339</v>
      </c>
      <c r="F364" s="217" t="s">
        <v>340</v>
      </c>
      <c r="G364" s="218" t="s">
        <v>247</v>
      </c>
      <c r="H364" s="219">
        <v>0.039</v>
      </c>
      <c r="I364" s="220"/>
      <c r="J364" s="221">
        <f>ROUND(I364*H364,2)</f>
        <v>0</v>
      </c>
      <c r="K364" s="217" t="s">
        <v>159</v>
      </c>
      <c r="L364" s="47"/>
      <c r="M364" s="222" t="s">
        <v>36</v>
      </c>
      <c r="N364" s="223" t="s">
        <v>53</v>
      </c>
      <c r="O364" s="87"/>
      <c r="P364" s="224">
        <f>O364*H364</f>
        <v>0</v>
      </c>
      <c r="Q364" s="224">
        <v>0.02337</v>
      </c>
      <c r="R364" s="224">
        <f>Q364*H364</f>
        <v>0.00091143</v>
      </c>
      <c r="S364" s="224">
        <v>0</v>
      </c>
      <c r="T364" s="225">
        <f>S364*H364</f>
        <v>0</v>
      </c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R364" s="226" t="s">
        <v>160</v>
      </c>
      <c r="AT364" s="226" t="s">
        <v>155</v>
      </c>
      <c r="AU364" s="226" t="s">
        <v>90</v>
      </c>
      <c r="AY364" s="19" t="s">
        <v>153</v>
      </c>
      <c r="BE364" s="227">
        <f>IF(N364="základní",J364,0)</f>
        <v>0</v>
      </c>
      <c r="BF364" s="227">
        <f>IF(N364="snížená",J364,0)</f>
        <v>0</v>
      </c>
      <c r="BG364" s="227">
        <f>IF(N364="zákl. přenesená",J364,0)</f>
        <v>0</v>
      </c>
      <c r="BH364" s="227">
        <f>IF(N364="sníž. přenesená",J364,0)</f>
        <v>0</v>
      </c>
      <c r="BI364" s="227">
        <f>IF(N364="nulová",J364,0)</f>
        <v>0</v>
      </c>
      <c r="BJ364" s="19" t="s">
        <v>23</v>
      </c>
      <c r="BK364" s="227">
        <f>ROUND(I364*H364,2)</f>
        <v>0</v>
      </c>
      <c r="BL364" s="19" t="s">
        <v>160</v>
      </c>
      <c r="BM364" s="226" t="s">
        <v>942</v>
      </c>
    </row>
    <row r="365" spans="1:47" s="2" customFormat="1" ht="12">
      <c r="A365" s="41"/>
      <c r="B365" s="42"/>
      <c r="C365" s="43"/>
      <c r="D365" s="228" t="s">
        <v>162</v>
      </c>
      <c r="E365" s="43"/>
      <c r="F365" s="229" t="s">
        <v>342</v>
      </c>
      <c r="G365" s="43"/>
      <c r="H365" s="43"/>
      <c r="I365" s="230"/>
      <c r="J365" s="43"/>
      <c r="K365" s="43"/>
      <c r="L365" s="47"/>
      <c r="M365" s="231"/>
      <c r="N365" s="232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19" t="s">
        <v>162</v>
      </c>
      <c r="AU365" s="19" t="s">
        <v>90</v>
      </c>
    </row>
    <row r="366" spans="1:47" s="2" customFormat="1" ht="12">
      <c r="A366" s="41"/>
      <c r="B366" s="42"/>
      <c r="C366" s="43"/>
      <c r="D366" s="233" t="s">
        <v>164</v>
      </c>
      <c r="E366" s="43"/>
      <c r="F366" s="234" t="s">
        <v>343</v>
      </c>
      <c r="G366" s="43"/>
      <c r="H366" s="43"/>
      <c r="I366" s="230"/>
      <c r="J366" s="43"/>
      <c r="K366" s="43"/>
      <c r="L366" s="47"/>
      <c r="M366" s="231"/>
      <c r="N366" s="232"/>
      <c r="O366" s="87"/>
      <c r="P366" s="87"/>
      <c r="Q366" s="87"/>
      <c r="R366" s="87"/>
      <c r="S366" s="87"/>
      <c r="T366" s="88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T366" s="19" t="s">
        <v>164</v>
      </c>
      <c r="AU366" s="19" t="s">
        <v>90</v>
      </c>
    </row>
    <row r="367" spans="1:51" s="13" customFormat="1" ht="12">
      <c r="A367" s="13"/>
      <c r="B367" s="235"/>
      <c r="C367" s="236"/>
      <c r="D367" s="228" t="s">
        <v>166</v>
      </c>
      <c r="E367" s="237" t="s">
        <v>36</v>
      </c>
      <c r="F367" s="238" t="s">
        <v>432</v>
      </c>
      <c r="G367" s="236"/>
      <c r="H367" s="237" t="s">
        <v>36</v>
      </c>
      <c r="I367" s="239"/>
      <c r="J367" s="236"/>
      <c r="K367" s="236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166</v>
      </c>
      <c r="AU367" s="244" t="s">
        <v>90</v>
      </c>
      <c r="AV367" s="13" t="s">
        <v>23</v>
      </c>
      <c r="AW367" s="13" t="s">
        <v>45</v>
      </c>
      <c r="AX367" s="13" t="s">
        <v>82</v>
      </c>
      <c r="AY367" s="244" t="s">
        <v>153</v>
      </c>
    </row>
    <row r="368" spans="1:51" s="13" customFormat="1" ht="12">
      <c r="A368" s="13"/>
      <c r="B368" s="235"/>
      <c r="C368" s="236"/>
      <c r="D368" s="228" t="s">
        <v>166</v>
      </c>
      <c r="E368" s="237" t="s">
        <v>36</v>
      </c>
      <c r="F368" s="238" t="s">
        <v>329</v>
      </c>
      <c r="G368" s="236"/>
      <c r="H368" s="237" t="s">
        <v>36</v>
      </c>
      <c r="I368" s="239"/>
      <c r="J368" s="236"/>
      <c r="K368" s="236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166</v>
      </c>
      <c r="AU368" s="244" t="s">
        <v>90</v>
      </c>
      <c r="AV368" s="13" t="s">
        <v>23</v>
      </c>
      <c r="AW368" s="13" t="s">
        <v>45</v>
      </c>
      <c r="AX368" s="13" t="s">
        <v>82</v>
      </c>
      <c r="AY368" s="244" t="s">
        <v>153</v>
      </c>
    </row>
    <row r="369" spans="1:51" s="14" customFormat="1" ht="12">
      <c r="A369" s="14"/>
      <c r="B369" s="245"/>
      <c r="C369" s="246"/>
      <c r="D369" s="228" t="s">
        <v>166</v>
      </c>
      <c r="E369" s="247" t="s">
        <v>36</v>
      </c>
      <c r="F369" s="248" t="s">
        <v>886</v>
      </c>
      <c r="G369" s="246"/>
      <c r="H369" s="249">
        <v>0.03888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5" t="s">
        <v>166</v>
      </c>
      <c r="AU369" s="255" t="s">
        <v>90</v>
      </c>
      <c r="AV369" s="14" t="s">
        <v>90</v>
      </c>
      <c r="AW369" s="14" t="s">
        <v>45</v>
      </c>
      <c r="AX369" s="14" t="s">
        <v>82</v>
      </c>
      <c r="AY369" s="255" t="s">
        <v>153</v>
      </c>
    </row>
    <row r="370" spans="1:51" s="15" customFormat="1" ht="12">
      <c r="A370" s="15"/>
      <c r="B370" s="266"/>
      <c r="C370" s="267"/>
      <c r="D370" s="228" t="s">
        <v>166</v>
      </c>
      <c r="E370" s="268" t="s">
        <v>36</v>
      </c>
      <c r="F370" s="269" t="s">
        <v>183</v>
      </c>
      <c r="G370" s="267"/>
      <c r="H370" s="270">
        <v>0.03888</v>
      </c>
      <c r="I370" s="271"/>
      <c r="J370" s="267"/>
      <c r="K370" s="267"/>
      <c r="L370" s="272"/>
      <c r="M370" s="273"/>
      <c r="N370" s="274"/>
      <c r="O370" s="274"/>
      <c r="P370" s="274"/>
      <c r="Q370" s="274"/>
      <c r="R370" s="274"/>
      <c r="S370" s="274"/>
      <c r="T370" s="27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76" t="s">
        <v>166</v>
      </c>
      <c r="AU370" s="276" t="s">
        <v>90</v>
      </c>
      <c r="AV370" s="15" t="s">
        <v>160</v>
      </c>
      <c r="AW370" s="15" t="s">
        <v>45</v>
      </c>
      <c r="AX370" s="15" t="s">
        <v>23</v>
      </c>
      <c r="AY370" s="276" t="s">
        <v>153</v>
      </c>
    </row>
    <row r="371" spans="1:65" s="2" customFormat="1" ht="16.5" customHeight="1">
      <c r="A371" s="41"/>
      <c r="B371" s="42"/>
      <c r="C371" s="215" t="s">
        <v>678</v>
      </c>
      <c r="D371" s="215" t="s">
        <v>155</v>
      </c>
      <c r="E371" s="216" t="s">
        <v>346</v>
      </c>
      <c r="F371" s="217" t="s">
        <v>347</v>
      </c>
      <c r="G371" s="218" t="s">
        <v>348</v>
      </c>
      <c r="H371" s="277"/>
      <c r="I371" s="220"/>
      <c r="J371" s="221">
        <f>ROUND(I371*H371,2)</f>
        <v>0</v>
      </c>
      <c r="K371" s="217" t="s">
        <v>159</v>
      </c>
      <c r="L371" s="47"/>
      <c r="M371" s="222" t="s">
        <v>36</v>
      </c>
      <c r="N371" s="223" t="s">
        <v>53</v>
      </c>
      <c r="O371" s="87"/>
      <c r="P371" s="224">
        <f>O371*H371</f>
        <v>0</v>
      </c>
      <c r="Q371" s="224">
        <v>0</v>
      </c>
      <c r="R371" s="224">
        <f>Q371*H371</f>
        <v>0</v>
      </c>
      <c r="S371" s="224">
        <v>0</v>
      </c>
      <c r="T371" s="225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26" t="s">
        <v>160</v>
      </c>
      <c r="AT371" s="226" t="s">
        <v>155</v>
      </c>
      <c r="AU371" s="226" t="s">
        <v>90</v>
      </c>
      <c r="AY371" s="19" t="s">
        <v>153</v>
      </c>
      <c r="BE371" s="227">
        <f>IF(N371="základní",J371,0)</f>
        <v>0</v>
      </c>
      <c r="BF371" s="227">
        <f>IF(N371="snížená",J371,0)</f>
        <v>0</v>
      </c>
      <c r="BG371" s="227">
        <f>IF(N371="zákl. přenesená",J371,0)</f>
        <v>0</v>
      </c>
      <c r="BH371" s="227">
        <f>IF(N371="sníž. přenesená",J371,0)</f>
        <v>0</v>
      </c>
      <c r="BI371" s="227">
        <f>IF(N371="nulová",J371,0)</f>
        <v>0</v>
      </c>
      <c r="BJ371" s="19" t="s">
        <v>23</v>
      </c>
      <c r="BK371" s="227">
        <f>ROUND(I371*H371,2)</f>
        <v>0</v>
      </c>
      <c r="BL371" s="19" t="s">
        <v>160</v>
      </c>
      <c r="BM371" s="226" t="s">
        <v>943</v>
      </c>
    </row>
    <row r="372" spans="1:47" s="2" customFormat="1" ht="12">
      <c r="A372" s="41"/>
      <c r="B372" s="42"/>
      <c r="C372" s="43"/>
      <c r="D372" s="228" t="s">
        <v>162</v>
      </c>
      <c r="E372" s="43"/>
      <c r="F372" s="229" t="s">
        <v>350</v>
      </c>
      <c r="G372" s="43"/>
      <c r="H372" s="43"/>
      <c r="I372" s="230"/>
      <c r="J372" s="43"/>
      <c r="K372" s="43"/>
      <c r="L372" s="47"/>
      <c r="M372" s="231"/>
      <c r="N372" s="232"/>
      <c r="O372" s="87"/>
      <c r="P372" s="87"/>
      <c r="Q372" s="87"/>
      <c r="R372" s="87"/>
      <c r="S372" s="87"/>
      <c r="T372" s="88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T372" s="19" t="s">
        <v>162</v>
      </c>
      <c r="AU372" s="19" t="s">
        <v>90</v>
      </c>
    </row>
    <row r="373" spans="1:47" s="2" customFormat="1" ht="12">
      <c r="A373" s="41"/>
      <c r="B373" s="42"/>
      <c r="C373" s="43"/>
      <c r="D373" s="233" t="s">
        <v>164</v>
      </c>
      <c r="E373" s="43"/>
      <c r="F373" s="234" t="s">
        <v>351</v>
      </c>
      <c r="G373" s="43"/>
      <c r="H373" s="43"/>
      <c r="I373" s="230"/>
      <c r="J373" s="43"/>
      <c r="K373" s="43"/>
      <c r="L373" s="47"/>
      <c r="M373" s="231"/>
      <c r="N373" s="232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19" t="s">
        <v>164</v>
      </c>
      <c r="AU373" s="19" t="s">
        <v>90</v>
      </c>
    </row>
    <row r="374" spans="1:63" s="12" customFormat="1" ht="22.8" customHeight="1">
      <c r="A374" s="12"/>
      <c r="B374" s="199"/>
      <c r="C374" s="200"/>
      <c r="D374" s="201" t="s">
        <v>81</v>
      </c>
      <c r="E374" s="213" t="s">
        <v>310</v>
      </c>
      <c r="F374" s="213" t="s">
        <v>311</v>
      </c>
      <c r="G374" s="200"/>
      <c r="H374" s="200"/>
      <c r="I374" s="203"/>
      <c r="J374" s="214">
        <f>BK374</f>
        <v>0</v>
      </c>
      <c r="K374" s="200"/>
      <c r="L374" s="205"/>
      <c r="M374" s="206"/>
      <c r="N374" s="207"/>
      <c r="O374" s="207"/>
      <c r="P374" s="208">
        <f>SUM(P375:P377)</f>
        <v>0</v>
      </c>
      <c r="Q374" s="207"/>
      <c r="R374" s="208">
        <f>SUM(R375:R377)</f>
        <v>0</v>
      </c>
      <c r="S374" s="207"/>
      <c r="T374" s="209">
        <f>SUM(T375:T377)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10" t="s">
        <v>23</v>
      </c>
      <c r="AT374" s="211" t="s">
        <v>81</v>
      </c>
      <c r="AU374" s="211" t="s">
        <v>23</v>
      </c>
      <c r="AY374" s="210" t="s">
        <v>153</v>
      </c>
      <c r="BK374" s="212">
        <f>SUM(BK375:BK377)</f>
        <v>0</v>
      </c>
    </row>
    <row r="375" spans="1:65" s="2" customFormat="1" ht="16.5" customHeight="1">
      <c r="A375" s="41"/>
      <c r="B375" s="42"/>
      <c r="C375" s="215" t="s">
        <v>681</v>
      </c>
      <c r="D375" s="215" t="s">
        <v>155</v>
      </c>
      <c r="E375" s="216" t="s">
        <v>313</v>
      </c>
      <c r="F375" s="217" t="s">
        <v>314</v>
      </c>
      <c r="G375" s="218" t="s">
        <v>315</v>
      </c>
      <c r="H375" s="219">
        <v>66.491</v>
      </c>
      <c r="I375" s="220"/>
      <c r="J375" s="221">
        <f>ROUND(I375*H375,2)</f>
        <v>0</v>
      </c>
      <c r="K375" s="217" t="s">
        <v>159</v>
      </c>
      <c r="L375" s="47"/>
      <c r="M375" s="222" t="s">
        <v>36</v>
      </c>
      <c r="N375" s="223" t="s">
        <v>53</v>
      </c>
      <c r="O375" s="87"/>
      <c r="P375" s="224">
        <f>O375*H375</f>
        <v>0</v>
      </c>
      <c r="Q375" s="224">
        <v>0</v>
      </c>
      <c r="R375" s="224">
        <f>Q375*H375</f>
        <v>0</v>
      </c>
      <c r="S375" s="224">
        <v>0</v>
      </c>
      <c r="T375" s="225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26" t="s">
        <v>160</v>
      </c>
      <c r="AT375" s="226" t="s">
        <v>155</v>
      </c>
      <c r="AU375" s="226" t="s">
        <v>90</v>
      </c>
      <c r="AY375" s="19" t="s">
        <v>153</v>
      </c>
      <c r="BE375" s="227">
        <f>IF(N375="základní",J375,0)</f>
        <v>0</v>
      </c>
      <c r="BF375" s="227">
        <f>IF(N375="snížená",J375,0)</f>
        <v>0</v>
      </c>
      <c r="BG375" s="227">
        <f>IF(N375="zákl. přenesená",J375,0)</f>
        <v>0</v>
      </c>
      <c r="BH375" s="227">
        <f>IF(N375="sníž. přenesená",J375,0)</f>
        <v>0</v>
      </c>
      <c r="BI375" s="227">
        <f>IF(N375="nulová",J375,0)</f>
        <v>0</v>
      </c>
      <c r="BJ375" s="19" t="s">
        <v>23</v>
      </c>
      <c r="BK375" s="227">
        <f>ROUND(I375*H375,2)</f>
        <v>0</v>
      </c>
      <c r="BL375" s="19" t="s">
        <v>160</v>
      </c>
      <c r="BM375" s="226" t="s">
        <v>944</v>
      </c>
    </row>
    <row r="376" spans="1:47" s="2" customFormat="1" ht="12">
      <c r="A376" s="41"/>
      <c r="B376" s="42"/>
      <c r="C376" s="43"/>
      <c r="D376" s="228" t="s">
        <v>162</v>
      </c>
      <c r="E376" s="43"/>
      <c r="F376" s="229" t="s">
        <v>317</v>
      </c>
      <c r="G376" s="43"/>
      <c r="H376" s="43"/>
      <c r="I376" s="230"/>
      <c r="J376" s="43"/>
      <c r="K376" s="43"/>
      <c r="L376" s="47"/>
      <c r="M376" s="231"/>
      <c r="N376" s="232"/>
      <c r="O376" s="87"/>
      <c r="P376" s="87"/>
      <c r="Q376" s="87"/>
      <c r="R376" s="87"/>
      <c r="S376" s="87"/>
      <c r="T376" s="88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T376" s="19" t="s">
        <v>162</v>
      </c>
      <c r="AU376" s="19" t="s">
        <v>90</v>
      </c>
    </row>
    <row r="377" spans="1:47" s="2" customFormat="1" ht="12">
      <c r="A377" s="41"/>
      <c r="B377" s="42"/>
      <c r="C377" s="43"/>
      <c r="D377" s="233" t="s">
        <v>164</v>
      </c>
      <c r="E377" s="43"/>
      <c r="F377" s="234" t="s">
        <v>318</v>
      </c>
      <c r="G377" s="43"/>
      <c r="H377" s="43"/>
      <c r="I377" s="230"/>
      <c r="J377" s="43"/>
      <c r="K377" s="43"/>
      <c r="L377" s="47"/>
      <c r="M377" s="278"/>
      <c r="N377" s="279"/>
      <c r="O377" s="280"/>
      <c r="P377" s="280"/>
      <c r="Q377" s="280"/>
      <c r="R377" s="280"/>
      <c r="S377" s="280"/>
      <c r="T377" s="28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19" t="s">
        <v>164</v>
      </c>
      <c r="AU377" s="19" t="s">
        <v>90</v>
      </c>
    </row>
    <row r="378" spans="1:31" s="2" customFormat="1" ht="6.95" customHeight="1">
      <c r="A378" s="41"/>
      <c r="B378" s="62"/>
      <c r="C378" s="63"/>
      <c r="D378" s="63"/>
      <c r="E378" s="63"/>
      <c r="F378" s="63"/>
      <c r="G378" s="63"/>
      <c r="H378" s="63"/>
      <c r="I378" s="63"/>
      <c r="J378" s="63"/>
      <c r="K378" s="63"/>
      <c r="L378" s="47"/>
      <c r="M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</row>
  </sheetData>
  <sheetProtection password="CC35" sheet="1" objects="1" scenarios="1" formatColumns="0" formatRows="0" autoFilter="0"/>
  <autoFilter ref="C88:K37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4" r:id="rId1" display="https://podminky.urs.cz/item/CS_URS_2022_01/111103202"/>
    <hyperlink ref="F101" r:id="rId2" display="https://podminky.urs.cz/item/CS_URS_2022_01/183101121"/>
    <hyperlink ref="F109" r:id="rId3" display="https://podminky.urs.cz/item/CS_URS_2022_01/183111114"/>
    <hyperlink ref="F116" r:id="rId4" display="https://podminky.urs.cz/item/CS_URS_2022_01/184102113"/>
    <hyperlink ref="F196" r:id="rId5" display="https://podminky.urs.cz/item/CS_URS_2022_01/184102211"/>
    <hyperlink ref="F239" r:id="rId6" display="https://podminky.urs.cz/item/CS_URS_2022_01/184215133"/>
    <hyperlink ref="F252" r:id="rId7" display="https://podminky.urs.cz/item/CS_URS_2022_01/184801121"/>
    <hyperlink ref="F258" r:id="rId8" display="https://podminky.urs.cz/item/CS_URS_2022_01/184804116"/>
    <hyperlink ref="F264" r:id="rId9" display="https://podminky.urs.cz/item/CS_URS_2022_01/184813135"/>
    <hyperlink ref="F320" r:id="rId10" display="https://podminky.urs.cz/item/CS_URS_2022_01/185803105"/>
    <hyperlink ref="F325" r:id="rId11" display="https://podminky.urs.cz/item/CS_URS_2022_01/185804311"/>
    <hyperlink ref="F342" r:id="rId12" display="https://podminky.urs.cz/item/CS_URS_2022_01/185851121"/>
    <hyperlink ref="F347" r:id="rId13" display="https://podminky.urs.cz/item/CS_URS_2022_01/185851129"/>
    <hyperlink ref="F353" r:id="rId14" display="https://podminky.urs.cz/item/CS_URS_2022_01/762342441"/>
    <hyperlink ref="F366" r:id="rId15" display="https://podminky.urs.cz/item/CS_URS_2022_01/762395000"/>
    <hyperlink ref="F373" r:id="rId16" display="https://podminky.urs.cz/item/CS_URS_2022_01/998762201"/>
    <hyperlink ref="F377" r:id="rId17" display="https://podminky.urs.cz/item/CS_URS_2022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90</v>
      </c>
    </row>
    <row r="4" spans="2:46" s="1" customFormat="1" ht="24.95" customHeight="1">
      <c r="B4" s="22"/>
      <c r="D4" s="143" t="s">
        <v>124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Realizace opatření KoPÚ k.ú. Měrovice nad Hanou</v>
      </c>
      <c r="F7" s="145"/>
      <c r="G7" s="145"/>
      <c r="H7" s="145"/>
      <c r="L7" s="22"/>
    </row>
    <row r="8" spans="2:12" s="1" customFormat="1" ht="12" customHeight="1">
      <c r="B8" s="22"/>
      <c r="D8" s="145" t="s">
        <v>125</v>
      </c>
      <c r="L8" s="22"/>
    </row>
    <row r="9" spans="1:31" s="2" customFormat="1" ht="16.5" customHeight="1">
      <c r="A9" s="41"/>
      <c r="B9" s="47"/>
      <c r="C9" s="41"/>
      <c r="D9" s="41"/>
      <c r="E9" s="146" t="s">
        <v>509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352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945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19</v>
      </c>
      <c r="E13" s="41"/>
      <c r="F13" s="136" t="s">
        <v>36</v>
      </c>
      <c r="G13" s="41"/>
      <c r="H13" s="41"/>
      <c r="I13" s="145" t="s">
        <v>21</v>
      </c>
      <c r="J13" s="136" t="s">
        <v>36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24</v>
      </c>
      <c r="E14" s="41"/>
      <c r="F14" s="136" t="s">
        <v>25</v>
      </c>
      <c r="G14" s="41"/>
      <c r="H14" s="41"/>
      <c r="I14" s="145" t="s">
        <v>26</v>
      </c>
      <c r="J14" s="149" t="str">
        <f>'Rekapitulace stavby'!AN8</f>
        <v>17. 5. 2022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34</v>
      </c>
      <c r="E16" s="41"/>
      <c r="F16" s="41"/>
      <c r="G16" s="41"/>
      <c r="H16" s="41"/>
      <c r="I16" s="145" t="s">
        <v>35</v>
      </c>
      <c r="J16" s="136" t="s">
        <v>36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37</v>
      </c>
      <c r="F17" s="41"/>
      <c r="G17" s="41"/>
      <c r="H17" s="41"/>
      <c r="I17" s="145" t="s">
        <v>38</v>
      </c>
      <c r="J17" s="136" t="s">
        <v>36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39</v>
      </c>
      <c r="E19" s="41"/>
      <c r="F19" s="41"/>
      <c r="G19" s="41"/>
      <c r="H19" s="41"/>
      <c r="I19" s="145" t="s">
        <v>35</v>
      </c>
      <c r="J19" s="35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5" t="str">
        <f>'Rekapitulace stavby'!E14</f>
        <v>Vyplň údaj</v>
      </c>
      <c r="F20" s="136"/>
      <c r="G20" s="136"/>
      <c r="H20" s="136"/>
      <c r="I20" s="145" t="s">
        <v>38</v>
      </c>
      <c r="J20" s="35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41</v>
      </c>
      <c r="E22" s="41"/>
      <c r="F22" s="41"/>
      <c r="G22" s="41"/>
      <c r="H22" s="41"/>
      <c r="I22" s="145" t="s">
        <v>35</v>
      </c>
      <c r="J22" s="136" t="s">
        <v>36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42</v>
      </c>
      <c r="F23" s="41"/>
      <c r="G23" s="41"/>
      <c r="H23" s="41"/>
      <c r="I23" s="145" t="s">
        <v>38</v>
      </c>
      <c r="J23" s="136" t="s">
        <v>36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43</v>
      </c>
      <c r="E25" s="41"/>
      <c r="F25" s="41"/>
      <c r="G25" s="41"/>
      <c r="H25" s="41"/>
      <c r="I25" s="145" t="s">
        <v>35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38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46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36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48</v>
      </c>
      <c r="E32" s="41"/>
      <c r="F32" s="41"/>
      <c r="G32" s="41"/>
      <c r="H32" s="41"/>
      <c r="I32" s="41"/>
      <c r="J32" s="156">
        <f>ROUND(J89,2)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50</v>
      </c>
      <c r="G34" s="41"/>
      <c r="H34" s="41"/>
      <c r="I34" s="157" t="s">
        <v>49</v>
      </c>
      <c r="J34" s="157" t="s">
        <v>51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52</v>
      </c>
      <c r="E35" s="145" t="s">
        <v>53</v>
      </c>
      <c r="F35" s="159">
        <f>ROUND((SUM(BE89:BE394)),2)</f>
        <v>0</v>
      </c>
      <c r="G35" s="41"/>
      <c r="H35" s="41"/>
      <c r="I35" s="160">
        <v>0.21</v>
      </c>
      <c r="J35" s="159">
        <f>ROUND(((SUM(BE89:BE394))*I35),2)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54</v>
      </c>
      <c r="F36" s="159">
        <f>ROUND((SUM(BF89:BF394)),2)</f>
        <v>0</v>
      </c>
      <c r="G36" s="41"/>
      <c r="H36" s="41"/>
      <c r="I36" s="160">
        <v>0.15</v>
      </c>
      <c r="J36" s="159">
        <f>ROUND(((SUM(BF89:BF394))*I36),2)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55</v>
      </c>
      <c r="F37" s="159">
        <f>ROUND((SUM(BG89:BG394)),2)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56</v>
      </c>
      <c r="F38" s="159">
        <f>ROUND((SUM(BH89:BH394)),2)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57</v>
      </c>
      <c r="F39" s="159">
        <f>ROUND((SUM(BI89:BI394)),2)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58</v>
      </c>
      <c r="E41" s="163"/>
      <c r="F41" s="163"/>
      <c r="G41" s="164" t="s">
        <v>59</v>
      </c>
      <c r="H41" s="165" t="s">
        <v>60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5" t="s">
        <v>128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Realizace opatření KoPÚ k.ú. Měrovice nad Hanou</v>
      </c>
      <c r="F50" s="34"/>
      <c r="G50" s="34"/>
      <c r="H50" s="34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3"/>
      <c r="C51" s="34" t="s">
        <v>125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1"/>
      <c r="B52" s="42"/>
      <c r="C52" s="43"/>
      <c r="D52" s="43"/>
      <c r="E52" s="172" t="s">
        <v>509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4" t="s">
        <v>352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SO 09.3 - Následná péče - 3.rok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4" t="s">
        <v>24</v>
      </c>
      <c r="D56" s="43"/>
      <c r="E56" s="43"/>
      <c r="F56" s="29" t="str">
        <f>F14</f>
        <v>Měrovice nad Hanou</v>
      </c>
      <c r="G56" s="43"/>
      <c r="H56" s="43"/>
      <c r="I56" s="34" t="s">
        <v>26</v>
      </c>
      <c r="J56" s="75" t="str">
        <f>IF(J14="","",J14)</f>
        <v>17. 5. 2022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40.05" customHeight="1">
      <c r="A58" s="41"/>
      <c r="B58" s="42"/>
      <c r="C58" s="34" t="s">
        <v>34</v>
      </c>
      <c r="D58" s="43"/>
      <c r="E58" s="43"/>
      <c r="F58" s="29" t="str">
        <f>E17</f>
        <v>ČR-Státní pozemkový úřad,Krajský poz.úřad</v>
      </c>
      <c r="G58" s="43"/>
      <c r="H58" s="43"/>
      <c r="I58" s="34" t="s">
        <v>41</v>
      </c>
      <c r="J58" s="39" t="str">
        <f>E23</f>
        <v xml:space="preserve">AGPOL  s.r.o.,Jungmanova 153/12,Olomouc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4" t="s">
        <v>39</v>
      </c>
      <c r="D59" s="43"/>
      <c r="E59" s="43"/>
      <c r="F59" s="29" t="str">
        <f>IF(E20="","",E20)</f>
        <v>Vyplň údaj</v>
      </c>
      <c r="G59" s="43"/>
      <c r="H59" s="43"/>
      <c r="I59" s="34" t="s">
        <v>43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129</v>
      </c>
      <c r="D61" s="174"/>
      <c r="E61" s="174"/>
      <c r="F61" s="174"/>
      <c r="G61" s="174"/>
      <c r="H61" s="174"/>
      <c r="I61" s="174"/>
      <c r="J61" s="175" t="s">
        <v>130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80</v>
      </c>
      <c r="D63" s="43"/>
      <c r="E63" s="43"/>
      <c r="F63" s="43"/>
      <c r="G63" s="43"/>
      <c r="H63" s="43"/>
      <c r="I63" s="43"/>
      <c r="J63" s="105">
        <f>J89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19" t="s">
        <v>131</v>
      </c>
    </row>
    <row r="64" spans="1:31" s="9" customFormat="1" ht="24.95" customHeight="1">
      <c r="A64" s="9"/>
      <c r="B64" s="177"/>
      <c r="C64" s="178"/>
      <c r="D64" s="179" t="s">
        <v>132</v>
      </c>
      <c r="E64" s="180"/>
      <c r="F64" s="180"/>
      <c r="G64" s="180"/>
      <c r="H64" s="180"/>
      <c r="I64" s="180"/>
      <c r="J64" s="181">
        <f>J90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354</v>
      </c>
      <c r="E65" s="185"/>
      <c r="F65" s="185"/>
      <c r="G65" s="185"/>
      <c r="H65" s="185"/>
      <c r="I65" s="185"/>
      <c r="J65" s="186">
        <f>J91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355</v>
      </c>
      <c r="E66" s="185"/>
      <c r="F66" s="185"/>
      <c r="G66" s="185"/>
      <c r="H66" s="185"/>
      <c r="I66" s="185"/>
      <c r="J66" s="186">
        <f>J367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135</v>
      </c>
      <c r="E67" s="185"/>
      <c r="F67" s="185"/>
      <c r="G67" s="185"/>
      <c r="H67" s="185"/>
      <c r="I67" s="185"/>
      <c r="J67" s="186">
        <f>J391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5" t="s">
        <v>138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16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72" t="str">
        <f>E7</f>
        <v>Realizace opatření KoPÚ k.ú. Měrovice nad Hanou</v>
      </c>
      <c r="F77" s="34"/>
      <c r="G77" s="34"/>
      <c r="H77" s="34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2:12" s="1" customFormat="1" ht="12" customHeight="1">
      <c r="B78" s="23"/>
      <c r="C78" s="34" t="s">
        <v>125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1"/>
      <c r="B79" s="42"/>
      <c r="C79" s="43"/>
      <c r="D79" s="43"/>
      <c r="E79" s="172" t="s">
        <v>509</v>
      </c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352</v>
      </c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72" t="str">
        <f>E11</f>
        <v>SO 09.3 - Následná péče - 3.rok</v>
      </c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4" t="s">
        <v>24</v>
      </c>
      <c r="D83" s="43"/>
      <c r="E83" s="43"/>
      <c r="F83" s="29" t="str">
        <f>F14</f>
        <v>Měrovice nad Hanou</v>
      </c>
      <c r="G83" s="43"/>
      <c r="H83" s="43"/>
      <c r="I83" s="34" t="s">
        <v>26</v>
      </c>
      <c r="J83" s="75" t="str">
        <f>IF(J14="","",J14)</f>
        <v>17. 5. 2022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40.05" customHeight="1">
      <c r="A85" s="41"/>
      <c r="B85" s="42"/>
      <c r="C85" s="34" t="s">
        <v>34</v>
      </c>
      <c r="D85" s="43"/>
      <c r="E85" s="43"/>
      <c r="F85" s="29" t="str">
        <f>E17</f>
        <v>ČR-Státní pozemkový úřad,Krajský poz.úřad</v>
      </c>
      <c r="G85" s="43"/>
      <c r="H85" s="43"/>
      <c r="I85" s="34" t="s">
        <v>41</v>
      </c>
      <c r="J85" s="39" t="str">
        <f>E23</f>
        <v xml:space="preserve">AGPOL  s.r.o.,Jungmanova 153/12,Olomouc</v>
      </c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5.15" customHeight="1">
      <c r="A86" s="41"/>
      <c r="B86" s="42"/>
      <c r="C86" s="34" t="s">
        <v>39</v>
      </c>
      <c r="D86" s="43"/>
      <c r="E86" s="43"/>
      <c r="F86" s="29" t="str">
        <f>IF(E20="","",E20)</f>
        <v>Vyplň údaj</v>
      </c>
      <c r="G86" s="43"/>
      <c r="H86" s="43"/>
      <c r="I86" s="34" t="s">
        <v>43</v>
      </c>
      <c r="J86" s="39" t="str">
        <f>E26</f>
        <v xml:space="preserve"> </v>
      </c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0.3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11" customFormat="1" ht="29.25" customHeight="1">
      <c r="A88" s="188"/>
      <c r="B88" s="189"/>
      <c r="C88" s="190" t="s">
        <v>139</v>
      </c>
      <c r="D88" s="191" t="s">
        <v>67</v>
      </c>
      <c r="E88" s="191" t="s">
        <v>63</v>
      </c>
      <c r="F88" s="191" t="s">
        <v>64</v>
      </c>
      <c r="G88" s="191" t="s">
        <v>140</v>
      </c>
      <c r="H88" s="191" t="s">
        <v>141</v>
      </c>
      <c r="I88" s="191" t="s">
        <v>142</v>
      </c>
      <c r="J88" s="191" t="s">
        <v>130</v>
      </c>
      <c r="K88" s="192" t="s">
        <v>143</v>
      </c>
      <c r="L88" s="193"/>
      <c r="M88" s="95" t="s">
        <v>36</v>
      </c>
      <c r="N88" s="96" t="s">
        <v>52</v>
      </c>
      <c r="O88" s="96" t="s">
        <v>144</v>
      </c>
      <c r="P88" s="96" t="s">
        <v>145</v>
      </c>
      <c r="Q88" s="96" t="s">
        <v>146</v>
      </c>
      <c r="R88" s="96" t="s">
        <v>147</v>
      </c>
      <c r="S88" s="96" t="s">
        <v>148</v>
      </c>
      <c r="T88" s="97" t="s">
        <v>149</v>
      </c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</row>
    <row r="89" spans="1:63" s="2" customFormat="1" ht="22.8" customHeight="1">
      <c r="A89" s="41"/>
      <c r="B89" s="42"/>
      <c r="C89" s="102" t="s">
        <v>150</v>
      </c>
      <c r="D89" s="43"/>
      <c r="E89" s="43"/>
      <c r="F89" s="43"/>
      <c r="G89" s="43"/>
      <c r="H89" s="43"/>
      <c r="I89" s="43"/>
      <c r="J89" s="194">
        <f>BK89</f>
        <v>0</v>
      </c>
      <c r="K89" s="43"/>
      <c r="L89" s="47"/>
      <c r="M89" s="98"/>
      <c r="N89" s="195"/>
      <c r="O89" s="99"/>
      <c r="P89" s="196">
        <f>P90</f>
        <v>0</v>
      </c>
      <c r="Q89" s="99"/>
      <c r="R89" s="196">
        <f>R90</f>
        <v>66.44053143000001</v>
      </c>
      <c r="S89" s="99"/>
      <c r="T89" s="197">
        <f>T90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81</v>
      </c>
      <c r="AU89" s="19" t="s">
        <v>131</v>
      </c>
      <c r="BK89" s="198">
        <f>BK90</f>
        <v>0</v>
      </c>
    </row>
    <row r="90" spans="1:63" s="12" customFormat="1" ht="25.9" customHeight="1">
      <c r="A90" s="12"/>
      <c r="B90" s="199"/>
      <c r="C90" s="200"/>
      <c r="D90" s="201" t="s">
        <v>81</v>
      </c>
      <c r="E90" s="202" t="s">
        <v>151</v>
      </c>
      <c r="F90" s="202" t="s">
        <v>152</v>
      </c>
      <c r="G90" s="200"/>
      <c r="H90" s="200"/>
      <c r="I90" s="203"/>
      <c r="J90" s="204">
        <f>BK90</f>
        <v>0</v>
      </c>
      <c r="K90" s="200"/>
      <c r="L90" s="205"/>
      <c r="M90" s="206"/>
      <c r="N90" s="207"/>
      <c r="O90" s="207"/>
      <c r="P90" s="208">
        <f>P91+P367+P391</f>
        <v>0</v>
      </c>
      <c r="Q90" s="207"/>
      <c r="R90" s="208">
        <f>R91+R367+R391</f>
        <v>66.44053143000001</v>
      </c>
      <c r="S90" s="207"/>
      <c r="T90" s="209">
        <f>T91+T367+T391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23</v>
      </c>
      <c r="AT90" s="211" t="s">
        <v>81</v>
      </c>
      <c r="AU90" s="211" t="s">
        <v>82</v>
      </c>
      <c r="AY90" s="210" t="s">
        <v>153</v>
      </c>
      <c r="BK90" s="212">
        <f>BK91+BK367+BK391</f>
        <v>0</v>
      </c>
    </row>
    <row r="91" spans="1:63" s="12" customFormat="1" ht="22.8" customHeight="1">
      <c r="A91" s="12"/>
      <c r="B91" s="199"/>
      <c r="C91" s="200"/>
      <c r="D91" s="201" t="s">
        <v>81</v>
      </c>
      <c r="E91" s="213" t="s">
        <v>356</v>
      </c>
      <c r="F91" s="213" t="s">
        <v>357</v>
      </c>
      <c r="G91" s="200"/>
      <c r="H91" s="200"/>
      <c r="I91" s="203"/>
      <c r="J91" s="214">
        <f>BK91</f>
        <v>0</v>
      </c>
      <c r="K91" s="200"/>
      <c r="L91" s="205"/>
      <c r="M91" s="206"/>
      <c r="N91" s="207"/>
      <c r="O91" s="207"/>
      <c r="P91" s="208">
        <f>SUM(P92:P366)</f>
        <v>0</v>
      </c>
      <c r="Q91" s="207"/>
      <c r="R91" s="208">
        <f>SUM(R92:R366)</f>
        <v>66.43962</v>
      </c>
      <c r="S91" s="207"/>
      <c r="T91" s="209">
        <f>SUM(T92:T366)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23</v>
      </c>
      <c r="AT91" s="211" t="s">
        <v>81</v>
      </c>
      <c r="AU91" s="211" t="s">
        <v>23</v>
      </c>
      <c r="AY91" s="210" t="s">
        <v>153</v>
      </c>
      <c r="BK91" s="212">
        <f>SUM(BK92:BK366)</f>
        <v>0</v>
      </c>
    </row>
    <row r="92" spans="1:65" s="2" customFormat="1" ht="16.5" customHeight="1">
      <c r="A92" s="41"/>
      <c r="B92" s="42"/>
      <c r="C92" s="215" t="s">
        <v>23</v>
      </c>
      <c r="D92" s="215" t="s">
        <v>155</v>
      </c>
      <c r="E92" s="216" t="s">
        <v>358</v>
      </c>
      <c r="F92" s="217" t="s">
        <v>359</v>
      </c>
      <c r="G92" s="218" t="s">
        <v>360</v>
      </c>
      <c r="H92" s="219">
        <v>1.23</v>
      </c>
      <c r="I92" s="220"/>
      <c r="J92" s="221">
        <f>ROUND(I92*H92,2)</f>
        <v>0</v>
      </c>
      <c r="K92" s="217" t="s">
        <v>159</v>
      </c>
      <c r="L92" s="47"/>
      <c r="M92" s="222" t="s">
        <v>36</v>
      </c>
      <c r="N92" s="223" t="s">
        <v>53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160</v>
      </c>
      <c r="AT92" s="226" t="s">
        <v>155</v>
      </c>
      <c r="AU92" s="226" t="s">
        <v>90</v>
      </c>
      <c r="AY92" s="19" t="s">
        <v>153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23</v>
      </c>
      <c r="BK92" s="227">
        <f>ROUND(I92*H92,2)</f>
        <v>0</v>
      </c>
      <c r="BL92" s="19" t="s">
        <v>160</v>
      </c>
      <c r="BM92" s="226" t="s">
        <v>946</v>
      </c>
    </row>
    <row r="93" spans="1:47" s="2" customFormat="1" ht="12">
      <c r="A93" s="41"/>
      <c r="B93" s="42"/>
      <c r="C93" s="43"/>
      <c r="D93" s="228" t="s">
        <v>162</v>
      </c>
      <c r="E93" s="43"/>
      <c r="F93" s="229" t="s">
        <v>362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162</v>
      </c>
      <c r="AU93" s="19" t="s">
        <v>90</v>
      </c>
    </row>
    <row r="94" spans="1:47" s="2" customFormat="1" ht="12">
      <c r="A94" s="41"/>
      <c r="B94" s="42"/>
      <c r="C94" s="43"/>
      <c r="D94" s="233" t="s">
        <v>164</v>
      </c>
      <c r="E94" s="43"/>
      <c r="F94" s="234" t="s">
        <v>363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164</v>
      </c>
      <c r="AU94" s="19" t="s">
        <v>90</v>
      </c>
    </row>
    <row r="95" spans="1:51" s="13" customFormat="1" ht="12">
      <c r="A95" s="13"/>
      <c r="B95" s="235"/>
      <c r="C95" s="236"/>
      <c r="D95" s="228" t="s">
        <v>166</v>
      </c>
      <c r="E95" s="237" t="s">
        <v>36</v>
      </c>
      <c r="F95" s="238" t="s">
        <v>516</v>
      </c>
      <c r="G95" s="236"/>
      <c r="H95" s="237" t="s">
        <v>36</v>
      </c>
      <c r="I95" s="239"/>
      <c r="J95" s="236"/>
      <c r="K95" s="236"/>
      <c r="L95" s="240"/>
      <c r="M95" s="241"/>
      <c r="N95" s="242"/>
      <c r="O95" s="242"/>
      <c r="P95" s="242"/>
      <c r="Q95" s="242"/>
      <c r="R95" s="242"/>
      <c r="S95" s="242"/>
      <c r="T95" s="24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4" t="s">
        <v>166</v>
      </c>
      <c r="AU95" s="244" t="s">
        <v>90</v>
      </c>
      <c r="AV95" s="13" t="s">
        <v>23</v>
      </c>
      <c r="AW95" s="13" t="s">
        <v>45</v>
      </c>
      <c r="AX95" s="13" t="s">
        <v>82</v>
      </c>
      <c r="AY95" s="244" t="s">
        <v>153</v>
      </c>
    </row>
    <row r="96" spans="1:51" s="13" customFormat="1" ht="12">
      <c r="A96" s="13"/>
      <c r="B96" s="235"/>
      <c r="C96" s="236"/>
      <c r="D96" s="228" t="s">
        <v>166</v>
      </c>
      <c r="E96" s="237" t="s">
        <v>36</v>
      </c>
      <c r="F96" s="238" t="s">
        <v>472</v>
      </c>
      <c r="G96" s="236"/>
      <c r="H96" s="237" t="s">
        <v>36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166</v>
      </c>
      <c r="AU96" s="244" t="s">
        <v>90</v>
      </c>
      <c r="AV96" s="13" t="s">
        <v>23</v>
      </c>
      <c r="AW96" s="13" t="s">
        <v>45</v>
      </c>
      <c r="AX96" s="13" t="s">
        <v>82</v>
      </c>
      <c r="AY96" s="244" t="s">
        <v>153</v>
      </c>
    </row>
    <row r="97" spans="1:51" s="14" customFormat="1" ht="12">
      <c r="A97" s="14"/>
      <c r="B97" s="245"/>
      <c r="C97" s="246"/>
      <c r="D97" s="228" t="s">
        <v>166</v>
      </c>
      <c r="E97" s="247" t="s">
        <v>36</v>
      </c>
      <c r="F97" s="248" t="s">
        <v>891</v>
      </c>
      <c r="G97" s="246"/>
      <c r="H97" s="249">
        <v>1.2295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5" t="s">
        <v>166</v>
      </c>
      <c r="AU97" s="255" t="s">
        <v>90</v>
      </c>
      <c r="AV97" s="14" t="s">
        <v>90</v>
      </c>
      <c r="AW97" s="14" t="s">
        <v>45</v>
      </c>
      <c r="AX97" s="14" t="s">
        <v>82</v>
      </c>
      <c r="AY97" s="255" t="s">
        <v>153</v>
      </c>
    </row>
    <row r="98" spans="1:51" s="15" customFormat="1" ht="12">
      <c r="A98" s="15"/>
      <c r="B98" s="266"/>
      <c r="C98" s="267"/>
      <c r="D98" s="228" t="s">
        <v>166</v>
      </c>
      <c r="E98" s="268" t="s">
        <v>36</v>
      </c>
      <c r="F98" s="269" t="s">
        <v>183</v>
      </c>
      <c r="G98" s="267"/>
      <c r="H98" s="270">
        <v>1.2295</v>
      </c>
      <c r="I98" s="271"/>
      <c r="J98" s="267"/>
      <c r="K98" s="267"/>
      <c r="L98" s="272"/>
      <c r="M98" s="273"/>
      <c r="N98" s="274"/>
      <c r="O98" s="274"/>
      <c r="P98" s="274"/>
      <c r="Q98" s="274"/>
      <c r="R98" s="274"/>
      <c r="S98" s="274"/>
      <c r="T98" s="27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76" t="s">
        <v>166</v>
      </c>
      <c r="AU98" s="276" t="s">
        <v>90</v>
      </c>
      <c r="AV98" s="15" t="s">
        <v>160</v>
      </c>
      <c r="AW98" s="15" t="s">
        <v>45</v>
      </c>
      <c r="AX98" s="15" t="s">
        <v>23</v>
      </c>
      <c r="AY98" s="276" t="s">
        <v>153</v>
      </c>
    </row>
    <row r="99" spans="1:65" s="2" customFormat="1" ht="21.75" customHeight="1">
      <c r="A99" s="41"/>
      <c r="B99" s="42"/>
      <c r="C99" s="215" t="s">
        <v>90</v>
      </c>
      <c r="D99" s="215" t="s">
        <v>155</v>
      </c>
      <c r="E99" s="216" t="s">
        <v>184</v>
      </c>
      <c r="F99" s="217" t="s">
        <v>185</v>
      </c>
      <c r="G99" s="218" t="s">
        <v>186</v>
      </c>
      <c r="H99" s="219">
        <v>12.1</v>
      </c>
      <c r="I99" s="220"/>
      <c r="J99" s="221">
        <f>ROUND(I99*H99,2)</f>
        <v>0</v>
      </c>
      <c r="K99" s="217" t="s">
        <v>159</v>
      </c>
      <c r="L99" s="47"/>
      <c r="M99" s="222" t="s">
        <v>36</v>
      </c>
      <c r="N99" s="223" t="s">
        <v>53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6" t="s">
        <v>160</v>
      </c>
      <c r="AT99" s="226" t="s">
        <v>155</v>
      </c>
      <c r="AU99" s="226" t="s">
        <v>90</v>
      </c>
      <c r="AY99" s="19" t="s">
        <v>153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23</v>
      </c>
      <c r="BK99" s="227">
        <f>ROUND(I99*H99,2)</f>
        <v>0</v>
      </c>
      <c r="BL99" s="19" t="s">
        <v>160</v>
      </c>
      <c r="BM99" s="226" t="s">
        <v>947</v>
      </c>
    </row>
    <row r="100" spans="1:47" s="2" customFormat="1" ht="12">
      <c r="A100" s="41"/>
      <c r="B100" s="42"/>
      <c r="C100" s="43"/>
      <c r="D100" s="228" t="s">
        <v>162</v>
      </c>
      <c r="E100" s="43"/>
      <c r="F100" s="229" t="s">
        <v>188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162</v>
      </c>
      <c r="AU100" s="19" t="s">
        <v>90</v>
      </c>
    </row>
    <row r="101" spans="1:47" s="2" customFormat="1" ht="12">
      <c r="A101" s="41"/>
      <c r="B101" s="42"/>
      <c r="C101" s="43"/>
      <c r="D101" s="233" t="s">
        <v>164</v>
      </c>
      <c r="E101" s="43"/>
      <c r="F101" s="234" t="s">
        <v>189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164</v>
      </c>
      <c r="AU101" s="19" t="s">
        <v>90</v>
      </c>
    </row>
    <row r="102" spans="1:51" s="13" customFormat="1" ht="12">
      <c r="A102" s="13"/>
      <c r="B102" s="235"/>
      <c r="C102" s="236"/>
      <c r="D102" s="228" t="s">
        <v>166</v>
      </c>
      <c r="E102" s="237" t="s">
        <v>36</v>
      </c>
      <c r="F102" s="238" t="s">
        <v>803</v>
      </c>
      <c r="G102" s="236"/>
      <c r="H102" s="237" t="s">
        <v>36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166</v>
      </c>
      <c r="AU102" s="244" t="s">
        <v>90</v>
      </c>
      <c r="AV102" s="13" t="s">
        <v>23</v>
      </c>
      <c r="AW102" s="13" t="s">
        <v>45</v>
      </c>
      <c r="AX102" s="13" t="s">
        <v>82</v>
      </c>
      <c r="AY102" s="244" t="s">
        <v>153</v>
      </c>
    </row>
    <row r="103" spans="1:51" s="13" customFormat="1" ht="12">
      <c r="A103" s="13"/>
      <c r="B103" s="235"/>
      <c r="C103" s="236"/>
      <c r="D103" s="228" t="s">
        <v>166</v>
      </c>
      <c r="E103" s="237" t="s">
        <v>36</v>
      </c>
      <c r="F103" s="238" t="s">
        <v>472</v>
      </c>
      <c r="G103" s="236"/>
      <c r="H103" s="237" t="s">
        <v>36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166</v>
      </c>
      <c r="AU103" s="244" t="s">
        <v>90</v>
      </c>
      <c r="AV103" s="13" t="s">
        <v>23</v>
      </c>
      <c r="AW103" s="13" t="s">
        <v>45</v>
      </c>
      <c r="AX103" s="13" t="s">
        <v>82</v>
      </c>
      <c r="AY103" s="244" t="s">
        <v>153</v>
      </c>
    </row>
    <row r="104" spans="1:51" s="14" customFormat="1" ht="12">
      <c r="A104" s="14"/>
      <c r="B104" s="245"/>
      <c r="C104" s="246"/>
      <c r="D104" s="228" t="s">
        <v>166</v>
      </c>
      <c r="E104" s="247" t="s">
        <v>36</v>
      </c>
      <c r="F104" s="248" t="s">
        <v>804</v>
      </c>
      <c r="G104" s="246"/>
      <c r="H104" s="249">
        <v>3.6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5" t="s">
        <v>166</v>
      </c>
      <c r="AU104" s="255" t="s">
        <v>90</v>
      </c>
      <c r="AV104" s="14" t="s">
        <v>90</v>
      </c>
      <c r="AW104" s="14" t="s">
        <v>45</v>
      </c>
      <c r="AX104" s="14" t="s">
        <v>82</v>
      </c>
      <c r="AY104" s="255" t="s">
        <v>153</v>
      </c>
    </row>
    <row r="105" spans="1:51" s="14" customFormat="1" ht="12">
      <c r="A105" s="14"/>
      <c r="B105" s="245"/>
      <c r="C105" s="246"/>
      <c r="D105" s="228" t="s">
        <v>166</v>
      </c>
      <c r="E105" s="247" t="s">
        <v>36</v>
      </c>
      <c r="F105" s="248" t="s">
        <v>805</v>
      </c>
      <c r="G105" s="246"/>
      <c r="H105" s="249">
        <v>8.5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166</v>
      </c>
      <c r="AU105" s="255" t="s">
        <v>90</v>
      </c>
      <c r="AV105" s="14" t="s">
        <v>90</v>
      </c>
      <c r="AW105" s="14" t="s">
        <v>45</v>
      </c>
      <c r="AX105" s="14" t="s">
        <v>82</v>
      </c>
      <c r="AY105" s="255" t="s">
        <v>153</v>
      </c>
    </row>
    <row r="106" spans="1:51" s="15" customFormat="1" ht="12">
      <c r="A106" s="15"/>
      <c r="B106" s="266"/>
      <c r="C106" s="267"/>
      <c r="D106" s="228" t="s">
        <v>166</v>
      </c>
      <c r="E106" s="268" t="s">
        <v>36</v>
      </c>
      <c r="F106" s="269" t="s">
        <v>183</v>
      </c>
      <c r="G106" s="267"/>
      <c r="H106" s="270">
        <v>12.1</v>
      </c>
      <c r="I106" s="271"/>
      <c r="J106" s="267"/>
      <c r="K106" s="267"/>
      <c r="L106" s="272"/>
      <c r="M106" s="273"/>
      <c r="N106" s="274"/>
      <c r="O106" s="274"/>
      <c r="P106" s="274"/>
      <c r="Q106" s="274"/>
      <c r="R106" s="274"/>
      <c r="S106" s="274"/>
      <c r="T106" s="27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76" t="s">
        <v>166</v>
      </c>
      <c r="AU106" s="276" t="s">
        <v>90</v>
      </c>
      <c r="AV106" s="15" t="s">
        <v>160</v>
      </c>
      <c r="AW106" s="15" t="s">
        <v>45</v>
      </c>
      <c r="AX106" s="15" t="s">
        <v>23</v>
      </c>
      <c r="AY106" s="276" t="s">
        <v>153</v>
      </c>
    </row>
    <row r="107" spans="1:65" s="2" customFormat="1" ht="21.75" customHeight="1">
      <c r="A107" s="41"/>
      <c r="B107" s="42"/>
      <c r="C107" s="215" t="s">
        <v>174</v>
      </c>
      <c r="D107" s="215" t="s">
        <v>155</v>
      </c>
      <c r="E107" s="216" t="s">
        <v>534</v>
      </c>
      <c r="F107" s="217" t="s">
        <v>535</v>
      </c>
      <c r="G107" s="218" t="s">
        <v>186</v>
      </c>
      <c r="H107" s="219">
        <v>31.5</v>
      </c>
      <c r="I107" s="220"/>
      <c r="J107" s="221">
        <f>ROUND(I107*H107,2)</f>
        <v>0</v>
      </c>
      <c r="K107" s="217" t="s">
        <v>159</v>
      </c>
      <c r="L107" s="47"/>
      <c r="M107" s="222" t="s">
        <v>36</v>
      </c>
      <c r="N107" s="223" t="s">
        <v>53</v>
      </c>
      <c r="O107" s="87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6" t="s">
        <v>160</v>
      </c>
      <c r="AT107" s="226" t="s">
        <v>155</v>
      </c>
      <c r="AU107" s="226" t="s">
        <v>90</v>
      </c>
      <c r="AY107" s="19" t="s">
        <v>153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23</v>
      </c>
      <c r="BK107" s="227">
        <f>ROUND(I107*H107,2)</f>
        <v>0</v>
      </c>
      <c r="BL107" s="19" t="s">
        <v>160</v>
      </c>
      <c r="BM107" s="226" t="s">
        <v>948</v>
      </c>
    </row>
    <row r="108" spans="1:47" s="2" customFormat="1" ht="12">
      <c r="A108" s="41"/>
      <c r="B108" s="42"/>
      <c r="C108" s="43"/>
      <c r="D108" s="228" t="s">
        <v>162</v>
      </c>
      <c r="E108" s="43"/>
      <c r="F108" s="229" t="s">
        <v>537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162</v>
      </c>
      <c r="AU108" s="19" t="s">
        <v>90</v>
      </c>
    </row>
    <row r="109" spans="1:47" s="2" customFormat="1" ht="12">
      <c r="A109" s="41"/>
      <c r="B109" s="42"/>
      <c r="C109" s="43"/>
      <c r="D109" s="233" t="s">
        <v>164</v>
      </c>
      <c r="E109" s="43"/>
      <c r="F109" s="234" t="s">
        <v>538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164</v>
      </c>
      <c r="AU109" s="19" t="s">
        <v>90</v>
      </c>
    </row>
    <row r="110" spans="1:51" s="13" customFormat="1" ht="12">
      <c r="A110" s="13"/>
      <c r="B110" s="235"/>
      <c r="C110" s="236"/>
      <c r="D110" s="228" t="s">
        <v>166</v>
      </c>
      <c r="E110" s="237" t="s">
        <v>36</v>
      </c>
      <c r="F110" s="238" t="s">
        <v>807</v>
      </c>
      <c r="G110" s="236"/>
      <c r="H110" s="237" t="s">
        <v>36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166</v>
      </c>
      <c r="AU110" s="244" t="s">
        <v>90</v>
      </c>
      <c r="AV110" s="13" t="s">
        <v>23</v>
      </c>
      <c r="AW110" s="13" t="s">
        <v>45</v>
      </c>
      <c r="AX110" s="13" t="s">
        <v>82</v>
      </c>
      <c r="AY110" s="244" t="s">
        <v>153</v>
      </c>
    </row>
    <row r="111" spans="1:51" s="13" customFormat="1" ht="12">
      <c r="A111" s="13"/>
      <c r="B111" s="235"/>
      <c r="C111" s="236"/>
      <c r="D111" s="228" t="s">
        <v>166</v>
      </c>
      <c r="E111" s="237" t="s">
        <v>36</v>
      </c>
      <c r="F111" s="238" t="s">
        <v>472</v>
      </c>
      <c r="G111" s="236"/>
      <c r="H111" s="237" t="s">
        <v>36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166</v>
      </c>
      <c r="AU111" s="244" t="s">
        <v>90</v>
      </c>
      <c r="AV111" s="13" t="s">
        <v>23</v>
      </c>
      <c r="AW111" s="13" t="s">
        <v>45</v>
      </c>
      <c r="AX111" s="13" t="s">
        <v>82</v>
      </c>
      <c r="AY111" s="244" t="s">
        <v>153</v>
      </c>
    </row>
    <row r="112" spans="1:51" s="14" customFormat="1" ht="12">
      <c r="A112" s="14"/>
      <c r="B112" s="245"/>
      <c r="C112" s="246"/>
      <c r="D112" s="228" t="s">
        <v>166</v>
      </c>
      <c r="E112" s="247" t="s">
        <v>36</v>
      </c>
      <c r="F112" s="248" t="s">
        <v>808</v>
      </c>
      <c r="G112" s="246"/>
      <c r="H112" s="249">
        <v>31.5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166</v>
      </c>
      <c r="AU112" s="255" t="s">
        <v>90</v>
      </c>
      <c r="AV112" s="14" t="s">
        <v>90</v>
      </c>
      <c r="AW112" s="14" t="s">
        <v>45</v>
      </c>
      <c r="AX112" s="14" t="s">
        <v>82</v>
      </c>
      <c r="AY112" s="255" t="s">
        <v>153</v>
      </c>
    </row>
    <row r="113" spans="1:51" s="15" customFormat="1" ht="12">
      <c r="A113" s="15"/>
      <c r="B113" s="266"/>
      <c r="C113" s="267"/>
      <c r="D113" s="228" t="s">
        <v>166</v>
      </c>
      <c r="E113" s="268" t="s">
        <v>36</v>
      </c>
      <c r="F113" s="269" t="s">
        <v>183</v>
      </c>
      <c r="G113" s="267"/>
      <c r="H113" s="270">
        <v>31.5</v>
      </c>
      <c r="I113" s="271"/>
      <c r="J113" s="267"/>
      <c r="K113" s="267"/>
      <c r="L113" s="272"/>
      <c r="M113" s="273"/>
      <c r="N113" s="274"/>
      <c r="O113" s="274"/>
      <c r="P113" s="274"/>
      <c r="Q113" s="274"/>
      <c r="R113" s="274"/>
      <c r="S113" s="274"/>
      <c r="T113" s="27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76" t="s">
        <v>166</v>
      </c>
      <c r="AU113" s="276" t="s">
        <v>90</v>
      </c>
      <c r="AV113" s="15" t="s">
        <v>160</v>
      </c>
      <c r="AW113" s="15" t="s">
        <v>45</v>
      </c>
      <c r="AX113" s="15" t="s">
        <v>23</v>
      </c>
      <c r="AY113" s="276" t="s">
        <v>153</v>
      </c>
    </row>
    <row r="114" spans="1:65" s="2" customFormat="1" ht="16.5" customHeight="1">
      <c r="A114" s="41"/>
      <c r="B114" s="42"/>
      <c r="C114" s="215" t="s">
        <v>160</v>
      </c>
      <c r="D114" s="215" t="s">
        <v>155</v>
      </c>
      <c r="E114" s="216" t="s">
        <v>193</v>
      </c>
      <c r="F114" s="217" t="s">
        <v>194</v>
      </c>
      <c r="G114" s="218" t="s">
        <v>186</v>
      </c>
      <c r="H114" s="219">
        <v>12.1</v>
      </c>
      <c r="I114" s="220"/>
      <c r="J114" s="221">
        <f>ROUND(I114*H114,2)</f>
        <v>0</v>
      </c>
      <c r="K114" s="217" t="s">
        <v>159</v>
      </c>
      <c r="L114" s="47"/>
      <c r="M114" s="222" t="s">
        <v>36</v>
      </c>
      <c r="N114" s="223" t="s">
        <v>53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160</v>
      </c>
      <c r="AT114" s="226" t="s">
        <v>155</v>
      </c>
      <c r="AU114" s="226" t="s">
        <v>90</v>
      </c>
      <c r="AY114" s="19" t="s">
        <v>153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23</v>
      </c>
      <c r="BK114" s="227">
        <f>ROUND(I114*H114,2)</f>
        <v>0</v>
      </c>
      <c r="BL114" s="19" t="s">
        <v>160</v>
      </c>
      <c r="BM114" s="226" t="s">
        <v>949</v>
      </c>
    </row>
    <row r="115" spans="1:47" s="2" customFormat="1" ht="12">
      <c r="A115" s="41"/>
      <c r="B115" s="42"/>
      <c r="C115" s="43"/>
      <c r="D115" s="228" t="s">
        <v>162</v>
      </c>
      <c r="E115" s="43"/>
      <c r="F115" s="229" t="s">
        <v>196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162</v>
      </c>
      <c r="AU115" s="19" t="s">
        <v>90</v>
      </c>
    </row>
    <row r="116" spans="1:47" s="2" customFormat="1" ht="12">
      <c r="A116" s="41"/>
      <c r="B116" s="42"/>
      <c r="C116" s="43"/>
      <c r="D116" s="233" t="s">
        <v>164</v>
      </c>
      <c r="E116" s="43"/>
      <c r="F116" s="234" t="s">
        <v>197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164</v>
      </c>
      <c r="AU116" s="19" t="s">
        <v>90</v>
      </c>
    </row>
    <row r="117" spans="1:51" s="13" customFormat="1" ht="12">
      <c r="A117" s="13"/>
      <c r="B117" s="235"/>
      <c r="C117" s="236"/>
      <c r="D117" s="228" t="s">
        <v>166</v>
      </c>
      <c r="E117" s="237" t="s">
        <v>36</v>
      </c>
      <c r="F117" s="238" t="s">
        <v>803</v>
      </c>
      <c r="G117" s="236"/>
      <c r="H117" s="237" t="s">
        <v>36</v>
      </c>
      <c r="I117" s="239"/>
      <c r="J117" s="236"/>
      <c r="K117" s="236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166</v>
      </c>
      <c r="AU117" s="244" t="s">
        <v>90</v>
      </c>
      <c r="AV117" s="13" t="s">
        <v>23</v>
      </c>
      <c r="AW117" s="13" t="s">
        <v>45</v>
      </c>
      <c r="AX117" s="13" t="s">
        <v>82</v>
      </c>
      <c r="AY117" s="244" t="s">
        <v>153</v>
      </c>
    </row>
    <row r="118" spans="1:51" s="13" customFormat="1" ht="12">
      <c r="A118" s="13"/>
      <c r="B118" s="235"/>
      <c r="C118" s="236"/>
      <c r="D118" s="228" t="s">
        <v>166</v>
      </c>
      <c r="E118" s="237" t="s">
        <v>36</v>
      </c>
      <c r="F118" s="238" t="s">
        <v>472</v>
      </c>
      <c r="G118" s="236"/>
      <c r="H118" s="237" t="s">
        <v>36</v>
      </c>
      <c r="I118" s="239"/>
      <c r="J118" s="236"/>
      <c r="K118" s="236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166</v>
      </c>
      <c r="AU118" s="244" t="s">
        <v>90</v>
      </c>
      <c r="AV118" s="13" t="s">
        <v>23</v>
      </c>
      <c r="AW118" s="13" t="s">
        <v>45</v>
      </c>
      <c r="AX118" s="13" t="s">
        <v>82</v>
      </c>
      <c r="AY118" s="244" t="s">
        <v>153</v>
      </c>
    </row>
    <row r="119" spans="1:51" s="14" customFormat="1" ht="12">
      <c r="A119" s="14"/>
      <c r="B119" s="245"/>
      <c r="C119" s="246"/>
      <c r="D119" s="228" t="s">
        <v>166</v>
      </c>
      <c r="E119" s="247" t="s">
        <v>36</v>
      </c>
      <c r="F119" s="248" t="s">
        <v>804</v>
      </c>
      <c r="G119" s="246"/>
      <c r="H119" s="249">
        <v>3.6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166</v>
      </c>
      <c r="AU119" s="255" t="s">
        <v>90</v>
      </c>
      <c r="AV119" s="14" t="s">
        <v>90</v>
      </c>
      <c r="AW119" s="14" t="s">
        <v>45</v>
      </c>
      <c r="AX119" s="14" t="s">
        <v>82</v>
      </c>
      <c r="AY119" s="255" t="s">
        <v>153</v>
      </c>
    </row>
    <row r="120" spans="1:51" s="14" customFormat="1" ht="12">
      <c r="A120" s="14"/>
      <c r="B120" s="245"/>
      <c r="C120" s="246"/>
      <c r="D120" s="228" t="s">
        <v>166</v>
      </c>
      <c r="E120" s="247" t="s">
        <v>36</v>
      </c>
      <c r="F120" s="248" t="s">
        <v>805</v>
      </c>
      <c r="G120" s="246"/>
      <c r="H120" s="249">
        <v>8.5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5" t="s">
        <v>166</v>
      </c>
      <c r="AU120" s="255" t="s">
        <v>90</v>
      </c>
      <c r="AV120" s="14" t="s">
        <v>90</v>
      </c>
      <c r="AW120" s="14" t="s">
        <v>45</v>
      </c>
      <c r="AX120" s="14" t="s">
        <v>82</v>
      </c>
      <c r="AY120" s="255" t="s">
        <v>153</v>
      </c>
    </row>
    <row r="121" spans="1:51" s="15" customFormat="1" ht="12">
      <c r="A121" s="15"/>
      <c r="B121" s="266"/>
      <c r="C121" s="267"/>
      <c r="D121" s="228" t="s">
        <v>166</v>
      </c>
      <c r="E121" s="268" t="s">
        <v>36</v>
      </c>
      <c r="F121" s="269" t="s">
        <v>183</v>
      </c>
      <c r="G121" s="267"/>
      <c r="H121" s="270">
        <v>12.1</v>
      </c>
      <c r="I121" s="271"/>
      <c r="J121" s="267"/>
      <c r="K121" s="267"/>
      <c r="L121" s="272"/>
      <c r="M121" s="273"/>
      <c r="N121" s="274"/>
      <c r="O121" s="274"/>
      <c r="P121" s="274"/>
      <c r="Q121" s="274"/>
      <c r="R121" s="274"/>
      <c r="S121" s="274"/>
      <c r="T121" s="27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76" t="s">
        <v>166</v>
      </c>
      <c r="AU121" s="276" t="s">
        <v>90</v>
      </c>
      <c r="AV121" s="15" t="s">
        <v>160</v>
      </c>
      <c r="AW121" s="15" t="s">
        <v>45</v>
      </c>
      <c r="AX121" s="15" t="s">
        <v>23</v>
      </c>
      <c r="AY121" s="276" t="s">
        <v>153</v>
      </c>
    </row>
    <row r="122" spans="1:65" s="2" customFormat="1" ht="16.5" customHeight="1">
      <c r="A122" s="41"/>
      <c r="B122" s="42"/>
      <c r="C122" s="256" t="s">
        <v>192</v>
      </c>
      <c r="D122" s="256" t="s">
        <v>175</v>
      </c>
      <c r="E122" s="257" t="s">
        <v>568</v>
      </c>
      <c r="F122" s="258" t="s">
        <v>569</v>
      </c>
      <c r="G122" s="259" t="s">
        <v>201</v>
      </c>
      <c r="H122" s="260">
        <v>0.55</v>
      </c>
      <c r="I122" s="261"/>
      <c r="J122" s="262">
        <f>ROUND(I122*H122,2)</f>
        <v>0</v>
      </c>
      <c r="K122" s="258" t="s">
        <v>36</v>
      </c>
      <c r="L122" s="263"/>
      <c r="M122" s="264" t="s">
        <v>36</v>
      </c>
      <c r="N122" s="265" t="s">
        <v>53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179</v>
      </c>
      <c r="AT122" s="226" t="s">
        <v>175</v>
      </c>
      <c r="AU122" s="226" t="s">
        <v>90</v>
      </c>
      <c r="AY122" s="19" t="s">
        <v>153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23</v>
      </c>
      <c r="BK122" s="227">
        <f>ROUND(I122*H122,2)</f>
        <v>0</v>
      </c>
      <c r="BL122" s="19" t="s">
        <v>160</v>
      </c>
      <c r="BM122" s="226" t="s">
        <v>950</v>
      </c>
    </row>
    <row r="123" spans="1:47" s="2" customFormat="1" ht="12">
      <c r="A123" s="41"/>
      <c r="B123" s="42"/>
      <c r="C123" s="43"/>
      <c r="D123" s="228" t="s">
        <v>162</v>
      </c>
      <c r="E123" s="43"/>
      <c r="F123" s="229" t="s">
        <v>569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162</v>
      </c>
      <c r="AU123" s="19" t="s">
        <v>90</v>
      </c>
    </row>
    <row r="124" spans="1:51" s="13" customFormat="1" ht="12">
      <c r="A124" s="13"/>
      <c r="B124" s="235"/>
      <c r="C124" s="236"/>
      <c r="D124" s="228" t="s">
        <v>166</v>
      </c>
      <c r="E124" s="237" t="s">
        <v>36</v>
      </c>
      <c r="F124" s="238" t="s">
        <v>546</v>
      </c>
      <c r="G124" s="236"/>
      <c r="H124" s="237" t="s">
        <v>36</v>
      </c>
      <c r="I124" s="239"/>
      <c r="J124" s="236"/>
      <c r="K124" s="236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166</v>
      </c>
      <c r="AU124" s="244" t="s">
        <v>90</v>
      </c>
      <c r="AV124" s="13" t="s">
        <v>23</v>
      </c>
      <c r="AW124" s="13" t="s">
        <v>45</v>
      </c>
      <c r="AX124" s="13" t="s">
        <v>82</v>
      </c>
      <c r="AY124" s="244" t="s">
        <v>153</v>
      </c>
    </row>
    <row r="125" spans="1:51" s="13" customFormat="1" ht="12">
      <c r="A125" s="13"/>
      <c r="B125" s="235"/>
      <c r="C125" s="236"/>
      <c r="D125" s="228" t="s">
        <v>166</v>
      </c>
      <c r="E125" s="237" t="s">
        <v>36</v>
      </c>
      <c r="F125" s="238" t="s">
        <v>472</v>
      </c>
      <c r="G125" s="236"/>
      <c r="H125" s="237" t="s">
        <v>36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166</v>
      </c>
      <c r="AU125" s="244" t="s">
        <v>90</v>
      </c>
      <c r="AV125" s="13" t="s">
        <v>23</v>
      </c>
      <c r="AW125" s="13" t="s">
        <v>45</v>
      </c>
      <c r="AX125" s="13" t="s">
        <v>82</v>
      </c>
      <c r="AY125" s="244" t="s">
        <v>153</v>
      </c>
    </row>
    <row r="126" spans="1:51" s="14" customFormat="1" ht="12">
      <c r="A126" s="14"/>
      <c r="B126" s="245"/>
      <c r="C126" s="246"/>
      <c r="D126" s="228" t="s">
        <v>166</v>
      </c>
      <c r="E126" s="247" t="s">
        <v>36</v>
      </c>
      <c r="F126" s="248" t="s">
        <v>811</v>
      </c>
      <c r="G126" s="246"/>
      <c r="H126" s="249">
        <v>0.55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166</v>
      </c>
      <c r="AU126" s="255" t="s">
        <v>90</v>
      </c>
      <c r="AV126" s="14" t="s">
        <v>90</v>
      </c>
      <c r="AW126" s="14" t="s">
        <v>45</v>
      </c>
      <c r="AX126" s="14" t="s">
        <v>82</v>
      </c>
      <c r="AY126" s="255" t="s">
        <v>153</v>
      </c>
    </row>
    <row r="127" spans="1:51" s="15" customFormat="1" ht="12">
      <c r="A127" s="15"/>
      <c r="B127" s="266"/>
      <c r="C127" s="267"/>
      <c r="D127" s="228" t="s">
        <v>166</v>
      </c>
      <c r="E127" s="268" t="s">
        <v>36</v>
      </c>
      <c r="F127" s="269" t="s">
        <v>183</v>
      </c>
      <c r="G127" s="267"/>
      <c r="H127" s="270">
        <v>0.55</v>
      </c>
      <c r="I127" s="271"/>
      <c r="J127" s="267"/>
      <c r="K127" s="267"/>
      <c r="L127" s="272"/>
      <c r="M127" s="273"/>
      <c r="N127" s="274"/>
      <c r="O127" s="274"/>
      <c r="P127" s="274"/>
      <c r="Q127" s="274"/>
      <c r="R127" s="274"/>
      <c r="S127" s="274"/>
      <c r="T127" s="27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6" t="s">
        <v>166</v>
      </c>
      <c r="AU127" s="276" t="s">
        <v>90</v>
      </c>
      <c r="AV127" s="15" t="s">
        <v>160</v>
      </c>
      <c r="AW127" s="15" t="s">
        <v>45</v>
      </c>
      <c r="AX127" s="15" t="s">
        <v>23</v>
      </c>
      <c r="AY127" s="276" t="s">
        <v>153</v>
      </c>
    </row>
    <row r="128" spans="1:65" s="2" customFormat="1" ht="16.5" customHeight="1">
      <c r="A128" s="41"/>
      <c r="B128" s="42"/>
      <c r="C128" s="256" t="s">
        <v>198</v>
      </c>
      <c r="D128" s="256" t="s">
        <v>175</v>
      </c>
      <c r="E128" s="257" t="s">
        <v>571</v>
      </c>
      <c r="F128" s="258" t="s">
        <v>572</v>
      </c>
      <c r="G128" s="259" t="s">
        <v>201</v>
      </c>
      <c r="H128" s="260">
        <v>1.25</v>
      </c>
      <c r="I128" s="261"/>
      <c r="J128" s="262">
        <f>ROUND(I128*H128,2)</f>
        <v>0</v>
      </c>
      <c r="K128" s="258" t="s">
        <v>36</v>
      </c>
      <c r="L128" s="263"/>
      <c r="M128" s="264" t="s">
        <v>36</v>
      </c>
      <c r="N128" s="265" t="s">
        <v>53</v>
      </c>
      <c r="O128" s="87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6" t="s">
        <v>179</v>
      </c>
      <c r="AT128" s="226" t="s">
        <v>175</v>
      </c>
      <c r="AU128" s="226" t="s">
        <v>90</v>
      </c>
      <c r="AY128" s="19" t="s">
        <v>153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23</v>
      </c>
      <c r="BK128" s="227">
        <f>ROUND(I128*H128,2)</f>
        <v>0</v>
      </c>
      <c r="BL128" s="19" t="s">
        <v>160</v>
      </c>
      <c r="BM128" s="226" t="s">
        <v>951</v>
      </c>
    </row>
    <row r="129" spans="1:47" s="2" customFormat="1" ht="12">
      <c r="A129" s="41"/>
      <c r="B129" s="42"/>
      <c r="C129" s="43"/>
      <c r="D129" s="228" t="s">
        <v>162</v>
      </c>
      <c r="E129" s="43"/>
      <c r="F129" s="229" t="s">
        <v>572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162</v>
      </c>
      <c r="AU129" s="19" t="s">
        <v>90</v>
      </c>
    </row>
    <row r="130" spans="1:51" s="13" customFormat="1" ht="12">
      <c r="A130" s="13"/>
      <c r="B130" s="235"/>
      <c r="C130" s="236"/>
      <c r="D130" s="228" t="s">
        <v>166</v>
      </c>
      <c r="E130" s="237" t="s">
        <v>36</v>
      </c>
      <c r="F130" s="238" t="s">
        <v>546</v>
      </c>
      <c r="G130" s="236"/>
      <c r="H130" s="237" t="s">
        <v>36</v>
      </c>
      <c r="I130" s="239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166</v>
      </c>
      <c r="AU130" s="244" t="s">
        <v>90</v>
      </c>
      <c r="AV130" s="13" t="s">
        <v>23</v>
      </c>
      <c r="AW130" s="13" t="s">
        <v>45</v>
      </c>
      <c r="AX130" s="13" t="s">
        <v>82</v>
      </c>
      <c r="AY130" s="244" t="s">
        <v>153</v>
      </c>
    </row>
    <row r="131" spans="1:51" s="13" customFormat="1" ht="12">
      <c r="A131" s="13"/>
      <c r="B131" s="235"/>
      <c r="C131" s="236"/>
      <c r="D131" s="228" t="s">
        <v>166</v>
      </c>
      <c r="E131" s="237" t="s">
        <v>36</v>
      </c>
      <c r="F131" s="238" t="s">
        <v>472</v>
      </c>
      <c r="G131" s="236"/>
      <c r="H131" s="237" t="s">
        <v>36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166</v>
      </c>
      <c r="AU131" s="244" t="s">
        <v>90</v>
      </c>
      <c r="AV131" s="13" t="s">
        <v>23</v>
      </c>
      <c r="AW131" s="13" t="s">
        <v>45</v>
      </c>
      <c r="AX131" s="13" t="s">
        <v>82</v>
      </c>
      <c r="AY131" s="244" t="s">
        <v>153</v>
      </c>
    </row>
    <row r="132" spans="1:51" s="14" customFormat="1" ht="12">
      <c r="A132" s="14"/>
      <c r="B132" s="245"/>
      <c r="C132" s="246"/>
      <c r="D132" s="228" t="s">
        <v>166</v>
      </c>
      <c r="E132" s="247" t="s">
        <v>36</v>
      </c>
      <c r="F132" s="248" t="s">
        <v>813</v>
      </c>
      <c r="G132" s="246"/>
      <c r="H132" s="249">
        <v>1.25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166</v>
      </c>
      <c r="AU132" s="255" t="s">
        <v>90</v>
      </c>
      <c r="AV132" s="14" t="s">
        <v>90</v>
      </c>
      <c r="AW132" s="14" t="s">
        <v>45</v>
      </c>
      <c r="AX132" s="14" t="s">
        <v>82</v>
      </c>
      <c r="AY132" s="255" t="s">
        <v>153</v>
      </c>
    </row>
    <row r="133" spans="1:51" s="15" customFormat="1" ht="12">
      <c r="A133" s="15"/>
      <c r="B133" s="266"/>
      <c r="C133" s="267"/>
      <c r="D133" s="228" t="s">
        <v>166</v>
      </c>
      <c r="E133" s="268" t="s">
        <v>36</v>
      </c>
      <c r="F133" s="269" t="s">
        <v>183</v>
      </c>
      <c r="G133" s="267"/>
      <c r="H133" s="270">
        <v>1.25</v>
      </c>
      <c r="I133" s="271"/>
      <c r="J133" s="267"/>
      <c r="K133" s="267"/>
      <c r="L133" s="272"/>
      <c r="M133" s="273"/>
      <c r="N133" s="274"/>
      <c r="O133" s="274"/>
      <c r="P133" s="274"/>
      <c r="Q133" s="274"/>
      <c r="R133" s="274"/>
      <c r="S133" s="274"/>
      <c r="T133" s="27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6" t="s">
        <v>166</v>
      </c>
      <c r="AU133" s="276" t="s">
        <v>90</v>
      </c>
      <c r="AV133" s="15" t="s">
        <v>160</v>
      </c>
      <c r="AW133" s="15" t="s">
        <v>45</v>
      </c>
      <c r="AX133" s="15" t="s">
        <v>23</v>
      </c>
      <c r="AY133" s="276" t="s">
        <v>153</v>
      </c>
    </row>
    <row r="134" spans="1:65" s="2" customFormat="1" ht="16.5" customHeight="1">
      <c r="A134" s="41"/>
      <c r="B134" s="42"/>
      <c r="C134" s="256" t="s">
        <v>204</v>
      </c>
      <c r="D134" s="256" t="s">
        <v>175</v>
      </c>
      <c r="E134" s="257" t="s">
        <v>582</v>
      </c>
      <c r="F134" s="258" t="s">
        <v>583</v>
      </c>
      <c r="G134" s="259" t="s">
        <v>201</v>
      </c>
      <c r="H134" s="260">
        <v>0.85</v>
      </c>
      <c r="I134" s="261"/>
      <c r="J134" s="262">
        <f>ROUND(I134*H134,2)</f>
        <v>0</v>
      </c>
      <c r="K134" s="258" t="s">
        <v>36</v>
      </c>
      <c r="L134" s="263"/>
      <c r="M134" s="264" t="s">
        <v>36</v>
      </c>
      <c r="N134" s="265" t="s">
        <v>53</v>
      </c>
      <c r="O134" s="8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179</v>
      </c>
      <c r="AT134" s="226" t="s">
        <v>175</v>
      </c>
      <c r="AU134" s="226" t="s">
        <v>90</v>
      </c>
      <c r="AY134" s="19" t="s">
        <v>153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23</v>
      </c>
      <c r="BK134" s="227">
        <f>ROUND(I134*H134,2)</f>
        <v>0</v>
      </c>
      <c r="BL134" s="19" t="s">
        <v>160</v>
      </c>
      <c r="BM134" s="226" t="s">
        <v>952</v>
      </c>
    </row>
    <row r="135" spans="1:47" s="2" customFormat="1" ht="12">
      <c r="A135" s="41"/>
      <c r="B135" s="42"/>
      <c r="C135" s="43"/>
      <c r="D135" s="228" t="s">
        <v>162</v>
      </c>
      <c r="E135" s="43"/>
      <c r="F135" s="229" t="s">
        <v>583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162</v>
      </c>
      <c r="AU135" s="19" t="s">
        <v>90</v>
      </c>
    </row>
    <row r="136" spans="1:51" s="13" customFormat="1" ht="12">
      <c r="A136" s="13"/>
      <c r="B136" s="235"/>
      <c r="C136" s="236"/>
      <c r="D136" s="228" t="s">
        <v>166</v>
      </c>
      <c r="E136" s="237" t="s">
        <v>36</v>
      </c>
      <c r="F136" s="238" t="s">
        <v>546</v>
      </c>
      <c r="G136" s="236"/>
      <c r="H136" s="237" t="s">
        <v>36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166</v>
      </c>
      <c r="AU136" s="244" t="s">
        <v>90</v>
      </c>
      <c r="AV136" s="13" t="s">
        <v>23</v>
      </c>
      <c r="AW136" s="13" t="s">
        <v>45</v>
      </c>
      <c r="AX136" s="13" t="s">
        <v>82</v>
      </c>
      <c r="AY136" s="244" t="s">
        <v>153</v>
      </c>
    </row>
    <row r="137" spans="1:51" s="13" customFormat="1" ht="12">
      <c r="A137" s="13"/>
      <c r="B137" s="235"/>
      <c r="C137" s="236"/>
      <c r="D137" s="228" t="s">
        <v>166</v>
      </c>
      <c r="E137" s="237" t="s">
        <v>36</v>
      </c>
      <c r="F137" s="238" t="s">
        <v>472</v>
      </c>
      <c r="G137" s="236"/>
      <c r="H137" s="237" t="s">
        <v>36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166</v>
      </c>
      <c r="AU137" s="244" t="s">
        <v>90</v>
      </c>
      <c r="AV137" s="13" t="s">
        <v>23</v>
      </c>
      <c r="AW137" s="13" t="s">
        <v>45</v>
      </c>
      <c r="AX137" s="13" t="s">
        <v>82</v>
      </c>
      <c r="AY137" s="244" t="s">
        <v>153</v>
      </c>
    </row>
    <row r="138" spans="1:51" s="14" customFormat="1" ht="12">
      <c r="A138" s="14"/>
      <c r="B138" s="245"/>
      <c r="C138" s="246"/>
      <c r="D138" s="228" t="s">
        <v>166</v>
      </c>
      <c r="E138" s="247" t="s">
        <v>36</v>
      </c>
      <c r="F138" s="248" t="s">
        <v>373</v>
      </c>
      <c r="G138" s="246"/>
      <c r="H138" s="249">
        <v>0.85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166</v>
      </c>
      <c r="AU138" s="255" t="s">
        <v>90</v>
      </c>
      <c r="AV138" s="14" t="s">
        <v>90</v>
      </c>
      <c r="AW138" s="14" t="s">
        <v>45</v>
      </c>
      <c r="AX138" s="14" t="s">
        <v>82</v>
      </c>
      <c r="AY138" s="255" t="s">
        <v>153</v>
      </c>
    </row>
    <row r="139" spans="1:51" s="15" customFormat="1" ht="12">
      <c r="A139" s="15"/>
      <c r="B139" s="266"/>
      <c r="C139" s="267"/>
      <c r="D139" s="228" t="s">
        <v>166</v>
      </c>
      <c r="E139" s="268" t="s">
        <v>36</v>
      </c>
      <c r="F139" s="269" t="s">
        <v>183</v>
      </c>
      <c r="G139" s="267"/>
      <c r="H139" s="270">
        <v>0.85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6" t="s">
        <v>166</v>
      </c>
      <c r="AU139" s="276" t="s">
        <v>90</v>
      </c>
      <c r="AV139" s="15" t="s">
        <v>160</v>
      </c>
      <c r="AW139" s="15" t="s">
        <v>45</v>
      </c>
      <c r="AX139" s="15" t="s">
        <v>23</v>
      </c>
      <c r="AY139" s="276" t="s">
        <v>153</v>
      </c>
    </row>
    <row r="140" spans="1:65" s="2" customFormat="1" ht="16.5" customHeight="1">
      <c r="A140" s="41"/>
      <c r="B140" s="42"/>
      <c r="C140" s="256" t="s">
        <v>179</v>
      </c>
      <c r="D140" s="256" t="s">
        <v>175</v>
      </c>
      <c r="E140" s="257" t="s">
        <v>208</v>
      </c>
      <c r="F140" s="258" t="s">
        <v>585</v>
      </c>
      <c r="G140" s="259" t="s">
        <v>201</v>
      </c>
      <c r="H140" s="260">
        <v>1.5</v>
      </c>
      <c r="I140" s="261"/>
      <c r="J140" s="262">
        <f>ROUND(I140*H140,2)</f>
        <v>0</v>
      </c>
      <c r="K140" s="258" t="s">
        <v>36</v>
      </c>
      <c r="L140" s="263"/>
      <c r="M140" s="264" t="s">
        <v>36</v>
      </c>
      <c r="N140" s="265" t="s">
        <v>53</v>
      </c>
      <c r="O140" s="87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6" t="s">
        <v>179</v>
      </c>
      <c r="AT140" s="226" t="s">
        <v>175</v>
      </c>
      <c r="AU140" s="226" t="s">
        <v>90</v>
      </c>
      <c r="AY140" s="19" t="s">
        <v>153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23</v>
      </c>
      <c r="BK140" s="227">
        <f>ROUND(I140*H140,2)</f>
        <v>0</v>
      </c>
      <c r="BL140" s="19" t="s">
        <v>160</v>
      </c>
      <c r="BM140" s="226" t="s">
        <v>953</v>
      </c>
    </row>
    <row r="141" spans="1:47" s="2" customFormat="1" ht="12">
      <c r="A141" s="41"/>
      <c r="B141" s="42"/>
      <c r="C141" s="43"/>
      <c r="D141" s="228" t="s">
        <v>162</v>
      </c>
      <c r="E141" s="43"/>
      <c r="F141" s="229" t="s">
        <v>585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162</v>
      </c>
      <c r="AU141" s="19" t="s">
        <v>90</v>
      </c>
    </row>
    <row r="142" spans="1:51" s="13" customFormat="1" ht="12">
      <c r="A142" s="13"/>
      <c r="B142" s="235"/>
      <c r="C142" s="236"/>
      <c r="D142" s="228" t="s">
        <v>166</v>
      </c>
      <c r="E142" s="237" t="s">
        <v>36</v>
      </c>
      <c r="F142" s="238" t="s">
        <v>546</v>
      </c>
      <c r="G142" s="236"/>
      <c r="H142" s="237" t="s">
        <v>36</v>
      </c>
      <c r="I142" s="239"/>
      <c r="J142" s="236"/>
      <c r="K142" s="236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166</v>
      </c>
      <c r="AU142" s="244" t="s">
        <v>90</v>
      </c>
      <c r="AV142" s="13" t="s">
        <v>23</v>
      </c>
      <c r="AW142" s="13" t="s">
        <v>45</v>
      </c>
      <c r="AX142" s="13" t="s">
        <v>82</v>
      </c>
      <c r="AY142" s="244" t="s">
        <v>153</v>
      </c>
    </row>
    <row r="143" spans="1:51" s="13" customFormat="1" ht="12">
      <c r="A143" s="13"/>
      <c r="B143" s="235"/>
      <c r="C143" s="236"/>
      <c r="D143" s="228" t="s">
        <v>166</v>
      </c>
      <c r="E143" s="237" t="s">
        <v>36</v>
      </c>
      <c r="F143" s="238" t="s">
        <v>472</v>
      </c>
      <c r="G143" s="236"/>
      <c r="H143" s="237" t="s">
        <v>36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166</v>
      </c>
      <c r="AU143" s="244" t="s">
        <v>90</v>
      </c>
      <c r="AV143" s="13" t="s">
        <v>23</v>
      </c>
      <c r="AW143" s="13" t="s">
        <v>45</v>
      </c>
      <c r="AX143" s="13" t="s">
        <v>82</v>
      </c>
      <c r="AY143" s="244" t="s">
        <v>153</v>
      </c>
    </row>
    <row r="144" spans="1:51" s="14" customFormat="1" ht="12">
      <c r="A144" s="14"/>
      <c r="B144" s="245"/>
      <c r="C144" s="246"/>
      <c r="D144" s="228" t="s">
        <v>166</v>
      </c>
      <c r="E144" s="247" t="s">
        <v>36</v>
      </c>
      <c r="F144" s="248" t="s">
        <v>816</v>
      </c>
      <c r="G144" s="246"/>
      <c r="H144" s="249">
        <v>1.5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166</v>
      </c>
      <c r="AU144" s="255" t="s">
        <v>90</v>
      </c>
      <c r="AV144" s="14" t="s">
        <v>90</v>
      </c>
      <c r="AW144" s="14" t="s">
        <v>45</v>
      </c>
      <c r="AX144" s="14" t="s">
        <v>82</v>
      </c>
      <c r="AY144" s="255" t="s">
        <v>153</v>
      </c>
    </row>
    <row r="145" spans="1:51" s="15" customFormat="1" ht="12">
      <c r="A145" s="15"/>
      <c r="B145" s="266"/>
      <c r="C145" s="267"/>
      <c r="D145" s="228" t="s">
        <v>166</v>
      </c>
      <c r="E145" s="268" t="s">
        <v>36</v>
      </c>
      <c r="F145" s="269" t="s">
        <v>183</v>
      </c>
      <c r="G145" s="267"/>
      <c r="H145" s="270">
        <v>1.5</v>
      </c>
      <c r="I145" s="271"/>
      <c r="J145" s="267"/>
      <c r="K145" s="267"/>
      <c r="L145" s="272"/>
      <c r="M145" s="273"/>
      <c r="N145" s="274"/>
      <c r="O145" s="274"/>
      <c r="P145" s="274"/>
      <c r="Q145" s="274"/>
      <c r="R145" s="274"/>
      <c r="S145" s="274"/>
      <c r="T145" s="27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6" t="s">
        <v>166</v>
      </c>
      <c r="AU145" s="276" t="s">
        <v>90</v>
      </c>
      <c r="AV145" s="15" t="s">
        <v>160</v>
      </c>
      <c r="AW145" s="15" t="s">
        <v>45</v>
      </c>
      <c r="AX145" s="15" t="s">
        <v>23</v>
      </c>
      <c r="AY145" s="276" t="s">
        <v>153</v>
      </c>
    </row>
    <row r="146" spans="1:65" s="2" customFormat="1" ht="16.5" customHeight="1">
      <c r="A146" s="41"/>
      <c r="B146" s="42"/>
      <c r="C146" s="256" t="s">
        <v>212</v>
      </c>
      <c r="D146" s="256" t="s">
        <v>175</v>
      </c>
      <c r="E146" s="257" t="s">
        <v>213</v>
      </c>
      <c r="F146" s="258" t="s">
        <v>587</v>
      </c>
      <c r="G146" s="259" t="s">
        <v>201</v>
      </c>
      <c r="H146" s="260">
        <v>1.1</v>
      </c>
      <c r="I146" s="261"/>
      <c r="J146" s="262">
        <f>ROUND(I146*H146,2)</f>
        <v>0</v>
      </c>
      <c r="K146" s="258" t="s">
        <v>36</v>
      </c>
      <c r="L146" s="263"/>
      <c r="M146" s="264" t="s">
        <v>36</v>
      </c>
      <c r="N146" s="265" t="s">
        <v>53</v>
      </c>
      <c r="O146" s="87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6" t="s">
        <v>179</v>
      </c>
      <c r="AT146" s="226" t="s">
        <v>175</v>
      </c>
      <c r="AU146" s="226" t="s">
        <v>90</v>
      </c>
      <c r="AY146" s="19" t="s">
        <v>153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23</v>
      </c>
      <c r="BK146" s="227">
        <f>ROUND(I146*H146,2)</f>
        <v>0</v>
      </c>
      <c r="BL146" s="19" t="s">
        <v>160</v>
      </c>
      <c r="BM146" s="226" t="s">
        <v>954</v>
      </c>
    </row>
    <row r="147" spans="1:47" s="2" customFormat="1" ht="12">
      <c r="A147" s="41"/>
      <c r="B147" s="42"/>
      <c r="C147" s="43"/>
      <c r="D147" s="228" t="s">
        <v>162</v>
      </c>
      <c r="E147" s="43"/>
      <c r="F147" s="229" t="s">
        <v>587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9" t="s">
        <v>162</v>
      </c>
      <c r="AU147" s="19" t="s">
        <v>90</v>
      </c>
    </row>
    <row r="148" spans="1:51" s="13" customFormat="1" ht="12">
      <c r="A148" s="13"/>
      <c r="B148" s="235"/>
      <c r="C148" s="236"/>
      <c r="D148" s="228" t="s">
        <v>166</v>
      </c>
      <c r="E148" s="237" t="s">
        <v>36</v>
      </c>
      <c r="F148" s="238" t="s">
        <v>546</v>
      </c>
      <c r="G148" s="236"/>
      <c r="H148" s="237" t="s">
        <v>36</v>
      </c>
      <c r="I148" s="239"/>
      <c r="J148" s="236"/>
      <c r="K148" s="236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166</v>
      </c>
      <c r="AU148" s="244" t="s">
        <v>90</v>
      </c>
      <c r="AV148" s="13" t="s">
        <v>23</v>
      </c>
      <c r="AW148" s="13" t="s">
        <v>45</v>
      </c>
      <c r="AX148" s="13" t="s">
        <v>82</v>
      </c>
      <c r="AY148" s="244" t="s">
        <v>153</v>
      </c>
    </row>
    <row r="149" spans="1:51" s="13" customFormat="1" ht="12">
      <c r="A149" s="13"/>
      <c r="B149" s="235"/>
      <c r="C149" s="236"/>
      <c r="D149" s="228" t="s">
        <v>166</v>
      </c>
      <c r="E149" s="237" t="s">
        <v>36</v>
      </c>
      <c r="F149" s="238" t="s">
        <v>472</v>
      </c>
      <c r="G149" s="236"/>
      <c r="H149" s="237" t="s">
        <v>36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166</v>
      </c>
      <c r="AU149" s="244" t="s">
        <v>90</v>
      </c>
      <c r="AV149" s="13" t="s">
        <v>23</v>
      </c>
      <c r="AW149" s="13" t="s">
        <v>45</v>
      </c>
      <c r="AX149" s="13" t="s">
        <v>82</v>
      </c>
      <c r="AY149" s="244" t="s">
        <v>153</v>
      </c>
    </row>
    <row r="150" spans="1:51" s="14" customFormat="1" ht="12">
      <c r="A150" s="14"/>
      <c r="B150" s="245"/>
      <c r="C150" s="246"/>
      <c r="D150" s="228" t="s">
        <v>166</v>
      </c>
      <c r="E150" s="247" t="s">
        <v>36</v>
      </c>
      <c r="F150" s="248" t="s">
        <v>818</v>
      </c>
      <c r="G150" s="246"/>
      <c r="H150" s="249">
        <v>1.1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166</v>
      </c>
      <c r="AU150" s="255" t="s">
        <v>90</v>
      </c>
      <c r="AV150" s="14" t="s">
        <v>90</v>
      </c>
      <c r="AW150" s="14" t="s">
        <v>45</v>
      </c>
      <c r="AX150" s="14" t="s">
        <v>82</v>
      </c>
      <c r="AY150" s="255" t="s">
        <v>153</v>
      </c>
    </row>
    <row r="151" spans="1:51" s="15" customFormat="1" ht="12">
      <c r="A151" s="15"/>
      <c r="B151" s="266"/>
      <c r="C151" s="267"/>
      <c r="D151" s="228" t="s">
        <v>166</v>
      </c>
      <c r="E151" s="268" t="s">
        <v>36</v>
      </c>
      <c r="F151" s="269" t="s">
        <v>183</v>
      </c>
      <c r="G151" s="267"/>
      <c r="H151" s="270">
        <v>1.1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6" t="s">
        <v>166</v>
      </c>
      <c r="AU151" s="276" t="s">
        <v>90</v>
      </c>
      <c r="AV151" s="15" t="s">
        <v>160</v>
      </c>
      <c r="AW151" s="15" t="s">
        <v>45</v>
      </c>
      <c r="AX151" s="15" t="s">
        <v>23</v>
      </c>
      <c r="AY151" s="276" t="s">
        <v>153</v>
      </c>
    </row>
    <row r="152" spans="1:65" s="2" customFormat="1" ht="16.5" customHeight="1">
      <c r="A152" s="41"/>
      <c r="B152" s="42"/>
      <c r="C152" s="256" t="s">
        <v>28</v>
      </c>
      <c r="D152" s="256" t="s">
        <v>175</v>
      </c>
      <c r="E152" s="257" t="s">
        <v>589</v>
      </c>
      <c r="F152" s="258" t="s">
        <v>590</v>
      </c>
      <c r="G152" s="259" t="s">
        <v>201</v>
      </c>
      <c r="H152" s="260">
        <v>1.5</v>
      </c>
      <c r="I152" s="261"/>
      <c r="J152" s="262">
        <f>ROUND(I152*H152,2)</f>
        <v>0</v>
      </c>
      <c r="K152" s="258" t="s">
        <v>36</v>
      </c>
      <c r="L152" s="263"/>
      <c r="M152" s="264" t="s">
        <v>36</v>
      </c>
      <c r="N152" s="265" t="s">
        <v>53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179</v>
      </c>
      <c r="AT152" s="226" t="s">
        <v>175</v>
      </c>
      <c r="AU152" s="226" t="s">
        <v>90</v>
      </c>
      <c r="AY152" s="19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23</v>
      </c>
      <c r="BK152" s="227">
        <f>ROUND(I152*H152,2)</f>
        <v>0</v>
      </c>
      <c r="BL152" s="19" t="s">
        <v>160</v>
      </c>
      <c r="BM152" s="226" t="s">
        <v>955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590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162</v>
      </c>
      <c r="AU153" s="19" t="s">
        <v>90</v>
      </c>
    </row>
    <row r="154" spans="1:51" s="13" customFormat="1" ht="12">
      <c r="A154" s="13"/>
      <c r="B154" s="235"/>
      <c r="C154" s="236"/>
      <c r="D154" s="228" t="s">
        <v>166</v>
      </c>
      <c r="E154" s="237" t="s">
        <v>36</v>
      </c>
      <c r="F154" s="238" t="s">
        <v>546</v>
      </c>
      <c r="G154" s="236"/>
      <c r="H154" s="237" t="s">
        <v>36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166</v>
      </c>
      <c r="AU154" s="244" t="s">
        <v>90</v>
      </c>
      <c r="AV154" s="13" t="s">
        <v>23</v>
      </c>
      <c r="AW154" s="13" t="s">
        <v>45</v>
      </c>
      <c r="AX154" s="13" t="s">
        <v>82</v>
      </c>
      <c r="AY154" s="244" t="s">
        <v>153</v>
      </c>
    </row>
    <row r="155" spans="1:51" s="13" customFormat="1" ht="12">
      <c r="A155" s="13"/>
      <c r="B155" s="235"/>
      <c r="C155" s="236"/>
      <c r="D155" s="228" t="s">
        <v>166</v>
      </c>
      <c r="E155" s="237" t="s">
        <v>36</v>
      </c>
      <c r="F155" s="238" t="s">
        <v>472</v>
      </c>
      <c r="G155" s="236"/>
      <c r="H155" s="237" t="s">
        <v>36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166</v>
      </c>
      <c r="AU155" s="244" t="s">
        <v>90</v>
      </c>
      <c r="AV155" s="13" t="s">
        <v>23</v>
      </c>
      <c r="AW155" s="13" t="s">
        <v>45</v>
      </c>
      <c r="AX155" s="13" t="s">
        <v>82</v>
      </c>
      <c r="AY155" s="244" t="s">
        <v>153</v>
      </c>
    </row>
    <row r="156" spans="1:51" s="14" customFormat="1" ht="12">
      <c r="A156" s="14"/>
      <c r="B156" s="245"/>
      <c r="C156" s="246"/>
      <c r="D156" s="228" t="s">
        <v>166</v>
      </c>
      <c r="E156" s="247" t="s">
        <v>36</v>
      </c>
      <c r="F156" s="248" t="s">
        <v>816</v>
      </c>
      <c r="G156" s="246"/>
      <c r="H156" s="249">
        <v>1.5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166</v>
      </c>
      <c r="AU156" s="255" t="s">
        <v>90</v>
      </c>
      <c r="AV156" s="14" t="s">
        <v>90</v>
      </c>
      <c r="AW156" s="14" t="s">
        <v>45</v>
      </c>
      <c r="AX156" s="14" t="s">
        <v>82</v>
      </c>
      <c r="AY156" s="255" t="s">
        <v>153</v>
      </c>
    </row>
    <row r="157" spans="1:51" s="15" customFormat="1" ht="12">
      <c r="A157" s="15"/>
      <c r="B157" s="266"/>
      <c r="C157" s="267"/>
      <c r="D157" s="228" t="s">
        <v>166</v>
      </c>
      <c r="E157" s="268" t="s">
        <v>36</v>
      </c>
      <c r="F157" s="269" t="s">
        <v>183</v>
      </c>
      <c r="G157" s="267"/>
      <c r="H157" s="270">
        <v>1.5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6" t="s">
        <v>166</v>
      </c>
      <c r="AU157" s="276" t="s">
        <v>90</v>
      </c>
      <c r="AV157" s="15" t="s">
        <v>160</v>
      </c>
      <c r="AW157" s="15" t="s">
        <v>45</v>
      </c>
      <c r="AX157" s="15" t="s">
        <v>23</v>
      </c>
      <c r="AY157" s="276" t="s">
        <v>153</v>
      </c>
    </row>
    <row r="158" spans="1:65" s="2" customFormat="1" ht="16.5" customHeight="1">
      <c r="A158" s="41"/>
      <c r="B158" s="42"/>
      <c r="C158" s="256" t="s">
        <v>222</v>
      </c>
      <c r="D158" s="256" t="s">
        <v>175</v>
      </c>
      <c r="E158" s="257" t="s">
        <v>558</v>
      </c>
      <c r="F158" s="258" t="s">
        <v>559</v>
      </c>
      <c r="G158" s="259" t="s">
        <v>186</v>
      </c>
      <c r="H158" s="260">
        <v>0.25</v>
      </c>
      <c r="I158" s="261"/>
      <c r="J158" s="262">
        <f>ROUND(I158*H158,2)</f>
        <v>0</v>
      </c>
      <c r="K158" s="258" t="s">
        <v>36</v>
      </c>
      <c r="L158" s="263"/>
      <c r="M158" s="264" t="s">
        <v>36</v>
      </c>
      <c r="N158" s="265" t="s">
        <v>53</v>
      </c>
      <c r="O158" s="87"/>
      <c r="P158" s="224">
        <f>O158*H158</f>
        <v>0</v>
      </c>
      <c r="Q158" s="224">
        <v>0.01</v>
      </c>
      <c r="R158" s="224">
        <f>Q158*H158</f>
        <v>0.0025</v>
      </c>
      <c r="S158" s="224">
        <v>0</v>
      </c>
      <c r="T158" s="225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6" t="s">
        <v>179</v>
      </c>
      <c r="AT158" s="226" t="s">
        <v>175</v>
      </c>
      <c r="AU158" s="226" t="s">
        <v>90</v>
      </c>
      <c r="AY158" s="19" t="s">
        <v>153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23</v>
      </c>
      <c r="BK158" s="227">
        <f>ROUND(I158*H158,2)</f>
        <v>0</v>
      </c>
      <c r="BL158" s="19" t="s">
        <v>160</v>
      </c>
      <c r="BM158" s="226" t="s">
        <v>956</v>
      </c>
    </row>
    <row r="159" spans="1:47" s="2" customFormat="1" ht="12">
      <c r="A159" s="41"/>
      <c r="B159" s="42"/>
      <c r="C159" s="43"/>
      <c r="D159" s="228" t="s">
        <v>162</v>
      </c>
      <c r="E159" s="43"/>
      <c r="F159" s="229" t="s">
        <v>561</v>
      </c>
      <c r="G159" s="43"/>
      <c r="H159" s="43"/>
      <c r="I159" s="230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19" t="s">
        <v>162</v>
      </c>
      <c r="AU159" s="19" t="s">
        <v>90</v>
      </c>
    </row>
    <row r="160" spans="1:51" s="13" customFormat="1" ht="12">
      <c r="A160" s="13"/>
      <c r="B160" s="235"/>
      <c r="C160" s="236"/>
      <c r="D160" s="228" t="s">
        <v>166</v>
      </c>
      <c r="E160" s="237" t="s">
        <v>36</v>
      </c>
      <c r="F160" s="238" t="s">
        <v>546</v>
      </c>
      <c r="G160" s="236"/>
      <c r="H160" s="237" t="s">
        <v>36</v>
      </c>
      <c r="I160" s="239"/>
      <c r="J160" s="236"/>
      <c r="K160" s="236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166</v>
      </c>
      <c r="AU160" s="244" t="s">
        <v>90</v>
      </c>
      <c r="AV160" s="13" t="s">
        <v>23</v>
      </c>
      <c r="AW160" s="13" t="s">
        <v>45</v>
      </c>
      <c r="AX160" s="13" t="s">
        <v>82</v>
      </c>
      <c r="AY160" s="244" t="s">
        <v>153</v>
      </c>
    </row>
    <row r="161" spans="1:51" s="13" customFormat="1" ht="12">
      <c r="A161" s="13"/>
      <c r="B161" s="235"/>
      <c r="C161" s="236"/>
      <c r="D161" s="228" t="s">
        <v>166</v>
      </c>
      <c r="E161" s="237" t="s">
        <v>36</v>
      </c>
      <c r="F161" s="238" t="s">
        <v>472</v>
      </c>
      <c r="G161" s="236"/>
      <c r="H161" s="237" t="s">
        <v>36</v>
      </c>
      <c r="I161" s="239"/>
      <c r="J161" s="236"/>
      <c r="K161" s="236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166</v>
      </c>
      <c r="AU161" s="244" t="s">
        <v>90</v>
      </c>
      <c r="AV161" s="13" t="s">
        <v>23</v>
      </c>
      <c r="AW161" s="13" t="s">
        <v>45</v>
      </c>
      <c r="AX161" s="13" t="s">
        <v>82</v>
      </c>
      <c r="AY161" s="244" t="s">
        <v>153</v>
      </c>
    </row>
    <row r="162" spans="1:51" s="14" customFormat="1" ht="12">
      <c r="A162" s="14"/>
      <c r="B162" s="245"/>
      <c r="C162" s="246"/>
      <c r="D162" s="228" t="s">
        <v>166</v>
      </c>
      <c r="E162" s="247" t="s">
        <v>36</v>
      </c>
      <c r="F162" s="248" t="s">
        <v>821</v>
      </c>
      <c r="G162" s="246"/>
      <c r="H162" s="249">
        <v>0.25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166</v>
      </c>
      <c r="AU162" s="255" t="s">
        <v>90</v>
      </c>
      <c r="AV162" s="14" t="s">
        <v>90</v>
      </c>
      <c r="AW162" s="14" t="s">
        <v>45</v>
      </c>
      <c r="AX162" s="14" t="s">
        <v>82</v>
      </c>
      <c r="AY162" s="255" t="s">
        <v>153</v>
      </c>
    </row>
    <row r="163" spans="1:51" s="15" customFormat="1" ht="12">
      <c r="A163" s="15"/>
      <c r="B163" s="266"/>
      <c r="C163" s="267"/>
      <c r="D163" s="228" t="s">
        <v>166</v>
      </c>
      <c r="E163" s="268" t="s">
        <v>36</v>
      </c>
      <c r="F163" s="269" t="s">
        <v>183</v>
      </c>
      <c r="G163" s="267"/>
      <c r="H163" s="270">
        <v>0.25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6" t="s">
        <v>166</v>
      </c>
      <c r="AU163" s="276" t="s">
        <v>90</v>
      </c>
      <c r="AV163" s="15" t="s">
        <v>160</v>
      </c>
      <c r="AW163" s="15" t="s">
        <v>45</v>
      </c>
      <c r="AX163" s="15" t="s">
        <v>23</v>
      </c>
      <c r="AY163" s="276" t="s">
        <v>153</v>
      </c>
    </row>
    <row r="164" spans="1:65" s="2" customFormat="1" ht="16.5" customHeight="1">
      <c r="A164" s="41"/>
      <c r="B164" s="42"/>
      <c r="C164" s="256" t="s">
        <v>227</v>
      </c>
      <c r="D164" s="256" t="s">
        <v>175</v>
      </c>
      <c r="E164" s="257" t="s">
        <v>563</v>
      </c>
      <c r="F164" s="258" t="s">
        <v>564</v>
      </c>
      <c r="G164" s="259" t="s">
        <v>186</v>
      </c>
      <c r="H164" s="260">
        <v>1.25</v>
      </c>
      <c r="I164" s="261"/>
      <c r="J164" s="262">
        <f>ROUND(I164*H164,2)</f>
        <v>0</v>
      </c>
      <c r="K164" s="258" t="s">
        <v>36</v>
      </c>
      <c r="L164" s="263"/>
      <c r="M164" s="264" t="s">
        <v>36</v>
      </c>
      <c r="N164" s="265" t="s">
        <v>53</v>
      </c>
      <c r="O164" s="87"/>
      <c r="P164" s="224">
        <f>O164*H164</f>
        <v>0</v>
      </c>
      <c r="Q164" s="224">
        <v>0.01</v>
      </c>
      <c r="R164" s="224">
        <f>Q164*H164</f>
        <v>0.0125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179</v>
      </c>
      <c r="AT164" s="226" t="s">
        <v>175</v>
      </c>
      <c r="AU164" s="226" t="s">
        <v>90</v>
      </c>
      <c r="AY164" s="19" t="s">
        <v>153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23</v>
      </c>
      <c r="BK164" s="227">
        <f>ROUND(I164*H164,2)</f>
        <v>0</v>
      </c>
      <c r="BL164" s="19" t="s">
        <v>160</v>
      </c>
      <c r="BM164" s="226" t="s">
        <v>957</v>
      </c>
    </row>
    <row r="165" spans="1:47" s="2" customFormat="1" ht="12">
      <c r="A165" s="41"/>
      <c r="B165" s="42"/>
      <c r="C165" s="43"/>
      <c r="D165" s="228" t="s">
        <v>162</v>
      </c>
      <c r="E165" s="43"/>
      <c r="F165" s="229" t="s">
        <v>566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162</v>
      </c>
      <c r="AU165" s="19" t="s">
        <v>90</v>
      </c>
    </row>
    <row r="166" spans="1:51" s="13" customFormat="1" ht="12">
      <c r="A166" s="13"/>
      <c r="B166" s="235"/>
      <c r="C166" s="236"/>
      <c r="D166" s="228" t="s">
        <v>166</v>
      </c>
      <c r="E166" s="237" t="s">
        <v>36</v>
      </c>
      <c r="F166" s="238" t="s">
        <v>546</v>
      </c>
      <c r="G166" s="236"/>
      <c r="H166" s="237" t="s">
        <v>36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166</v>
      </c>
      <c r="AU166" s="244" t="s">
        <v>90</v>
      </c>
      <c r="AV166" s="13" t="s">
        <v>23</v>
      </c>
      <c r="AW166" s="13" t="s">
        <v>45</v>
      </c>
      <c r="AX166" s="13" t="s">
        <v>82</v>
      </c>
      <c r="AY166" s="244" t="s">
        <v>153</v>
      </c>
    </row>
    <row r="167" spans="1:51" s="13" customFormat="1" ht="12">
      <c r="A167" s="13"/>
      <c r="B167" s="235"/>
      <c r="C167" s="236"/>
      <c r="D167" s="228" t="s">
        <v>166</v>
      </c>
      <c r="E167" s="237" t="s">
        <v>36</v>
      </c>
      <c r="F167" s="238" t="s">
        <v>472</v>
      </c>
      <c r="G167" s="236"/>
      <c r="H167" s="237" t="s">
        <v>36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166</v>
      </c>
      <c r="AU167" s="244" t="s">
        <v>90</v>
      </c>
      <c r="AV167" s="13" t="s">
        <v>23</v>
      </c>
      <c r="AW167" s="13" t="s">
        <v>45</v>
      </c>
      <c r="AX167" s="13" t="s">
        <v>82</v>
      </c>
      <c r="AY167" s="244" t="s">
        <v>153</v>
      </c>
    </row>
    <row r="168" spans="1:51" s="14" customFormat="1" ht="12">
      <c r="A168" s="14"/>
      <c r="B168" s="245"/>
      <c r="C168" s="246"/>
      <c r="D168" s="228" t="s">
        <v>166</v>
      </c>
      <c r="E168" s="247" t="s">
        <v>36</v>
      </c>
      <c r="F168" s="248" t="s">
        <v>813</v>
      </c>
      <c r="G168" s="246"/>
      <c r="H168" s="249">
        <v>1.25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166</v>
      </c>
      <c r="AU168" s="255" t="s">
        <v>90</v>
      </c>
      <c r="AV168" s="14" t="s">
        <v>90</v>
      </c>
      <c r="AW168" s="14" t="s">
        <v>45</v>
      </c>
      <c r="AX168" s="14" t="s">
        <v>82</v>
      </c>
      <c r="AY168" s="255" t="s">
        <v>153</v>
      </c>
    </row>
    <row r="169" spans="1:51" s="15" customFormat="1" ht="12">
      <c r="A169" s="15"/>
      <c r="B169" s="266"/>
      <c r="C169" s="267"/>
      <c r="D169" s="228" t="s">
        <v>166</v>
      </c>
      <c r="E169" s="268" t="s">
        <v>36</v>
      </c>
      <c r="F169" s="269" t="s">
        <v>183</v>
      </c>
      <c r="G169" s="267"/>
      <c r="H169" s="270">
        <v>1.25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6" t="s">
        <v>166</v>
      </c>
      <c r="AU169" s="276" t="s">
        <v>90</v>
      </c>
      <c r="AV169" s="15" t="s">
        <v>160</v>
      </c>
      <c r="AW169" s="15" t="s">
        <v>45</v>
      </c>
      <c r="AX169" s="15" t="s">
        <v>23</v>
      </c>
      <c r="AY169" s="276" t="s">
        <v>153</v>
      </c>
    </row>
    <row r="170" spans="1:65" s="2" customFormat="1" ht="16.5" customHeight="1">
      <c r="A170" s="41"/>
      <c r="B170" s="42"/>
      <c r="C170" s="256" t="s">
        <v>233</v>
      </c>
      <c r="D170" s="256" t="s">
        <v>175</v>
      </c>
      <c r="E170" s="257" t="s">
        <v>574</v>
      </c>
      <c r="F170" s="258" t="s">
        <v>575</v>
      </c>
      <c r="G170" s="259" t="s">
        <v>186</v>
      </c>
      <c r="H170" s="260">
        <v>0.6</v>
      </c>
      <c r="I170" s="261"/>
      <c r="J170" s="262">
        <f>ROUND(I170*H170,2)</f>
        <v>0</v>
      </c>
      <c r="K170" s="258" t="s">
        <v>36</v>
      </c>
      <c r="L170" s="263"/>
      <c r="M170" s="264" t="s">
        <v>36</v>
      </c>
      <c r="N170" s="265" t="s">
        <v>53</v>
      </c>
      <c r="O170" s="87"/>
      <c r="P170" s="224">
        <f>O170*H170</f>
        <v>0</v>
      </c>
      <c r="Q170" s="224">
        <v>0.01</v>
      </c>
      <c r="R170" s="224">
        <f>Q170*H170</f>
        <v>0.006</v>
      </c>
      <c r="S170" s="224">
        <v>0</v>
      </c>
      <c r="T170" s="225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6" t="s">
        <v>179</v>
      </c>
      <c r="AT170" s="226" t="s">
        <v>175</v>
      </c>
      <c r="AU170" s="226" t="s">
        <v>90</v>
      </c>
      <c r="AY170" s="19" t="s">
        <v>153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23</v>
      </c>
      <c r="BK170" s="227">
        <f>ROUND(I170*H170,2)</f>
        <v>0</v>
      </c>
      <c r="BL170" s="19" t="s">
        <v>160</v>
      </c>
      <c r="BM170" s="226" t="s">
        <v>958</v>
      </c>
    </row>
    <row r="171" spans="1:47" s="2" customFormat="1" ht="12">
      <c r="A171" s="41"/>
      <c r="B171" s="42"/>
      <c r="C171" s="43"/>
      <c r="D171" s="228" t="s">
        <v>162</v>
      </c>
      <c r="E171" s="43"/>
      <c r="F171" s="229" t="s">
        <v>577</v>
      </c>
      <c r="G171" s="43"/>
      <c r="H171" s="43"/>
      <c r="I171" s="230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9" t="s">
        <v>162</v>
      </c>
      <c r="AU171" s="19" t="s">
        <v>90</v>
      </c>
    </row>
    <row r="172" spans="1:51" s="13" customFormat="1" ht="12">
      <c r="A172" s="13"/>
      <c r="B172" s="235"/>
      <c r="C172" s="236"/>
      <c r="D172" s="228" t="s">
        <v>166</v>
      </c>
      <c r="E172" s="237" t="s">
        <v>36</v>
      </c>
      <c r="F172" s="238" t="s">
        <v>546</v>
      </c>
      <c r="G172" s="236"/>
      <c r="H172" s="237" t="s">
        <v>36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166</v>
      </c>
      <c r="AU172" s="244" t="s">
        <v>90</v>
      </c>
      <c r="AV172" s="13" t="s">
        <v>23</v>
      </c>
      <c r="AW172" s="13" t="s">
        <v>45</v>
      </c>
      <c r="AX172" s="13" t="s">
        <v>82</v>
      </c>
      <c r="AY172" s="244" t="s">
        <v>153</v>
      </c>
    </row>
    <row r="173" spans="1:51" s="13" customFormat="1" ht="12">
      <c r="A173" s="13"/>
      <c r="B173" s="235"/>
      <c r="C173" s="236"/>
      <c r="D173" s="228" t="s">
        <v>166</v>
      </c>
      <c r="E173" s="237" t="s">
        <v>36</v>
      </c>
      <c r="F173" s="238" t="s">
        <v>472</v>
      </c>
      <c r="G173" s="236"/>
      <c r="H173" s="237" t="s">
        <v>36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166</v>
      </c>
      <c r="AU173" s="244" t="s">
        <v>90</v>
      </c>
      <c r="AV173" s="13" t="s">
        <v>23</v>
      </c>
      <c r="AW173" s="13" t="s">
        <v>45</v>
      </c>
      <c r="AX173" s="13" t="s">
        <v>82</v>
      </c>
      <c r="AY173" s="244" t="s">
        <v>153</v>
      </c>
    </row>
    <row r="174" spans="1:51" s="14" customFormat="1" ht="12">
      <c r="A174" s="14"/>
      <c r="B174" s="245"/>
      <c r="C174" s="246"/>
      <c r="D174" s="228" t="s">
        <v>166</v>
      </c>
      <c r="E174" s="247" t="s">
        <v>36</v>
      </c>
      <c r="F174" s="248" t="s">
        <v>824</v>
      </c>
      <c r="G174" s="246"/>
      <c r="H174" s="249">
        <v>0.6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166</v>
      </c>
      <c r="AU174" s="255" t="s">
        <v>90</v>
      </c>
      <c r="AV174" s="14" t="s">
        <v>90</v>
      </c>
      <c r="AW174" s="14" t="s">
        <v>45</v>
      </c>
      <c r="AX174" s="14" t="s">
        <v>82</v>
      </c>
      <c r="AY174" s="255" t="s">
        <v>153</v>
      </c>
    </row>
    <row r="175" spans="1:51" s="15" customFormat="1" ht="12">
      <c r="A175" s="15"/>
      <c r="B175" s="266"/>
      <c r="C175" s="267"/>
      <c r="D175" s="228" t="s">
        <v>166</v>
      </c>
      <c r="E175" s="268" t="s">
        <v>36</v>
      </c>
      <c r="F175" s="269" t="s">
        <v>183</v>
      </c>
      <c r="G175" s="267"/>
      <c r="H175" s="270">
        <v>0.6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6" t="s">
        <v>166</v>
      </c>
      <c r="AU175" s="276" t="s">
        <v>90</v>
      </c>
      <c r="AV175" s="15" t="s">
        <v>160</v>
      </c>
      <c r="AW175" s="15" t="s">
        <v>45</v>
      </c>
      <c r="AX175" s="15" t="s">
        <v>23</v>
      </c>
      <c r="AY175" s="276" t="s">
        <v>153</v>
      </c>
    </row>
    <row r="176" spans="1:65" s="2" customFormat="1" ht="16.5" customHeight="1">
      <c r="A176" s="41"/>
      <c r="B176" s="42"/>
      <c r="C176" s="256" t="s">
        <v>238</v>
      </c>
      <c r="D176" s="256" t="s">
        <v>175</v>
      </c>
      <c r="E176" s="257" t="s">
        <v>578</v>
      </c>
      <c r="F176" s="258" t="s">
        <v>579</v>
      </c>
      <c r="G176" s="259" t="s">
        <v>186</v>
      </c>
      <c r="H176" s="260">
        <v>1.5</v>
      </c>
      <c r="I176" s="261"/>
      <c r="J176" s="262">
        <f>ROUND(I176*H176,2)</f>
        <v>0</v>
      </c>
      <c r="K176" s="258" t="s">
        <v>36</v>
      </c>
      <c r="L176" s="263"/>
      <c r="M176" s="264" t="s">
        <v>36</v>
      </c>
      <c r="N176" s="265" t="s">
        <v>53</v>
      </c>
      <c r="O176" s="87"/>
      <c r="P176" s="224">
        <f>O176*H176</f>
        <v>0</v>
      </c>
      <c r="Q176" s="224">
        <v>0.01</v>
      </c>
      <c r="R176" s="224">
        <f>Q176*H176</f>
        <v>0.015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179</v>
      </c>
      <c r="AT176" s="226" t="s">
        <v>175</v>
      </c>
      <c r="AU176" s="226" t="s">
        <v>90</v>
      </c>
      <c r="AY176" s="19" t="s">
        <v>153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23</v>
      </c>
      <c r="BK176" s="227">
        <f>ROUND(I176*H176,2)</f>
        <v>0</v>
      </c>
      <c r="BL176" s="19" t="s">
        <v>160</v>
      </c>
      <c r="BM176" s="226" t="s">
        <v>959</v>
      </c>
    </row>
    <row r="177" spans="1:47" s="2" customFormat="1" ht="12">
      <c r="A177" s="41"/>
      <c r="B177" s="42"/>
      <c r="C177" s="43"/>
      <c r="D177" s="228" t="s">
        <v>162</v>
      </c>
      <c r="E177" s="43"/>
      <c r="F177" s="229" t="s">
        <v>581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19" t="s">
        <v>162</v>
      </c>
      <c r="AU177" s="19" t="s">
        <v>90</v>
      </c>
    </row>
    <row r="178" spans="1:51" s="13" customFormat="1" ht="12">
      <c r="A178" s="13"/>
      <c r="B178" s="235"/>
      <c r="C178" s="236"/>
      <c r="D178" s="228" t="s">
        <v>166</v>
      </c>
      <c r="E178" s="237" t="s">
        <v>36</v>
      </c>
      <c r="F178" s="238" t="s">
        <v>546</v>
      </c>
      <c r="G178" s="236"/>
      <c r="H178" s="237" t="s">
        <v>36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166</v>
      </c>
      <c r="AU178" s="244" t="s">
        <v>90</v>
      </c>
      <c r="AV178" s="13" t="s">
        <v>23</v>
      </c>
      <c r="AW178" s="13" t="s">
        <v>45</v>
      </c>
      <c r="AX178" s="13" t="s">
        <v>82</v>
      </c>
      <c r="AY178" s="244" t="s">
        <v>153</v>
      </c>
    </row>
    <row r="179" spans="1:51" s="13" customFormat="1" ht="12">
      <c r="A179" s="13"/>
      <c r="B179" s="235"/>
      <c r="C179" s="236"/>
      <c r="D179" s="228" t="s">
        <v>166</v>
      </c>
      <c r="E179" s="237" t="s">
        <v>36</v>
      </c>
      <c r="F179" s="238" t="s">
        <v>472</v>
      </c>
      <c r="G179" s="236"/>
      <c r="H179" s="237" t="s">
        <v>36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166</v>
      </c>
      <c r="AU179" s="244" t="s">
        <v>90</v>
      </c>
      <c r="AV179" s="13" t="s">
        <v>23</v>
      </c>
      <c r="AW179" s="13" t="s">
        <v>45</v>
      </c>
      <c r="AX179" s="13" t="s">
        <v>82</v>
      </c>
      <c r="AY179" s="244" t="s">
        <v>153</v>
      </c>
    </row>
    <row r="180" spans="1:51" s="14" customFormat="1" ht="12">
      <c r="A180" s="14"/>
      <c r="B180" s="245"/>
      <c r="C180" s="246"/>
      <c r="D180" s="228" t="s">
        <v>166</v>
      </c>
      <c r="E180" s="247" t="s">
        <v>36</v>
      </c>
      <c r="F180" s="248" t="s">
        <v>816</v>
      </c>
      <c r="G180" s="246"/>
      <c r="H180" s="249">
        <v>1.5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166</v>
      </c>
      <c r="AU180" s="255" t="s">
        <v>90</v>
      </c>
      <c r="AV180" s="14" t="s">
        <v>90</v>
      </c>
      <c r="AW180" s="14" t="s">
        <v>45</v>
      </c>
      <c r="AX180" s="14" t="s">
        <v>82</v>
      </c>
      <c r="AY180" s="255" t="s">
        <v>153</v>
      </c>
    </row>
    <row r="181" spans="1:51" s="15" customFormat="1" ht="12">
      <c r="A181" s="15"/>
      <c r="B181" s="266"/>
      <c r="C181" s="267"/>
      <c r="D181" s="228" t="s">
        <v>166</v>
      </c>
      <c r="E181" s="268" t="s">
        <v>36</v>
      </c>
      <c r="F181" s="269" t="s">
        <v>183</v>
      </c>
      <c r="G181" s="267"/>
      <c r="H181" s="270">
        <v>1.5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6" t="s">
        <v>166</v>
      </c>
      <c r="AU181" s="276" t="s">
        <v>90</v>
      </c>
      <c r="AV181" s="15" t="s">
        <v>160</v>
      </c>
      <c r="AW181" s="15" t="s">
        <v>45</v>
      </c>
      <c r="AX181" s="15" t="s">
        <v>23</v>
      </c>
      <c r="AY181" s="276" t="s">
        <v>153</v>
      </c>
    </row>
    <row r="182" spans="1:65" s="2" customFormat="1" ht="16.5" customHeight="1">
      <c r="A182" s="41"/>
      <c r="B182" s="42"/>
      <c r="C182" s="256" t="s">
        <v>8</v>
      </c>
      <c r="D182" s="256" t="s">
        <v>175</v>
      </c>
      <c r="E182" s="257" t="s">
        <v>592</v>
      </c>
      <c r="F182" s="258" t="s">
        <v>593</v>
      </c>
      <c r="G182" s="259" t="s">
        <v>186</v>
      </c>
      <c r="H182" s="260">
        <v>0.25</v>
      </c>
      <c r="I182" s="261"/>
      <c r="J182" s="262">
        <f>ROUND(I182*H182,2)</f>
        <v>0</v>
      </c>
      <c r="K182" s="258" t="s">
        <v>36</v>
      </c>
      <c r="L182" s="263"/>
      <c r="M182" s="264" t="s">
        <v>36</v>
      </c>
      <c r="N182" s="265" t="s">
        <v>53</v>
      </c>
      <c r="O182" s="87"/>
      <c r="P182" s="224">
        <f>O182*H182</f>
        <v>0</v>
      </c>
      <c r="Q182" s="224">
        <v>0.01</v>
      </c>
      <c r="R182" s="224">
        <f>Q182*H182</f>
        <v>0.0025</v>
      </c>
      <c r="S182" s="224">
        <v>0</v>
      </c>
      <c r="T182" s="22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6" t="s">
        <v>179</v>
      </c>
      <c r="AT182" s="226" t="s">
        <v>175</v>
      </c>
      <c r="AU182" s="226" t="s">
        <v>90</v>
      </c>
      <c r="AY182" s="19" t="s">
        <v>153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23</v>
      </c>
      <c r="BK182" s="227">
        <f>ROUND(I182*H182,2)</f>
        <v>0</v>
      </c>
      <c r="BL182" s="19" t="s">
        <v>160</v>
      </c>
      <c r="BM182" s="226" t="s">
        <v>960</v>
      </c>
    </row>
    <row r="183" spans="1:47" s="2" customFormat="1" ht="12">
      <c r="A183" s="41"/>
      <c r="B183" s="42"/>
      <c r="C183" s="43"/>
      <c r="D183" s="228" t="s">
        <v>162</v>
      </c>
      <c r="E183" s="43"/>
      <c r="F183" s="229" t="s">
        <v>595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9" t="s">
        <v>162</v>
      </c>
      <c r="AU183" s="19" t="s">
        <v>90</v>
      </c>
    </row>
    <row r="184" spans="1:51" s="13" customFormat="1" ht="12">
      <c r="A184" s="13"/>
      <c r="B184" s="235"/>
      <c r="C184" s="236"/>
      <c r="D184" s="228" t="s">
        <v>166</v>
      </c>
      <c r="E184" s="237" t="s">
        <v>36</v>
      </c>
      <c r="F184" s="238" t="s">
        <v>546</v>
      </c>
      <c r="G184" s="236"/>
      <c r="H184" s="237" t="s">
        <v>36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166</v>
      </c>
      <c r="AU184" s="244" t="s">
        <v>90</v>
      </c>
      <c r="AV184" s="13" t="s">
        <v>23</v>
      </c>
      <c r="AW184" s="13" t="s">
        <v>45</v>
      </c>
      <c r="AX184" s="13" t="s">
        <v>82</v>
      </c>
      <c r="AY184" s="244" t="s">
        <v>153</v>
      </c>
    </row>
    <row r="185" spans="1:51" s="13" customFormat="1" ht="12">
      <c r="A185" s="13"/>
      <c r="B185" s="235"/>
      <c r="C185" s="236"/>
      <c r="D185" s="228" t="s">
        <v>166</v>
      </c>
      <c r="E185" s="237" t="s">
        <v>36</v>
      </c>
      <c r="F185" s="238" t="s">
        <v>472</v>
      </c>
      <c r="G185" s="236"/>
      <c r="H185" s="237" t="s">
        <v>36</v>
      </c>
      <c r="I185" s="239"/>
      <c r="J185" s="236"/>
      <c r="K185" s="236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166</v>
      </c>
      <c r="AU185" s="244" t="s">
        <v>90</v>
      </c>
      <c r="AV185" s="13" t="s">
        <v>23</v>
      </c>
      <c r="AW185" s="13" t="s">
        <v>45</v>
      </c>
      <c r="AX185" s="13" t="s">
        <v>82</v>
      </c>
      <c r="AY185" s="244" t="s">
        <v>153</v>
      </c>
    </row>
    <row r="186" spans="1:51" s="14" customFormat="1" ht="12">
      <c r="A186" s="14"/>
      <c r="B186" s="245"/>
      <c r="C186" s="246"/>
      <c r="D186" s="228" t="s">
        <v>166</v>
      </c>
      <c r="E186" s="247" t="s">
        <v>36</v>
      </c>
      <c r="F186" s="248" t="s">
        <v>821</v>
      </c>
      <c r="G186" s="246"/>
      <c r="H186" s="249">
        <v>0.25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166</v>
      </c>
      <c r="AU186" s="255" t="s">
        <v>90</v>
      </c>
      <c r="AV186" s="14" t="s">
        <v>90</v>
      </c>
      <c r="AW186" s="14" t="s">
        <v>45</v>
      </c>
      <c r="AX186" s="14" t="s">
        <v>82</v>
      </c>
      <c r="AY186" s="255" t="s">
        <v>153</v>
      </c>
    </row>
    <row r="187" spans="1:51" s="15" customFormat="1" ht="12">
      <c r="A187" s="15"/>
      <c r="B187" s="266"/>
      <c r="C187" s="267"/>
      <c r="D187" s="228" t="s">
        <v>166</v>
      </c>
      <c r="E187" s="268" t="s">
        <v>36</v>
      </c>
      <c r="F187" s="269" t="s">
        <v>183</v>
      </c>
      <c r="G187" s="267"/>
      <c r="H187" s="270">
        <v>0.25</v>
      </c>
      <c r="I187" s="271"/>
      <c r="J187" s="267"/>
      <c r="K187" s="267"/>
      <c r="L187" s="272"/>
      <c r="M187" s="273"/>
      <c r="N187" s="274"/>
      <c r="O187" s="274"/>
      <c r="P187" s="274"/>
      <c r="Q187" s="274"/>
      <c r="R187" s="274"/>
      <c r="S187" s="274"/>
      <c r="T187" s="27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6" t="s">
        <v>166</v>
      </c>
      <c r="AU187" s="276" t="s">
        <v>90</v>
      </c>
      <c r="AV187" s="15" t="s">
        <v>160</v>
      </c>
      <c r="AW187" s="15" t="s">
        <v>45</v>
      </c>
      <c r="AX187" s="15" t="s">
        <v>23</v>
      </c>
      <c r="AY187" s="276" t="s">
        <v>153</v>
      </c>
    </row>
    <row r="188" spans="1:65" s="2" customFormat="1" ht="16.5" customHeight="1">
      <c r="A188" s="41"/>
      <c r="B188" s="42"/>
      <c r="C188" s="256" t="s">
        <v>251</v>
      </c>
      <c r="D188" s="256" t="s">
        <v>175</v>
      </c>
      <c r="E188" s="257" t="s">
        <v>827</v>
      </c>
      <c r="F188" s="258" t="s">
        <v>597</v>
      </c>
      <c r="G188" s="259" t="s">
        <v>186</v>
      </c>
      <c r="H188" s="260">
        <v>1.5</v>
      </c>
      <c r="I188" s="261"/>
      <c r="J188" s="262">
        <f>ROUND(I188*H188,2)</f>
        <v>0</v>
      </c>
      <c r="K188" s="258" t="s">
        <v>36</v>
      </c>
      <c r="L188" s="263"/>
      <c r="M188" s="264" t="s">
        <v>36</v>
      </c>
      <c r="N188" s="265" t="s">
        <v>53</v>
      </c>
      <c r="O188" s="87"/>
      <c r="P188" s="224">
        <f>O188*H188</f>
        <v>0</v>
      </c>
      <c r="Q188" s="224">
        <v>0.01</v>
      </c>
      <c r="R188" s="224">
        <f>Q188*H188</f>
        <v>0.015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179</v>
      </c>
      <c r="AT188" s="226" t="s">
        <v>175</v>
      </c>
      <c r="AU188" s="226" t="s">
        <v>90</v>
      </c>
      <c r="AY188" s="19" t="s">
        <v>153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23</v>
      </c>
      <c r="BK188" s="227">
        <f>ROUND(I188*H188,2)</f>
        <v>0</v>
      </c>
      <c r="BL188" s="19" t="s">
        <v>160</v>
      </c>
      <c r="BM188" s="226" t="s">
        <v>961</v>
      </c>
    </row>
    <row r="189" spans="1:47" s="2" customFormat="1" ht="12">
      <c r="A189" s="41"/>
      <c r="B189" s="42"/>
      <c r="C189" s="43"/>
      <c r="D189" s="228" t="s">
        <v>162</v>
      </c>
      <c r="E189" s="43"/>
      <c r="F189" s="229" t="s">
        <v>599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9" t="s">
        <v>162</v>
      </c>
      <c r="AU189" s="19" t="s">
        <v>90</v>
      </c>
    </row>
    <row r="190" spans="1:51" s="13" customFormat="1" ht="12">
      <c r="A190" s="13"/>
      <c r="B190" s="235"/>
      <c r="C190" s="236"/>
      <c r="D190" s="228" t="s">
        <v>166</v>
      </c>
      <c r="E190" s="237" t="s">
        <v>36</v>
      </c>
      <c r="F190" s="238" t="s">
        <v>546</v>
      </c>
      <c r="G190" s="236"/>
      <c r="H190" s="237" t="s">
        <v>36</v>
      </c>
      <c r="I190" s="239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166</v>
      </c>
      <c r="AU190" s="244" t="s">
        <v>90</v>
      </c>
      <c r="AV190" s="13" t="s">
        <v>23</v>
      </c>
      <c r="AW190" s="13" t="s">
        <v>45</v>
      </c>
      <c r="AX190" s="13" t="s">
        <v>82</v>
      </c>
      <c r="AY190" s="244" t="s">
        <v>153</v>
      </c>
    </row>
    <row r="191" spans="1:51" s="13" customFormat="1" ht="12">
      <c r="A191" s="13"/>
      <c r="B191" s="235"/>
      <c r="C191" s="236"/>
      <c r="D191" s="228" t="s">
        <v>166</v>
      </c>
      <c r="E191" s="237" t="s">
        <v>36</v>
      </c>
      <c r="F191" s="238" t="s">
        <v>472</v>
      </c>
      <c r="G191" s="236"/>
      <c r="H191" s="237" t="s">
        <v>36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166</v>
      </c>
      <c r="AU191" s="244" t="s">
        <v>90</v>
      </c>
      <c r="AV191" s="13" t="s">
        <v>23</v>
      </c>
      <c r="AW191" s="13" t="s">
        <v>45</v>
      </c>
      <c r="AX191" s="13" t="s">
        <v>82</v>
      </c>
      <c r="AY191" s="244" t="s">
        <v>153</v>
      </c>
    </row>
    <row r="192" spans="1:51" s="14" customFormat="1" ht="12">
      <c r="A192" s="14"/>
      <c r="B192" s="245"/>
      <c r="C192" s="246"/>
      <c r="D192" s="228" t="s">
        <v>166</v>
      </c>
      <c r="E192" s="247" t="s">
        <v>36</v>
      </c>
      <c r="F192" s="248" t="s">
        <v>816</v>
      </c>
      <c r="G192" s="246"/>
      <c r="H192" s="249">
        <v>1.5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166</v>
      </c>
      <c r="AU192" s="255" t="s">
        <v>90</v>
      </c>
      <c r="AV192" s="14" t="s">
        <v>90</v>
      </c>
      <c r="AW192" s="14" t="s">
        <v>45</v>
      </c>
      <c r="AX192" s="14" t="s">
        <v>82</v>
      </c>
      <c r="AY192" s="255" t="s">
        <v>153</v>
      </c>
    </row>
    <row r="193" spans="1:51" s="15" customFormat="1" ht="12">
      <c r="A193" s="15"/>
      <c r="B193" s="266"/>
      <c r="C193" s="267"/>
      <c r="D193" s="228" t="s">
        <v>166</v>
      </c>
      <c r="E193" s="268" t="s">
        <v>36</v>
      </c>
      <c r="F193" s="269" t="s">
        <v>183</v>
      </c>
      <c r="G193" s="267"/>
      <c r="H193" s="270">
        <v>1.5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6" t="s">
        <v>166</v>
      </c>
      <c r="AU193" s="276" t="s">
        <v>90</v>
      </c>
      <c r="AV193" s="15" t="s">
        <v>160</v>
      </c>
      <c r="AW193" s="15" t="s">
        <v>45</v>
      </c>
      <c r="AX193" s="15" t="s">
        <v>23</v>
      </c>
      <c r="AY193" s="276" t="s">
        <v>153</v>
      </c>
    </row>
    <row r="194" spans="1:65" s="2" customFormat="1" ht="16.5" customHeight="1">
      <c r="A194" s="41"/>
      <c r="B194" s="42"/>
      <c r="C194" s="215" t="s">
        <v>211</v>
      </c>
      <c r="D194" s="215" t="s">
        <v>155</v>
      </c>
      <c r="E194" s="216" t="s">
        <v>600</v>
      </c>
      <c r="F194" s="217" t="s">
        <v>601</v>
      </c>
      <c r="G194" s="218" t="s">
        <v>186</v>
      </c>
      <c r="H194" s="219">
        <v>31.5</v>
      </c>
      <c r="I194" s="220"/>
      <c r="J194" s="221">
        <f>ROUND(I194*H194,2)</f>
        <v>0</v>
      </c>
      <c r="K194" s="217" t="s">
        <v>159</v>
      </c>
      <c r="L194" s="47"/>
      <c r="M194" s="222" t="s">
        <v>36</v>
      </c>
      <c r="N194" s="223" t="s">
        <v>53</v>
      </c>
      <c r="O194" s="87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6" t="s">
        <v>160</v>
      </c>
      <c r="AT194" s="226" t="s">
        <v>155</v>
      </c>
      <c r="AU194" s="226" t="s">
        <v>90</v>
      </c>
      <c r="AY194" s="19" t="s">
        <v>153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23</v>
      </c>
      <c r="BK194" s="227">
        <f>ROUND(I194*H194,2)</f>
        <v>0</v>
      </c>
      <c r="BL194" s="19" t="s">
        <v>160</v>
      </c>
      <c r="BM194" s="226" t="s">
        <v>962</v>
      </c>
    </row>
    <row r="195" spans="1:47" s="2" customFormat="1" ht="12">
      <c r="A195" s="41"/>
      <c r="B195" s="42"/>
      <c r="C195" s="43"/>
      <c r="D195" s="228" t="s">
        <v>162</v>
      </c>
      <c r="E195" s="43"/>
      <c r="F195" s="229" t="s">
        <v>603</v>
      </c>
      <c r="G195" s="43"/>
      <c r="H195" s="43"/>
      <c r="I195" s="230"/>
      <c r="J195" s="43"/>
      <c r="K195" s="43"/>
      <c r="L195" s="47"/>
      <c r="M195" s="231"/>
      <c r="N195" s="23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9" t="s">
        <v>162</v>
      </c>
      <c r="AU195" s="19" t="s">
        <v>90</v>
      </c>
    </row>
    <row r="196" spans="1:47" s="2" customFormat="1" ht="12">
      <c r="A196" s="41"/>
      <c r="B196" s="42"/>
      <c r="C196" s="43"/>
      <c r="D196" s="233" t="s">
        <v>164</v>
      </c>
      <c r="E196" s="43"/>
      <c r="F196" s="234" t="s">
        <v>604</v>
      </c>
      <c r="G196" s="43"/>
      <c r="H196" s="43"/>
      <c r="I196" s="230"/>
      <c r="J196" s="43"/>
      <c r="K196" s="43"/>
      <c r="L196" s="47"/>
      <c r="M196" s="231"/>
      <c r="N196" s="232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9" t="s">
        <v>164</v>
      </c>
      <c r="AU196" s="19" t="s">
        <v>90</v>
      </c>
    </row>
    <row r="197" spans="1:51" s="13" customFormat="1" ht="12">
      <c r="A197" s="13"/>
      <c r="B197" s="235"/>
      <c r="C197" s="236"/>
      <c r="D197" s="228" t="s">
        <v>166</v>
      </c>
      <c r="E197" s="237" t="s">
        <v>36</v>
      </c>
      <c r="F197" s="238" t="s">
        <v>830</v>
      </c>
      <c r="G197" s="236"/>
      <c r="H197" s="237" t="s">
        <v>36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166</v>
      </c>
      <c r="AU197" s="244" t="s">
        <v>90</v>
      </c>
      <c r="AV197" s="13" t="s">
        <v>23</v>
      </c>
      <c r="AW197" s="13" t="s">
        <v>45</v>
      </c>
      <c r="AX197" s="13" t="s">
        <v>82</v>
      </c>
      <c r="AY197" s="244" t="s">
        <v>153</v>
      </c>
    </row>
    <row r="198" spans="1:51" s="13" customFormat="1" ht="12">
      <c r="A198" s="13"/>
      <c r="B198" s="235"/>
      <c r="C198" s="236"/>
      <c r="D198" s="228" t="s">
        <v>166</v>
      </c>
      <c r="E198" s="237" t="s">
        <v>36</v>
      </c>
      <c r="F198" s="238" t="s">
        <v>472</v>
      </c>
      <c r="G198" s="236"/>
      <c r="H198" s="237" t="s">
        <v>36</v>
      </c>
      <c r="I198" s="239"/>
      <c r="J198" s="236"/>
      <c r="K198" s="236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166</v>
      </c>
      <c r="AU198" s="244" t="s">
        <v>90</v>
      </c>
      <c r="AV198" s="13" t="s">
        <v>23</v>
      </c>
      <c r="AW198" s="13" t="s">
        <v>45</v>
      </c>
      <c r="AX198" s="13" t="s">
        <v>82</v>
      </c>
      <c r="AY198" s="244" t="s">
        <v>153</v>
      </c>
    </row>
    <row r="199" spans="1:51" s="14" customFormat="1" ht="12">
      <c r="A199" s="14"/>
      <c r="B199" s="245"/>
      <c r="C199" s="246"/>
      <c r="D199" s="228" t="s">
        <v>166</v>
      </c>
      <c r="E199" s="247" t="s">
        <v>36</v>
      </c>
      <c r="F199" s="248" t="s">
        <v>808</v>
      </c>
      <c r="G199" s="246"/>
      <c r="H199" s="249">
        <v>31.5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166</v>
      </c>
      <c r="AU199" s="255" t="s">
        <v>90</v>
      </c>
      <c r="AV199" s="14" t="s">
        <v>90</v>
      </c>
      <c r="AW199" s="14" t="s">
        <v>45</v>
      </c>
      <c r="AX199" s="14" t="s">
        <v>82</v>
      </c>
      <c r="AY199" s="255" t="s">
        <v>153</v>
      </c>
    </row>
    <row r="200" spans="1:51" s="15" customFormat="1" ht="12">
      <c r="A200" s="15"/>
      <c r="B200" s="266"/>
      <c r="C200" s="267"/>
      <c r="D200" s="228" t="s">
        <v>166</v>
      </c>
      <c r="E200" s="268" t="s">
        <v>36</v>
      </c>
      <c r="F200" s="269" t="s">
        <v>183</v>
      </c>
      <c r="G200" s="267"/>
      <c r="H200" s="270">
        <v>31.5</v>
      </c>
      <c r="I200" s="271"/>
      <c r="J200" s="267"/>
      <c r="K200" s="267"/>
      <c r="L200" s="272"/>
      <c r="M200" s="273"/>
      <c r="N200" s="274"/>
      <c r="O200" s="274"/>
      <c r="P200" s="274"/>
      <c r="Q200" s="274"/>
      <c r="R200" s="274"/>
      <c r="S200" s="274"/>
      <c r="T200" s="27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6" t="s">
        <v>166</v>
      </c>
      <c r="AU200" s="276" t="s">
        <v>90</v>
      </c>
      <c r="AV200" s="15" t="s">
        <v>160</v>
      </c>
      <c r="AW200" s="15" t="s">
        <v>45</v>
      </c>
      <c r="AX200" s="15" t="s">
        <v>23</v>
      </c>
      <c r="AY200" s="276" t="s">
        <v>153</v>
      </c>
    </row>
    <row r="201" spans="1:65" s="2" customFormat="1" ht="16.5" customHeight="1">
      <c r="A201" s="41"/>
      <c r="B201" s="42"/>
      <c r="C201" s="256" t="s">
        <v>203</v>
      </c>
      <c r="D201" s="256" t="s">
        <v>175</v>
      </c>
      <c r="E201" s="257" t="s">
        <v>605</v>
      </c>
      <c r="F201" s="258" t="s">
        <v>606</v>
      </c>
      <c r="G201" s="259" t="s">
        <v>201</v>
      </c>
      <c r="H201" s="260">
        <v>5.4</v>
      </c>
      <c r="I201" s="261"/>
      <c r="J201" s="262">
        <f>ROUND(I201*H201,2)</f>
        <v>0</v>
      </c>
      <c r="K201" s="258" t="s">
        <v>36</v>
      </c>
      <c r="L201" s="263"/>
      <c r="M201" s="264" t="s">
        <v>36</v>
      </c>
      <c r="N201" s="265" t="s">
        <v>53</v>
      </c>
      <c r="O201" s="87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6" t="s">
        <v>179</v>
      </c>
      <c r="AT201" s="226" t="s">
        <v>175</v>
      </c>
      <c r="AU201" s="226" t="s">
        <v>90</v>
      </c>
      <c r="AY201" s="19" t="s">
        <v>153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23</v>
      </c>
      <c r="BK201" s="227">
        <f>ROUND(I201*H201,2)</f>
        <v>0</v>
      </c>
      <c r="BL201" s="19" t="s">
        <v>160</v>
      </c>
      <c r="BM201" s="226" t="s">
        <v>963</v>
      </c>
    </row>
    <row r="202" spans="1:47" s="2" customFormat="1" ht="12">
      <c r="A202" s="41"/>
      <c r="B202" s="42"/>
      <c r="C202" s="43"/>
      <c r="D202" s="228" t="s">
        <v>162</v>
      </c>
      <c r="E202" s="43"/>
      <c r="F202" s="229" t="s">
        <v>606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9" t="s">
        <v>162</v>
      </c>
      <c r="AU202" s="19" t="s">
        <v>90</v>
      </c>
    </row>
    <row r="203" spans="1:51" s="13" customFormat="1" ht="12">
      <c r="A203" s="13"/>
      <c r="B203" s="235"/>
      <c r="C203" s="236"/>
      <c r="D203" s="228" t="s">
        <v>166</v>
      </c>
      <c r="E203" s="237" t="s">
        <v>36</v>
      </c>
      <c r="F203" s="238" t="s">
        <v>539</v>
      </c>
      <c r="G203" s="236"/>
      <c r="H203" s="237" t="s">
        <v>36</v>
      </c>
      <c r="I203" s="239"/>
      <c r="J203" s="236"/>
      <c r="K203" s="236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166</v>
      </c>
      <c r="AU203" s="244" t="s">
        <v>90</v>
      </c>
      <c r="AV203" s="13" t="s">
        <v>23</v>
      </c>
      <c r="AW203" s="13" t="s">
        <v>45</v>
      </c>
      <c r="AX203" s="13" t="s">
        <v>82</v>
      </c>
      <c r="AY203" s="244" t="s">
        <v>153</v>
      </c>
    </row>
    <row r="204" spans="1:51" s="13" customFormat="1" ht="12">
      <c r="A204" s="13"/>
      <c r="B204" s="235"/>
      <c r="C204" s="236"/>
      <c r="D204" s="228" t="s">
        <v>166</v>
      </c>
      <c r="E204" s="237" t="s">
        <v>36</v>
      </c>
      <c r="F204" s="238" t="s">
        <v>472</v>
      </c>
      <c r="G204" s="236"/>
      <c r="H204" s="237" t="s">
        <v>36</v>
      </c>
      <c r="I204" s="239"/>
      <c r="J204" s="236"/>
      <c r="K204" s="236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166</v>
      </c>
      <c r="AU204" s="244" t="s">
        <v>90</v>
      </c>
      <c r="AV204" s="13" t="s">
        <v>23</v>
      </c>
      <c r="AW204" s="13" t="s">
        <v>45</v>
      </c>
      <c r="AX204" s="13" t="s">
        <v>82</v>
      </c>
      <c r="AY204" s="244" t="s">
        <v>153</v>
      </c>
    </row>
    <row r="205" spans="1:51" s="14" customFormat="1" ht="12">
      <c r="A205" s="14"/>
      <c r="B205" s="245"/>
      <c r="C205" s="246"/>
      <c r="D205" s="228" t="s">
        <v>166</v>
      </c>
      <c r="E205" s="247" t="s">
        <v>36</v>
      </c>
      <c r="F205" s="248" t="s">
        <v>832</v>
      </c>
      <c r="G205" s="246"/>
      <c r="H205" s="249">
        <v>5.4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166</v>
      </c>
      <c r="AU205" s="255" t="s">
        <v>90</v>
      </c>
      <c r="AV205" s="14" t="s">
        <v>90</v>
      </c>
      <c r="AW205" s="14" t="s">
        <v>45</v>
      </c>
      <c r="AX205" s="14" t="s">
        <v>82</v>
      </c>
      <c r="AY205" s="255" t="s">
        <v>153</v>
      </c>
    </row>
    <row r="206" spans="1:51" s="15" customFormat="1" ht="12">
      <c r="A206" s="15"/>
      <c r="B206" s="266"/>
      <c r="C206" s="267"/>
      <c r="D206" s="228" t="s">
        <v>166</v>
      </c>
      <c r="E206" s="268" t="s">
        <v>36</v>
      </c>
      <c r="F206" s="269" t="s">
        <v>183</v>
      </c>
      <c r="G206" s="267"/>
      <c r="H206" s="270">
        <v>5.4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6" t="s">
        <v>166</v>
      </c>
      <c r="AU206" s="276" t="s">
        <v>90</v>
      </c>
      <c r="AV206" s="15" t="s">
        <v>160</v>
      </c>
      <c r="AW206" s="15" t="s">
        <v>45</v>
      </c>
      <c r="AX206" s="15" t="s">
        <v>23</v>
      </c>
      <c r="AY206" s="276" t="s">
        <v>153</v>
      </c>
    </row>
    <row r="207" spans="1:65" s="2" customFormat="1" ht="16.5" customHeight="1">
      <c r="A207" s="41"/>
      <c r="B207" s="42"/>
      <c r="C207" s="256" t="s">
        <v>265</v>
      </c>
      <c r="D207" s="256" t="s">
        <v>175</v>
      </c>
      <c r="E207" s="257" t="s">
        <v>609</v>
      </c>
      <c r="F207" s="258" t="s">
        <v>610</v>
      </c>
      <c r="G207" s="259" t="s">
        <v>201</v>
      </c>
      <c r="H207" s="260">
        <v>5.65</v>
      </c>
      <c r="I207" s="261"/>
      <c r="J207" s="262">
        <f>ROUND(I207*H207,2)</f>
        <v>0</v>
      </c>
      <c r="K207" s="258" t="s">
        <v>36</v>
      </c>
      <c r="L207" s="263"/>
      <c r="M207" s="264" t="s">
        <v>36</v>
      </c>
      <c r="N207" s="265" t="s">
        <v>53</v>
      </c>
      <c r="O207" s="87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6" t="s">
        <v>179</v>
      </c>
      <c r="AT207" s="226" t="s">
        <v>175</v>
      </c>
      <c r="AU207" s="226" t="s">
        <v>90</v>
      </c>
      <c r="AY207" s="19" t="s">
        <v>153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23</v>
      </c>
      <c r="BK207" s="227">
        <f>ROUND(I207*H207,2)</f>
        <v>0</v>
      </c>
      <c r="BL207" s="19" t="s">
        <v>160</v>
      </c>
      <c r="BM207" s="226" t="s">
        <v>964</v>
      </c>
    </row>
    <row r="208" spans="1:47" s="2" customFormat="1" ht="12">
      <c r="A208" s="41"/>
      <c r="B208" s="42"/>
      <c r="C208" s="43"/>
      <c r="D208" s="228" t="s">
        <v>162</v>
      </c>
      <c r="E208" s="43"/>
      <c r="F208" s="229" t="s">
        <v>610</v>
      </c>
      <c r="G208" s="43"/>
      <c r="H208" s="43"/>
      <c r="I208" s="230"/>
      <c r="J208" s="43"/>
      <c r="K208" s="43"/>
      <c r="L208" s="47"/>
      <c r="M208" s="231"/>
      <c r="N208" s="232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9" t="s">
        <v>162</v>
      </c>
      <c r="AU208" s="19" t="s">
        <v>90</v>
      </c>
    </row>
    <row r="209" spans="1:51" s="13" customFormat="1" ht="12">
      <c r="A209" s="13"/>
      <c r="B209" s="235"/>
      <c r="C209" s="236"/>
      <c r="D209" s="228" t="s">
        <v>166</v>
      </c>
      <c r="E209" s="237" t="s">
        <v>36</v>
      </c>
      <c r="F209" s="238" t="s">
        <v>539</v>
      </c>
      <c r="G209" s="236"/>
      <c r="H209" s="237" t="s">
        <v>36</v>
      </c>
      <c r="I209" s="239"/>
      <c r="J209" s="236"/>
      <c r="K209" s="236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166</v>
      </c>
      <c r="AU209" s="244" t="s">
        <v>90</v>
      </c>
      <c r="AV209" s="13" t="s">
        <v>23</v>
      </c>
      <c r="AW209" s="13" t="s">
        <v>45</v>
      </c>
      <c r="AX209" s="13" t="s">
        <v>82</v>
      </c>
      <c r="AY209" s="244" t="s">
        <v>153</v>
      </c>
    </row>
    <row r="210" spans="1:51" s="13" customFormat="1" ht="12">
      <c r="A210" s="13"/>
      <c r="B210" s="235"/>
      <c r="C210" s="236"/>
      <c r="D210" s="228" t="s">
        <v>166</v>
      </c>
      <c r="E210" s="237" t="s">
        <v>36</v>
      </c>
      <c r="F210" s="238" t="s">
        <v>472</v>
      </c>
      <c r="G210" s="236"/>
      <c r="H210" s="237" t="s">
        <v>36</v>
      </c>
      <c r="I210" s="239"/>
      <c r="J210" s="236"/>
      <c r="K210" s="236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166</v>
      </c>
      <c r="AU210" s="244" t="s">
        <v>90</v>
      </c>
      <c r="AV210" s="13" t="s">
        <v>23</v>
      </c>
      <c r="AW210" s="13" t="s">
        <v>45</v>
      </c>
      <c r="AX210" s="13" t="s">
        <v>82</v>
      </c>
      <c r="AY210" s="244" t="s">
        <v>153</v>
      </c>
    </row>
    <row r="211" spans="1:51" s="14" customFormat="1" ht="12">
      <c r="A211" s="14"/>
      <c r="B211" s="245"/>
      <c r="C211" s="246"/>
      <c r="D211" s="228" t="s">
        <v>166</v>
      </c>
      <c r="E211" s="247" t="s">
        <v>36</v>
      </c>
      <c r="F211" s="248" t="s">
        <v>834</v>
      </c>
      <c r="G211" s="246"/>
      <c r="H211" s="249">
        <v>5.65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166</v>
      </c>
      <c r="AU211" s="255" t="s">
        <v>90</v>
      </c>
      <c r="AV211" s="14" t="s">
        <v>90</v>
      </c>
      <c r="AW211" s="14" t="s">
        <v>45</v>
      </c>
      <c r="AX211" s="14" t="s">
        <v>82</v>
      </c>
      <c r="AY211" s="255" t="s">
        <v>153</v>
      </c>
    </row>
    <row r="212" spans="1:51" s="15" customFormat="1" ht="12">
      <c r="A212" s="15"/>
      <c r="B212" s="266"/>
      <c r="C212" s="267"/>
      <c r="D212" s="228" t="s">
        <v>166</v>
      </c>
      <c r="E212" s="268" t="s">
        <v>36</v>
      </c>
      <c r="F212" s="269" t="s">
        <v>183</v>
      </c>
      <c r="G212" s="267"/>
      <c r="H212" s="270">
        <v>5.65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6" t="s">
        <v>166</v>
      </c>
      <c r="AU212" s="276" t="s">
        <v>90</v>
      </c>
      <c r="AV212" s="15" t="s">
        <v>160</v>
      </c>
      <c r="AW212" s="15" t="s">
        <v>45</v>
      </c>
      <c r="AX212" s="15" t="s">
        <v>23</v>
      </c>
      <c r="AY212" s="276" t="s">
        <v>153</v>
      </c>
    </row>
    <row r="213" spans="1:65" s="2" customFormat="1" ht="16.5" customHeight="1">
      <c r="A213" s="41"/>
      <c r="B213" s="42"/>
      <c r="C213" s="256" t="s">
        <v>269</v>
      </c>
      <c r="D213" s="256" t="s">
        <v>175</v>
      </c>
      <c r="E213" s="257" t="s">
        <v>205</v>
      </c>
      <c r="F213" s="258" t="s">
        <v>613</v>
      </c>
      <c r="G213" s="259" t="s">
        <v>201</v>
      </c>
      <c r="H213" s="260">
        <v>5.3</v>
      </c>
      <c r="I213" s="261"/>
      <c r="J213" s="262">
        <f>ROUND(I213*H213,2)</f>
        <v>0</v>
      </c>
      <c r="K213" s="258" t="s">
        <v>36</v>
      </c>
      <c r="L213" s="263"/>
      <c r="M213" s="264" t="s">
        <v>36</v>
      </c>
      <c r="N213" s="265" t="s">
        <v>53</v>
      </c>
      <c r="O213" s="87"/>
      <c r="P213" s="224">
        <f>O213*H213</f>
        <v>0</v>
      </c>
      <c r="Q213" s="224">
        <v>0</v>
      </c>
      <c r="R213" s="224">
        <f>Q213*H213</f>
        <v>0</v>
      </c>
      <c r="S213" s="224">
        <v>0</v>
      </c>
      <c r="T213" s="225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6" t="s">
        <v>179</v>
      </c>
      <c r="AT213" s="226" t="s">
        <v>175</v>
      </c>
      <c r="AU213" s="226" t="s">
        <v>90</v>
      </c>
      <c r="AY213" s="19" t="s">
        <v>153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23</v>
      </c>
      <c r="BK213" s="227">
        <f>ROUND(I213*H213,2)</f>
        <v>0</v>
      </c>
      <c r="BL213" s="19" t="s">
        <v>160</v>
      </c>
      <c r="BM213" s="226" t="s">
        <v>965</v>
      </c>
    </row>
    <row r="214" spans="1:47" s="2" customFormat="1" ht="12">
      <c r="A214" s="41"/>
      <c r="B214" s="42"/>
      <c r="C214" s="43"/>
      <c r="D214" s="228" t="s">
        <v>162</v>
      </c>
      <c r="E214" s="43"/>
      <c r="F214" s="229" t="s">
        <v>613</v>
      </c>
      <c r="G214" s="43"/>
      <c r="H214" s="43"/>
      <c r="I214" s="230"/>
      <c r="J214" s="43"/>
      <c r="K214" s="43"/>
      <c r="L214" s="47"/>
      <c r="M214" s="231"/>
      <c r="N214" s="232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9" t="s">
        <v>162</v>
      </c>
      <c r="AU214" s="19" t="s">
        <v>90</v>
      </c>
    </row>
    <row r="215" spans="1:51" s="13" customFormat="1" ht="12">
      <c r="A215" s="13"/>
      <c r="B215" s="235"/>
      <c r="C215" s="236"/>
      <c r="D215" s="228" t="s">
        <v>166</v>
      </c>
      <c r="E215" s="237" t="s">
        <v>36</v>
      </c>
      <c r="F215" s="238" t="s">
        <v>539</v>
      </c>
      <c r="G215" s="236"/>
      <c r="H215" s="237" t="s">
        <v>36</v>
      </c>
      <c r="I215" s="239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166</v>
      </c>
      <c r="AU215" s="244" t="s">
        <v>90</v>
      </c>
      <c r="AV215" s="13" t="s">
        <v>23</v>
      </c>
      <c r="AW215" s="13" t="s">
        <v>45</v>
      </c>
      <c r="AX215" s="13" t="s">
        <v>82</v>
      </c>
      <c r="AY215" s="244" t="s">
        <v>153</v>
      </c>
    </row>
    <row r="216" spans="1:51" s="13" customFormat="1" ht="12">
      <c r="A216" s="13"/>
      <c r="B216" s="235"/>
      <c r="C216" s="236"/>
      <c r="D216" s="228" t="s">
        <v>166</v>
      </c>
      <c r="E216" s="237" t="s">
        <v>36</v>
      </c>
      <c r="F216" s="238" t="s">
        <v>472</v>
      </c>
      <c r="G216" s="236"/>
      <c r="H216" s="237" t="s">
        <v>36</v>
      </c>
      <c r="I216" s="239"/>
      <c r="J216" s="236"/>
      <c r="K216" s="236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166</v>
      </c>
      <c r="AU216" s="244" t="s">
        <v>90</v>
      </c>
      <c r="AV216" s="13" t="s">
        <v>23</v>
      </c>
      <c r="AW216" s="13" t="s">
        <v>45</v>
      </c>
      <c r="AX216" s="13" t="s">
        <v>82</v>
      </c>
      <c r="AY216" s="244" t="s">
        <v>153</v>
      </c>
    </row>
    <row r="217" spans="1:51" s="14" customFormat="1" ht="12">
      <c r="A217" s="14"/>
      <c r="B217" s="245"/>
      <c r="C217" s="246"/>
      <c r="D217" s="228" t="s">
        <v>166</v>
      </c>
      <c r="E217" s="247" t="s">
        <v>36</v>
      </c>
      <c r="F217" s="248" t="s">
        <v>836</v>
      </c>
      <c r="G217" s="246"/>
      <c r="H217" s="249">
        <v>5.3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166</v>
      </c>
      <c r="AU217" s="255" t="s">
        <v>90</v>
      </c>
      <c r="AV217" s="14" t="s">
        <v>90</v>
      </c>
      <c r="AW217" s="14" t="s">
        <v>45</v>
      </c>
      <c r="AX217" s="14" t="s">
        <v>82</v>
      </c>
      <c r="AY217" s="255" t="s">
        <v>153</v>
      </c>
    </row>
    <row r="218" spans="1:51" s="15" customFormat="1" ht="12">
      <c r="A218" s="15"/>
      <c r="B218" s="266"/>
      <c r="C218" s="267"/>
      <c r="D218" s="228" t="s">
        <v>166</v>
      </c>
      <c r="E218" s="268" t="s">
        <v>36</v>
      </c>
      <c r="F218" s="269" t="s">
        <v>183</v>
      </c>
      <c r="G218" s="267"/>
      <c r="H218" s="270">
        <v>5.3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6" t="s">
        <v>166</v>
      </c>
      <c r="AU218" s="276" t="s">
        <v>90</v>
      </c>
      <c r="AV218" s="15" t="s">
        <v>160</v>
      </c>
      <c r="AW218" s="15" t="s">
        <v>45</v>
      </c>
      <c r="AX218" s="15" t="s">
        <v>23</v>
      </c>
      <c r="AY218" s="276" t="s">
        <v>153</v>
      </c>
    </row>
    <row r="219" spans="1:65" s="2" customFormat="1" ht="16.5" customHeight="1">
      <c r="A219" s="41"/>
      <c r="B219" s="42"/>
      <c r="C219" s="256" t="s">
        <v>7</v>
      </c>
      <c r="D219" s="256" t="s">
        <v>175</v>
      </c>
      <c r="E219" s="257" t="s">
        <v>616</v>
      </c>
      <c r="F219" s="258" t="s">
        <v>617</v>
      </c>
      <c r="G219" s="259" t="s">
        <v>201</v>
      </c>
      <c r="H219" s="260">
        <v>4.75</v>
      </c>
      <c r="I219" s="261"/>
      <c r="J219" s="262">
        <f>ROUND(I219*H219,2)</f>
        <v>0</v>
      </c>
      <c r="K219" s="258" t="s">
        <v>36</v>
      </c>
      <c r="L219" s="263"/>
      <c r="M219" s="264" t="s">
        <v>36</v>
      </c>
      <c r="N219" s="265" t="s">
        <v>53</v>
      </c>
      <c r="O219" s="87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6" t="s">
        <v>179</v>
      </c>
      <c r="AT219" s="226" t="s">
        <v>175</v>
      </c>
      <c r="AU219" s="226" t="s">
        <v>90</v>
      </c>
      <c r="AY219" s="19" t="s">
        <v>153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23</v>
      </c>
      <c r="BK219" s="227">
        <f>ROUND(I219*H219,2)</f>
        <v>0</v>
      </c>
      <c r="BL219" s="19" t="s">
        <v>160</v>
      </c>
      <c r="BM219" s="226" t="s">
        <v>966</v>
      </c>
    </row>
    <row r="220" spans="1:47" s="2" customFormat="1" ht="12">
      <c r="A220" s="41"/>
      <c r="B220" s="42"/>
      <c r="C220" s="43"/>
      <c r="D220" s="228" t="s">
        <v>162</v>
      </c>
      <c r="E220" s="43"/>
      <c r="F220" s="229" t="s">
        <v>617</v>
      </c>
      <c r="G220" s="43"/>
      <c r="H220" s="43"/>
      <c r="I220" s="230"/>
      <c r="J220" s="43"/>
      <c r="K220" s="43"/>
      <c r="L220" s="47"/>
      <c r="M220" s="231"/>
      <c r="N220" s="232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9" t="s">
        <v>162</v>
      </c>
      <c r="AU220" s="19" t="s">
        <v>90</v>
      </c>
    </row>
    <row r="221" spans="1:51" s="13" customFormat="1" ht="12">
      <c r="A221" s="13"/>
      <c r="B221" s="235"/>
      <c r="C221" s="236"/>
      <c r="D221" s="228" t="s">
        <v>166</v>
      </c>
      <c r="E221" s="237" t="s">
        <v>36</v>
      </c>
      <c r="F221" s="238" t="s">
        <v>539</v>
      </c>
      <c r="G221" s="236"/>
      <c r="H221" s="237" t="s">
        <v>36</v>
      </c>
      <c r="I221" s="239"/>
      <c r="J221" s="236"/>
      <c r="K221" s="236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166</v>
      </c>
      <c r="AU221" s="244" t="s">
        <v>90</v>
      </c>
      <c r="AV221" s="13" t="s">
        <v>23</v>
      </c>
      <c r="AW221" s="13" t="s">
        <v>45</v>
      </c>
      <c r="AX221" s="13" t="s">
        <v>82</v>
      </c>
      <c r="AY221" s="244" t="s">
        <v>153</v>
      </c>
    </row>
    <row r="222" spans="1:51" s="13" customFormat="1" ht="12">
      <c r="A222" s="13"/>
      <c r="B222" s="235"/>
      <c r="C222" s="236"/>
      <c r="D222" s="228" t="s">
        <v>166</v>
      </c>
      <c r="E222" s="237" t="s">
        <v>36</v>
      </c>
      <c r="F222" s="238" t="s">
        <v>472</v>
      </c>
      <c r="G222" s="236"/>
      <c r="H222" s="237" t="s">
        <v>36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166</v>
      </c>
      <c r="AU222" s="244" t="s">
        <v>90</v>
      </c>
      <c r="AV222" s="13" t="s">
        <v>23</v>
      </c>
      <c r="AW222" s="13" t="s">
        <v>45</v>
      </c>
      <c r="AX222" s="13" t="s">
        <v>82</v>
      </c>
      <c r="AY222" s="244" t="s">
        <v>153</v>
      </c>
    </row>
    <row r="223" spans="1:51" s="14" customFormat="1" ht="12">
      <c r="A223" s="14"/>
      <c r="B223" s="245"/>
      <c r="C223" s="246"/>
      <c r="D223" s="228" t="s">
        <v>166</v>
      </c>
      <c r="E223" s="247" t="s">
        <v>36</v>
      </c>
      <c r="F223" s="248" t="s">
        <v>838</v>
      </c>
      <c r="G223" s="246"/>
      <c r="H223" s="249">
        <v>4.75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166</v>
      </c>
      <c r="AU223" s="255" t="s">
        <v>90</v>
      </c>
      <c r="AV223" s="14" t="s">
        <v>90</v>
      </c>
      <c r="AW223" s="14" t="s">
        <v>45</v>
      </c>
      <c r="AX223" s="14" t="s">
        <v>82</v>
      </c>
      <c r="AY223" s="255" t="s">
        <v>153</v>
      </c>
    </row>
    <row r="224" spans="1:51" s="15" customFormat="1" ht="12">
      <c r="A224" s="15"/>
      <c r="B224" s="266"/>
      <c r="C224" s="267"/>
      <c r="D224" s="228" t="s">
        <v>166</v>
      </c>
      <c r="E224" s="268" t="s">
        <v>36</v>
      </c>
      <c r="F224" s="269" t="s">
        <v>183</v>
      </c>
      <c r="G224" s="267"/>
      <c r="H224" s="270">
        <v>4.75</v>
      </c>
      <c r="I224" s="271"/>
      <c r="J224" s="267"/>
      <c r="K224" s="267"/>
      <c r="L224" s="272"/>
      <c r="M224" s="273"/>
      <c r="N224" s="274"/>
      <c r="O224" s="274"/>
      <c r="P224" s="274"/>
      <c r="Q224" s="274"/>
      <c r="R224" s="274"/>
      <c r="S224" s="274"/>
      <c r="T224" s="27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6" t="s">
        <v>166</v>
      </c>
      <c r="AU224" s="276" t="s">
        <v>90</v>
      </c>
      <c r="AV224" s="15" t="s">
        <v>160</v>
      </c>
      <c r="AW224" s="15" t="s">
        <v>45</v>
      </c>
      <c r="AX224" s="15" t="s">
        <v>23</v>
      </c>
      <c r="AY224" s="276" t="s">
        <v>153</v>
      </c>
    </row>
    <row r="225" spans="1:65" s="2" customFormat="1" ht="16.5" customHeight="1">
      <c r="A225" s="41"/>
      <c r="B225" s="42"/>
      <c r="C225" s="256" t="s">
        <v>281</v>
      </c>
      <c r="D225" s="256" t="s">
        <v>175</v>
      </c>
      <c r="E225" s="257" t="s">
        <v>620</v>
      </c>
      <c r="F225" s="258" t="s">
        <v>621</v>
      </c>
      <c r="G225" s="259" t="s">
        <v>201</v>
      </c>
      <c r="H225" s="260">
        <v>5.1</v>
      </c>
      <c r="I225" s="261"/>
      <c r="J225" s="262">
        <f>ROUND(I225*H225,2)</f>
        <v>0</v>
      </c>
      <c r="K225" s="258" t="s">
        <v>36</v>
      </c>
      <c r="L225" s="263"/>
      <c r="M225" s="264" t="s">
        <v>36</v>
      </c>
      <c r="N225" s="265" t="s">
        <v>53</v>
      </c>
      <c r="O225" s="87"/>
      <c r="P225" s="224">
        <f>O225*H225</f>
        <v>0</v>
      </c>
      <c r="Q225" s="224">
        <v>0</v>
      </c>
      <c r="R225" s="224">
        <f>Q225*H225</f>
        <v>0</v>
      </c>
      <c r="S225" s="224">
        <v>0</v>
      </c>
      <c r="T225" s="225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6" t="s">
        <v>179</v>
      </c>
      <c r="AT225" s="226" t="s">
        <v>175</v>
      </c>
      <c r="AU225" s="226" t="s">
        <v>90</v>
      </c>
      <c r="AY225" s="19" t="s">
        <v>153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9" t="s">
        <v>23</v>
      </c>
      <c r="BK225" s="227">
        <f>ROUND(I225*H225,2)</f>
        <v>0</v>
      </c>
      <c r="BL225" s="19" t="s">
        <v>160</v>
      </c>
      <c r="BM225" s="226" t="s">
        <v>967</v>
      </c>
    </row>
    <row r="226" spans="1:47" s="2" customFormat="1" ht="12">
      <c r="A226" s="41"/>
      <c r="B226" s="42"/>
      <c r="C226" s="43"/>
      <c r="D226" s="228" t="s">
        <v>162</v>
      </c>
      <c r="E226" s="43"/>
      <c r="F226" s="229" t="s">
        <v>621</v>
      </c>
      <c r="G226" s="43"/>
      <c r="H226" s="43"/>
      <c r="I226" s="230"/>
      <c r="J226" s="43"/>
      <c r="K226" s="43"/>
      <c r="L226" s="47"/>
      <c r="M226" s="231"/>
      <c r="N226" s="232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19" t="s">
        <v>162</v>
      </c>
      <c r="AU226" s="19" t="s">
        <v>90</v>
      </c>
    </row>
    <row r="227" spans="1:51" s="13" customFormat="1" ht="12">
      <c r="A227" s="13"/>
      <c r="B227" s="235"/>
      <c r="C227" s="236"/>
      <c r="D227" s="228" t="s">
        <v>166</v>
      </c>
      <c r="E227" s="237" t="s">
        <v>36</v>
      </c>
      <c r="F227" s="238" t="s">
        <v>539</v>
      </c>
      <c r="G227" s="236"/>
      <c r="H227" s="237" t="s">
        <v>36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166</v>
      </c>
      <c r="AU227" s="244" t="s">
        <v>90</v>
      </c>
      <c r="AV227" s="13" t="s">
        <v>23</v>
      </c>
      <c r="AW227" s="13" t="s">
        <v>45</v>
      </c>
      <c r="AX227" s="13" t="s">
        <v>82</v>
      </c>
      <c r="AY227" s="244" t="s">
        <v>153</v>
      </c>
    </row>
    <row r="228" spans="1:51" s="13" customFormat="1" ht="12">
      <c r="A228" s="13"/>
      <c r="B228" s="235"/>
      <c r="C228" s="236"/>
      <c r="D228" s="228" t="s">
        <v>166</v>
      </c>
      <c r="E228" s="237" t="s">
        <v>36</v>
      </c>
      <c r="F228" s="238" t="s">
        <v>472</v>
      </c>
      <c r="G228" s="236"/>
      <c r="H228" s="237" t="s">
        <v>36</v>
      </c>
      <c r="I228" s="239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166</v>
      </c>
      <c r="AU228" s="244" t="s">
        <v>90</v>
      </c>
      <c r="AV228" s="13" t="s">
        <v>23</v>
      </c>
      <c r="AW228" s="13" t="s">
        <v>45</v>
      </c>
      <c r="AX228" s="13" t="s">
        <v>82</v>
      </c>
      <c r="AY228" s="244" t="s">
        <v>153</v>
      </c>
    </row>
    <row r="229" spans="1:51" s="14" customFormat="1" ht="12">
      <c r="A229" s="14"/>
      <c r="B229" s="245"/>
      <c r="C229" s="246"/>
      <c r="D229" s="228" t="s">
        <v>166</v>
      </c>
      <c r="E229" s="247" t="s">
        <v>36</v>
      </c>
      <c r="F229" s="248" t="s">
        <v>840</v>
      </c>
      <c r="G229" s="246"/>
      <c r="H229" s="249">
        <v>5.1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166</v>
      </c>
      <c r="AU229" s="255" t="s">
        <v>90</v>
      </c>
      <c r="AV229" s="14" t="s">
        <v>90</v>
      </c>
      <c r="AW229" s="14" t="s">
        <v>45</v>
      </c>
      <c r="AX229" s="14" t="s">
        <v>82</v>
      </c>
      <c r="AY229" s="255" t="s">
        <v>153</v>
      </c>
    </row>
    <row r="230" spans="1:51" s="15" customFormat="1" ht="12">
      <c r="A230" s="15"/>
      <c r="B230" s="266"/>
      <c r="C230" s="267"/>
      <c r="D230" s="228" t="s">
        <v>166</v>
      </c>
      <c r="E230" s="268" t="s">
        <v>36</v>
      </c>
      <c r="F230" s="269" t="s">
        <v>183</v>
      </c>
      <c r="G230" s="267"/>
      <c r="H230" s="270">
        <v>5.1</v>
      </c>
      <c r="I230" s="271"/>
      <c r="J230" s="267"/>
      <c r="K230" s="267"/>
      <c r="L230" s="272"/>
      <c r="M230" s="273"/>
      <c r="N230" s="274"/>
      <c r="O230" s="274"/>
      <c r="P230" s="274"/>
      <c r="Q230" s="274"/>
      <c r="R230" s="274"/>
      <c r="S230" s="274"/>
      <c r="T230" s="27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6" t="s">
        <v>166</v>
      </c>
      <c r="AU230" s="276" t="s">
        <v>90</v>
      </c>
      <c r="AV230" s="15" t="s">
        <v>160</v>
      </c>
      <c r="AW230" s="15" t="s">
        <v>45</v>
      </c>
      <c r="AX230" s="15" t="s">
        <v>23</v>
      </c>
      <c r="AY230" s="276" t="s">
        <v>153</v>
      </c>
    </row>
    <row r="231" spans="1:65" s="2" customFormat="1" ht="16.5" customHeight="1">
      <c r="A231" s="41"/>
      <c r="B231" s="42"/>
      <c r="C231" s="256" t="s">
        <v>286</v>
      </c>
      <c r="D231" s="256" t="s">
        <v>175</v>
      </c>
      <c r="E231" s="257" t="s">
        <v>624</v>
      </c>
      <c r="F231" s="258" t="s">
        <v>625</v>
      </c>
      <c r="G231" s="259" t="s">
        <v>201</v>
      </c>
      <c r="H231" s="260">
        <v>5.3</v>
      </c>
      <c r="I231" s="261"/>
      <c r="J231" s="262">
        <f>ROUND(I231*H231,2)</f>
        <v>0</v>
      </c>
      <c r="K231" s="258" t="s">
        <v>36</v>
      </c>
      <c r="L231" s="263"/>
      <c r="M231" s="264" t="s">
        <v>36</v>
      </c>
      <c r="N231" s="265" t="s">
        <v>53</v>
      </c>
      <c r="O231" s="87"/>
      <c r="P231" s="224">
        <f>O231*H231</f>
        <v>0</v>
      </c>
      <c r="Q231" s="224">
        <v>0</v>
      </c>
      <c r="R231" s="224">
        <f>Q231*H231</f>
        <v>0</v>
      </c>
      <c r="S231" s="224">
        <v>0</v>
      </c>
      <c r="T231" s="225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6" t="s">
        <v>179</v>
      </c>
      <c r="AT231" s="226" t="s">
        <v>175</v>
      </c>
      <c r="AU231" s="226" t="s">
        <v>90</v>
      </c>
      <c r="AY231" s="19" t="s">
        <v>153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23</v>
      </c>
      <c r="BK231" s="227">
        <f>ROUND(I231*H231,2)</f>
        <v>0</v>
      </c>
      <c r="BL231" s="19" t="s">
        <v>160</v>
      </c>
      <c r="BM231" s="226" t="s">
        <v>968</v>
      </c>
    </row>
    <row r="232" spans="1:47" s="2" customFormat="1" ht="12">
      <c r="A232" s="41"/>
      <c r="B232" s="42"/>
      <c r="C232" s="43"/>
      <c r="D232" s="228" t="s">
        <v>162</v>
      </c>
      <c r="E232" s="43"/>
      <c r="F232" s="229" t="s">
        <v>625</v>
      </c>
      <c r="G232" s="43"/>
      <c r="H232" s="43"/>
      <c r="I232" s="230"/>
      <c r="J232" s="43"/>
      <c r="K232" s="43"/>
      <c r="L232" s="47"/>
      <c r="M232" s="231"/>
      <c r="N232" s="232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19" t="s">
        <v>162</v>
      </c>
      <c r="AU232" s="19" t="s">
        <v>90</v>
      </c>
    </row>
    <row r="233" spans="1:51" s="13" customFormat="1" ht="12">
      <c r="A233" s="13"/>
      <c r="B233" s="235"/>
      <c r="C233" s="236"/>
      <c r="D233" s="228" t="s">
        <v>166</v>
      </c>
      <c r="E233" s="237" t="s">
        <v>36</v>
      </c>
      <c r="F233" s="238" t="s">
        <v>539</v>
      </c>
      <c r="G233" s="236"/>
      <c r="H233" s="237" t="s">
        <v>36</v>
      </c>
      <c r="I233" s="239"/>
      <c r="J233" s="236"/>
      <c r="K233" s="236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166</v>
      </c>
      <c r="AU233" s="244" t="s">
        <v>90</v>
      </c>
      <c r="AV233" s="13" t="s">
        <v>23</v>
      </c>
      <c r="AW233" s="13" t="s">
        <v>45</v>
      </c>
      <c r="AX233" s="13" t="s">
        <v>82</v>
      </c>
      <c r="AY233" s="244" t="s">
        <v>153</v>
      </c>
    </row>
    <row r="234" spans="1:51" s="13" customFormat="1" ht="12">
      <c r="A234" s="13"/>
      <c r="B234" s="235"/>
      <c r="C234" s="236"/>
      <c r="D234" s="228" t="s">
        <v>166</v>
      </c>
      <c r="E234" s="237" t="s">
        <v>36</v>
      </c>
      <c r="F234" s="238" t="s">
        <v>472</v>
      </c>
      <c r="G234" s="236"/>
      <c r="H234" s="237" t="s">
        <v>36</v>
      </c>
      <c r="I234" s="239"/>
      <c r="J234" s="236"/>
      <c r="K234" s="236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166</v>
      </c>
      <c r="AU234" s="244" t="s">
        <v>90</v>
      </c>
      <c r="AV234" s="13" t="s">
        <v>23</v>
      </c>
      <c r="AW234" s="13" t="s">
        <v>45</v>
      </c>
      <c r="AX234" s="13" t="s">
        <v>82</v>
      </c>
      <c r="AY234" s="244" t="s">
        <v>153</v>
      </c>
    </row>
    <row r="235" spans="1:51" s="14" customFormat="1" ht="12">
      <c r="A235" s="14"/>
      <c r="B235" s="245"/>
      <c r="C235" s="246"/>
      <c r="D235" s="228" t="s">
        <v>166</v>
      </c>
      <c r="E235" s="247" t="s">
        <v>36</v>
      </c>
      <c r="F235" s="248" t="s">
        <v>836</v>
      </c>
      <c r="G235" s="246"/>
      <c r="H235" s="249">
        <v>5.3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166</v>
      </c>
      <c r="AU235" s="255" t="s">
        <v>90</v>
      </c>
      <c r="AV235" s="14" t="s">
        <v>90</v>
      </c>
      <c r="AW235" s="14" t="s">
        <v>45</v>
      </c>
      <c r="AX235" s="14" t="s">
        <v>82</v>
      </c>
      <c r="AY235" s="255" t="s">
        <v>153</v>
      </c>
    </row>
    <row r="236" spans="1:51" s="15" customFormat="1" ht="12">
      <c r="A236" s="15"/>
      <c r="B236" s="266"/>
      <c r="C236" s="267"/>
      <c r="D236" s="228" t="s">
        <v>166</v>
      </c>
      <c r="E236" s="268" t="s">
        <v>36</v>
      </c>
      <c r="F236" s="269" t="s">
        <v>183</v>
      </c>
      <c r="G236" s="267"/>
      <c r="H236" s="270">
        <v>5.3</v>
      </c>
      <c r="I236" s="271"/>
      <c r="J236" s="267"/>
      <c r="K236" s="267"/>
      <c r="L236" s="272"/>
      <c r="M236" s="273"/>
      <c r="N236" s="274"/>
      <c r="O236" s="274"/>
      <c r="P236" s="274"/>
      <c r="Q236" s="274"/>
      <c r="R236" s="274"/>
      <c r="S236" s="274"/>
      <c r="T236" s="27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6" t="s">
        <v>166</v>
      </c>
      <c r="AU236" s="276" t="s">
        <v>90</v>
      </c>
      <c r="AV236" s="15" t="s">
        <v>160</v>
      </c>
      <c r="AW236" s="15" t="s">
        <v>45</v>
      </c>
      <c r="AX236" s="15" t="s">
        <v>23</v>
      </c>
      <c r="AY236" s="276" t="s">
        <v>153</v>
      </c>
    </row>
    <row r="237" spans="1:65" s="2" customFormat="1" ht="16.5" customHeight="1">
      <c r="A237" s="41"/>
      <c r="B237" s="42"/>
      <c r="C237" s="215" t="s">
        <v>293</v>
      </c>
      <c r="D237" s="215" t="s">
        <v>155</v>
      </c>
      <c r="E237" s="216" t="s">
        <v>216</v>
      </c>
      <c r="F237" s="217" t="s">
        <v>217</v>
      </c>
      <c r="G237" s="218" t="s">
        <v>186</v>
      </c>
      <c r="H237" s="219">
        <v>3.6</v>
      </c>
      <c r="I237" s="220"/>
      <c r="J237" s="221">
        <f>ROUND(I237*H237,2)</f>
        <v>0</v>
      </c>
      <c r="K237" s="217" t="s">
        <v>159</v>
      </c>
      <c r="L237" s="47"/>
      <c r="M237" s="222" t="s">
        <v>36</v>
      </c>
      <c r="N237" s="223" t="s">
        <v>53</v>
      </c>
      <c r="O237" s="87"/>
      <c r="P237" s="224">
        <f>O237*H237</f>
        <v>0</v>
      </c>
      <c r="Q237" s="224">
        <v>6E-05</v>
      </c>
      <c r="R237" s="224">
        <f>Q237*H237</f>
        <v>0.00021600000000000002</v>
      </c>
      <c r="S237" s="224">
        <v>0</v>
      </c>
      <c r="T237" s="225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6" t="s">
        <v>160</v>
      </c>
      <c r="AT237" s="226" t="s">
        <v>155</v>
      </c>
      <c r="AU237" s="226" t="s">
        <v>90</v>
      </c>
      <c r="AY237" s="19" t="s">
        <v>153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9" t="s">
        <v>23</v>
      </c>
      <c r="BK237" s="227">
        <f>ROUND(I237*H237,2)</f>
        <v>0</v>
      </c>
      <c r="BL237" s="19" t="s">
        <v>160</v>
      </c>
      <c r="BM237" s="226" t="s">
        <v>969</v>
      </c>
    </row>
    <row r="238" spans="1:47" s="2" customFormat="1" ht="12">
      <c r="A238" s="41"/>
      <c r="B238" s="42"/>
      <c r="C238" s="43"/>
      <c r="D238" s="228" t="s">
        <v>162</v>
      </c>
      <c r="E238" s="43"/>
      <c r="F238" s="229" t="s">
        <v>219</v>
      </c>
      <c r="G238" s="43"/>
      <c r="H238" s="43"/>
      <c r="I238" s="230"/>
      <c r="J238" s="43"/>
      <c r="K238" s="43"/>
      <c r="L238" s="47"/>
      <c r="M238" s="231"/>
      <c r="N238" s="232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9" t="s">
        <v>162</v>
      </c>
      <c r="AU238" s="19" t="s">
        <v>90</v>
      </c>
    </row>
    <row r="239" spans="1:47" s="2" customFormat="1" ht="12">
      <c r="A239" s="41"/>
      <c r="B239" s="42"/>
      <c r="C239" s="43"/>
      <c r="D239" s="233" t="s">
        <v>164</v>
      </c>
      <c r="E239" s="43"/>
      <c r="F239" s="234" t="s">
        <v>220</v>
      </c>
      <c r="G239" s="43"/>
      <c r="H239" s="43"/>
      <c r="I239" s="230"/>
      <c r="J239" s="43"/>
      <c r="K239" s="43"/>
      <c r="L239" s="47"/>
      <c r="M239" s="231"/>
      <c r="N239" s="232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19" t="s">
        <v>164</v>
      </c>
      <c r="AU239" s="19" t="s">
        <v>90</v>
      </c>
    </row>
    <row r="240" spans="1:51" s="13" customFormat="1" ht="12">
      <c r="A240" s="13"/>
      <c r="B240" s="235"/>
      <c r="C240" s="236"/>
      <c r="D240" s="228" t="s">
        <v>166</v>
      </c>
      <c r="E240" s="237" t="s">
        <v>36</v>
      </c>
      <c r="F240" s="238" t="s">
        <v>546</v>
      </c>
      <c r="G240" s="236"/>
      <c r="H240" s="237" t="s">
        <v>36</v>
      </c>
      <c r="I240" s="239"/>
      <c r="J240" s="236"/>
      <c r="K240" s="236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166</v>
      </c>
      <c r="AU240" s="244" t="s">
        <v>90</v>
      </c>
      <c r="AV240" s="13" t="s">
        <v>23</v>
      </c>
      <c r="AW240" s="13" t="s">
        <v>45</v>
      </c>
      <c r="AX240" s="13" t="s">
        <v>82</v>
      </c>
      <c r="AY240" s="244" t="s">
        <v>153</v>
      </c>
    </row>
    <row r="241" spans="1:51" s="13" customFormat="1" ht="12">
      <c r="A241" s="13"/>
      <c r="B241" s="235"/>
      <c r="C241" s="236"/>
      <c r="D241" s="228" t="s">
        <v>166</v>
      </c>
      <c r="E241" s="237" t="s">
        <v>36</v>
      </c>
      <c r="F241" s="238" t="s">
        <v>472</v>
      </c>
      <c r="G241" s="236"/>
      <c r="H241" s="237" t="s">
        <v>36</v>
      </c>
      <c r="I241" s="239"/>
      <c r="J241" s="236"/>
      <c r="K241" s="236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166</v>
      </c>
      <c r="AU241" s="244" t="s">
        <v>90</v>
      </c>
      <c r="AV241" s="13" t="s">
        <v>23</v>
      </c>
      <c r="AW241" s="13" t="s">
        <v>45</v>
      </c>
      <c r="AX241" s="13" t="s">
        <v>82</v>
      </c>
      <c r="AY241" s="244" t="s">
        <v>153</v>
      </c>
    </row>
    <row r="242" spans="1:51" s="14" customFormat="1" ht="12">
      <c r="A242" s="14"/>
      <c r="B242" s="245"/>
      <c r="C242" s="246"/>
      <c r="D242" s="228" t="s">
        <v>166</v>
      </c>
      <c r="E242" s="247" t="s">
        <v>36</v>
      </c>
      <c r="F242" s="248" t="s">
        <v>804</v>
      </c>
      <c r="G242" s="246"/>
      <c r="H242" s="249">
        <v>3.6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166</v>
      </c>
      <c r="AU242" s="255" t="s">
        <v>90</v>
      </c>
      <c r="AV242" s="14" t="s">
        <v>90</v>
      </c>
      <c r="AW242" s="14" t="s">
        <v>45</v>
      </c>
      <c r="AX242" s="14" t="s">
        <v>82</v>
      </c>
      <c r="AY242" s="255" t="s">
        <v>153</v>
      </c>
    </row>
    <row r="243" spans="1:51" s="15" customFormat="1" ht="12">
      <c r="A243" s="15"/>
      <c r="B243" s="266"/>
      <c r="C243" s="267"/>
      <c r="D243" s="228" t="s">
        <v>166</v>
      </c>
      <c r="E243" s="268" t="s">
        <v>36</v>
      </c>
      <c r="F243" s="269" t="s">
        <v>183</v>
      </c>
      <c r="G243" s="267"/>
      <c r="H243" s="270">
        <v>3.6</v>
      </c>
      <c r="I243" s="271"/>
      <c r="J243" s="267"/>
      <c r="K243" s="267"/>
      <c r="L243" s="272"/>
      <c r="M243" s="273"/>
      <c r="N243" s="274"/>
      <c r="O243" s="274"/>
      <c r="P243" s="274"/>
      <c r="Q243" s="274"/>
      <c r="R243" s="274"/>
      <c r="S243" s="274"/>
      <c r="T243" s="27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6" t="s">
        <v>166</v>
      </c>
      <c r="AU243" s="276" t="s">
        <v>90</v>
      </c>
      <c r="AV243" s="15" t="s">
        <v>160</v>
      </c>
      <c r="AW243" s="15" t="s">
        <v>45</v>
      </c>
      <c r="AX243" s="15" t="s">
        <v>23</v>
      </c>
      <c r="AY243" s="276" t="s">
        <v>153</v>
      </c>
    </row>
    <row r="244" spans="1:65" s="2" customFormat="1" ht="16.5" customHeight="1">
      <c r="A244" s="41"/>
      <c r="B244" s="42"/>
      <c r="C244" s="256" t="s">
        <v>303</v>
      </c>
      <c r="D244" s="256" t="s">
        <v>175</v>
      </c>
      <c r="E244" s="257" t="s">
        <v>376</v>
      </c>
      <c r="F244" s="258" t="s">
        <v>377</v>
      </c>
      <c r="G244" s="259" t="s">
        <v>186</v>
      </c>
      <c r="H244" s="260">
        <v>10.8</v>
      </c>
      <c r="I244" s="261"/>
      <c r="J244" s="262">
        <f>ROUND(I244*H244,2)</f>
        <v>0</v>
      </c>
      <c r="K244" s="258" t="s">
        <v>36</v>
      </c>
      <c r="L244" s="263"/>
      <c r="M244" s="264" t="s">
        <v>36</v>
      </c>
      <c r="N244" s="265" t="s">
        <v>53</v>
      </c>
      <c r="O244" s="87"/>
      <c r="P244" s="224">
        <f>O244*H244</f>
        <v>0</v>
      </c>
      <c r="Q244" s="224">
        <v>0.003</v>
      </c>
      <c r="R244" s="224">
        <f>Q244*H244</f>
        <v>0.032400000000000005</v>
      </c>
      <c r="S244" s="224">
        <v>0</v>
      </c>
      <c r="T244" s="225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6" t="s">
        <v>179</v>
      </c>
      <c r="AT244" s="226" t="s">
        <v>175</v>
      </c>
      <c r="AU244" s="226" t="s">
        <v>90</v>
      </c>
      <c r="AY244" s="19" t="s">
        <v>153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9" t="s">
        <v>23</v>
      </c>
      <c r="BK244" s="227">
        <f>ROUND(I244*H244,2)</f>
        <v>0</v>
      </c>
      <c r="BL244" s="19" t="s">
        <v>160</v>
      </c>
      <c r="BM244" s="226" t="s">
        <v>970</v>
      </c>
    </row>
    <row r="245" spans="1:47" s="2" customFormat="1" ht="12">
      <c r="A245" s="41"/>
      <c r="B245" s="42"/>
      <c r="C245" s="43"/>
      <c r="D245" s="228" t="s">
        <v>162</v>
      </c>
      <c r="E245" s="43"/>
      <c r="F245" s="229" t="s">
        <v>377</v>
      </c>
      <c r="G245" s="43"/>
      <c r="H245" s="43"/>
      <c r="I245" s="230"/>
      <c r="J245" s="43"/>
      <c r="K245" s="43"/>
      <c r="L245" s="47"/>
      <c r="M245" s="231"/>
      <c r="N245" s="23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19" t="s">
        <v>162</v>
      </c>
      <c r="AU245" s="19" t="s">
        <v>90</v>
      </c>
    </row>
    <row r="246" spans="1:51" s="13" customFormat="1" ht="12">
      <c r="A246" s="13"/>
      <c r="B246" s="235"/>
      <c r="C246" s="236"/>
      <c r="D246" s="228" t="s">
        <v>166</v>
      </c>
      <c r="E246" s="237" t="s">
        <v>36</v>
      </c>
      <c r="F246" s="238" t="s">
        <v>546</v>
      </c>
      <c r="G246" s="236"/>
      <c r="H246" s="237" t="s">
        <v>36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166</v>
      </c>
      <c r="AU246" s="244" t="s">
        <v>90</v>
      </c>
      <c r="AV246" s="13" t="s">
        <v>23</v>
      </c>
      <c r="AW246" s="13" t="s">
        <v>45</v>
      </c>
      <c r="AX246" s="13" t="s">
        <v>82</v>
      </c>
      <c r="AY246" s="244" t="s">
        <v>153</v>
      </c>
    </row>
    <row r="247" spans="1:51" s="13" customFormat="1" ht="12">
      <c r="A247" s="13"/>
      <c r="B247" s="235"/>
      <c r="C247" s="236"/>
      <c r="D247" s="228" t="s">
        <v>166</v>
      </c>
      <c r="E247" s="237" t="s">
        <v>36</v>
      </c>
      <c r="F247" s="238" t="s">
        <v>472</v>
      </c>
      <c r="G247" s="236"/>
      <c r="H247" s="237" t="s">
        <v>36</v>
      </c>
      <c r="I247" s="239"/>
      <c r="J247" s="236"/>
      <c r="K247" s="236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166</v>
      </c>
      <c r="AU247" s="244" t="s">
        <v>90</v>
      </c>
      <c r="AV247" s="13" t="s">
        <v>23</v>
      </c>
      <c r="AW247" s="13" t="s">
        <v>45</v>
      </c>
      <c r="AX247" s="13" t="s">
        <v>82</v>
      </c>
      <c r="AY247" s="244" t="s">
        <v>153</v>
      </c>
    </row>
    <row r="248" spans="1:51" s="14" customFormat="1" ht="12">
      <c r="A248" s="14"/>
      <c r="B248" s="245"/>
      <c r="C248" s="246"/>
      <c r="D248" s="228" t="s">
        <v>166</v>
      </c>
      <c r="E248" s="247" t="s">
        <v>36</v>
      </c>
      <c r="F248" s="248" t="s">
        <v>844</v>
      </c>
      <c r="G248" s="246"/>
      <c r="H248" s="249">
        <v>10.8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166</v>
      </c>
      <c r="AU248" s="255" t="s">
        <v>90</v>
      </c>
      <c r="AV248" s="14" t="s">
        <v>90</v>
      </c>
      <c r="AW248" s="14" t="s">
        <v>45</v>
      </c>
      <c r="AX248" s="14" t="s">
        <v>82</v>
      </c>
      <c r="AY248" s="255" t="s">
        <v>153</v>
      </c>
    </row>
    <row r="249" spans="1:51" s="15" customFormat="1" ht="12">
      <c r="A249" s="15"/>
      <c r="B249" s="266"/>
      <c r="C249" s="267"/>
      <c r="D249" s="228" t="s">
        <v>166</v>
      </c>
      <c r="E249" s="268" t="s">
        <v>36</v>
      </c>
      <c r="F249" s="269" t="s">
        <v>183</v>
      </c>
      <c r="G249" s="267"/>
      <c r="H249" s="270">
        <v>10.8</v>
      </c>
      <c r="I249" s="271"/>
      <c r="J249" s="267"/>
      <c r="K249" s="267"/>
      <c r="L249" s="272"/>
      <c r="M249" s="273"/>
      <c r="N249" s="274"/>
      <c r="O249" s="274"/>
      <c r="P249" s="274"/>
      <c r="Q249" s="274"/>
      <c r="R249" s="274"/>
      <c r="S249" s="274"/>
      <c r="T249" s="27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6" t="s">
        <v>166</v>
      </c>
      <c r="AU249" s="276" t="s">
        <v>90</v>
      </c>
      <c r="AV249" s="15" t="s">
        <v>160</v>
      </c>
      <c r="AW249" s="15" t="s">
        <v>45</v>
      </c>
      <c r="AX249" s="15" t="s">
        <v>23</v>
      </c>
      <c r="AY249" s="276" t="s">
        <v>153</v>
      </c>
    </row>
    <row r="250" spans="1:65" s="2" customFormat="1" ht="16.5" customHeight="1">
      <c r="A250" s="41"/>
      <c r="B250" s="42"/>
      <c r="C250" s="215" t="s">
        <v>312</v>
      </c>
      <c r="D250" s="215" t="s">
        <v>155</v>
      </c>
      <c r="E250" s="216" t="s">
        <v>380</v>
      </c>
      <c r="F250" s="217" t="s">
        <v>381</v>
      </c>
      <c r="G250" s="218" t="s">
        <v>186</v>
      </c>
      <c r="H250" s="219">
        <v>872</v>
      </c>
      <c r="I250" s="220"/>
      <c r="J250" s="221">
        <f>ROUND(I250*H250,2)</f>
        <v>0</v>
      </c>
      <c r="K250" s="217" t="s">
        <v>159</v>
      </c>
      <c r="L250" s="47"/>
      <c r="M250" s="222" t="s">
        <v>36</v>
      </c>
      <c r="N250" s="223" t="s">
        <v>53</v>
      </c>
      <c r="O250" s="87"/>
      <c r="P250" s="224">
        <f>O250*H250</f>
        <v>0</v>
      </c>
      <c r="Q250" s="224">
        <v>0</v>
      </c>
      <c r="R250" s="224">
        <f>Q250*H250</f>
        <v>0</v>
      </c>
      <c r="S250" s="224">
        <v>0</v>
      </c>
      <c r="T250" s="225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6" t="s">
        <v>160</v>
      </c>
      <c r="AT250" s="226" t="s">
        <v>155</v>
      </c>
      <c r="AU250" s="226" t="s">
        <v>90</v>
      </c>
      <c r="AY250" s="19" t="s">
        <v>153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9" t="s">
        <v>23</v>
      </c>
      <c r="BK250" s="227">
        <f>ROUND(I250*H250,2)</f>
        <v>0</v>
      </c>
      <c r="BL250" s="19" t="s">
        <v>160</v>
      </c>
      <c r="BM250" s="226" t="s">
        <v>971</v>
      </c>
    </row>
    <row r="251" spans="1:47" s="2" customFormat="1" ht="12">
      <c r="A251" s="41"/>
      <c r="B251" s="42"/>
      <c r="C251" s="43"/>
      <c r="D251" s="228" t="s">
        <v>162</v>
      </c>
      <c r="E251" s="43"/>
      <c r="F251" s="229" t="s">
        <v>383</v>
      </c>
      <c r="G251" s="43"/>
      <c r="H251" s="43"/>
      <c r="I251" s="230"/>
      <c r="J251" s="43"/>
      <c r="K251" s="43"/>
      <c r="L251" s="47"/>
      <c r="M251" s="231"/>
      <c r="N251" s="232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19" t="s">
        <v>162</v>
      </c>
      <c r="AU251" s="19" t="s">
        <v>90</v>
      </c>
    </row>
    <row r="252" spans="1:47" s="2" customFormat="1" ht="12">
      <c r="A252" s="41"/>
      <c r="B252" s="42"/>
      <c r="C252" s="43"/>
      <c r="D252" s="233" t="s">
        <v>164</v>
      </c>
      <c r="E252" s="43"/>
      <c r="F252" s="234" t="s">
        <v>384</v>
      </c>
      <c r="G252" s="43"/>
      <c r="H252" s="43"/>
      <c r="I252" s="230"/>
      <c r="J252" s="43"/>
      <c r="K252" s="43"/>
      <c r="L252" s="47"/>
      <c r="M252" s="231"/>
      <c r="N252" s="232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19" t="s">
        <v>164</v>
      </c>
      <c r="AU252" s="19" t="s">
        <v>90</v>
      </c>
    </row>
    <row r="253" spans="1:51" s="13" customFormat="1" ht="12">
      <c r="A253" s="13"/>
      <c r="B253" s="235"/>
      <c r="C253" s="236"/>
      <c r="D253" s="228" t="s">
        <v>166</v>
      </c>
      <c r="E253" s="237" t="s">
        <v>36</v>
      </c>
      <c r="F253" s="238" t="s">
        <v>846</v>
      </c>
      <c r="G253" s="236"/>
      <c r="H253" s="237" t="s">
        <v>36</v>
      </c>
      <c r="I253" s="239"/>
      <c r="J253" s="236"/>
      <c r="K253" s="236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166</v>
      </c>
      <c r="AU253" s="244" t="s">
        <v>90</v>
      </c>
      <c r="AV253" s="13" t="s">
        <v>23</v>
      </c>
      <c r="AW253" s="13" t="s">
        <v>45</v>
      </c>
      <c r="AX253" s="13" t="s">
        <v>82</v>
      </c>
      <c r="AY253" s="244" t="s">
        <v>153</v>
      </c>
    </row>
    <row r="254" spans="1:51" s="14" customFormat="1" ht="12">
      <c r="A254" s="14"/>
      <c r="B254" s="245"/>
      <c r="C254" s="246"/>
      <c r="D254" s="228" t="s">
        <v>166</v>
      </c>
      <c r="E254" s="247" t="s">
        <v>36</v>
      </c>
      <c r="F254" s="248" t="s">
        <v>847</v>
      </c>
      <c r="G254" s="246"/>
      <c r="H254" s="249">
        <v>872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166</v>
      </c>
      <c r="AU254" s="255" t="s">
        <v>90</v>
      </c>
      <c r="AV254" s="14" t="s">
        <v>90</v>
      </c>
      <c r="AW254" s="14" t="s">
        <v>45</v>
      </c>
      <c r="AX254" s="14" t="s">
        <v>82</v>
      </c>
      <c r="AY254" s="255" t="s">
        <v>153</v>
      </c>
    </row>
    <row r="255" spans="1:51" s="15" customFormat="1" ht="12">
      <c r="A255" s="15"/>
      <c r="B255" s="266"/>
      <c r="C255" s="267"/>
      <c r="D255" s="228" t="s">
        <v>166</v>
      </c>
      <c r="E255" s="268" t="s">
        <v>36</v>
      </c>
      <c r="F255" s="269" t="s">
        <v>183</v>
      </c>
      <c r="G255" s="267"/>
      <c r="H255" s="270">
        <v>872</v>
      </c>
      <c r="I255" s="271"/>
      <c r="J255" s="267"/>
      <c r="K255" s="267"/>
      <c r="L255" s="272"/>
      <c r="M255" s="273"/>
      <c r="N255" s="274"/>
      <c r="O255" s="274"/>
      <c r="P255" s="274"/>
      <c r="Q255" s="274"/>
      <c r="R255" s="274"/>
      <c r="S255" s="274"/>
      <c r="T255" s="27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76" t="s">
        <v>166</v>
      </c>
      <c r="AU255" s="276" t="s">
        <v>90</v>
      </c>
      <c r="AV255" s="15" t="s">
        <v>160</v>
      </c>
      <c r="AW255" s="15" t="s">
        <v>45</v>
      </c>
      <c r="AX255" s="15" t="s">
        <v>23</v>
      </c>
      <c r="AY255" s="276" t="s">
        <v>153</v>
      </c>
    </row>
    <row r="256" spans="1:65" s="2" customFormat="1" ht="16.5" customHeight="1">
      <c r="A256" s="41"/>
      <c r="B256" s="42"/>
      <c r="C256" s="215" t="s">
        <v>323</v>
      </c>
      <c r="D256" s="215" t="s">
        <v>155</v>
      </c>
      <c r="E256" s="216" t="s">
        <v>386</v>
      </c>
      <c r="F256" s="217" t="s">
        <v>387</v>
      </c>
      <c r="G256" s="218" t="s">
        <v>186</v>
      </c>
      <c r="H256" s="219">
        <v>36.3</v>
      </c>
      <c r="I256" s="220"/>
      <c r="J256" s="221">
        <f>ROUND(I256*H256,2)</f>
        <v>0</v>
      </c>
      <c r="K256" s="217" t="s">
        <v>159</v>
      </c>
      <c r="L256" s="47"/>
      <c r="M256" s="222" t="s">
        <v>36</v>
      </c>
      <c r="N256" s="223" t="s">
        <v>53</v>
      </c>
      <c r="O256" s="87"/>
      <c r="P256" s="224">
        <f>O256*H256</f>
        <v>0</v>
      </c>
      <c r="Q256" s="224">
        <v>0</v>
      </c>
      <c r="R256" s="224">
        <f>Q256*H256</f>
        <v>0</v>
      </c>
      <c r="S256" s="224">
        <v>0</v>
      </c>
      <c r="T256" s="225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26" t="s">
        <v>160</v>
      </c>
      <c r="AT256" s="226" t="s">
        <v>155</v>
      </c>
      <c r="AU256" s="226" t="s">
        <v>90</v>
      </c>
      <c r="AY256" s="19" t="s">
        <v>153</v>
      </c>
      <c r="BE256" s="227">
        <f>IF(N256="základní",J256,0)</f>
        <v>0</v>
      </c>
      <c r="BF256" s="227">
        <f>IF(N256="snížená",J256,0)</f>
        <v>0</v>
      </c>
      <c r="BG256" s="227">
        <f>IF(N256="zákl. přenesená",J256,0)</f>
        <v>0</v>
      </c>
      <c r="BH256" s="227">
        <f>IF(N256="sníž. přenesená",J256,0)</f>
        <v>0</v>
      </c>
      <c r="BI256" s="227">
        <f>IF(N256="nulová",J256,0)</f>
        <v>0</v>
      </c>
      <c r="BJ256" s="19" t="s">
        <v>23</v>
      </c>
      <c r="BK256" s="227">
        <f>ROUND(I256*H256,2)</f>
        <v>0</v>
      </c>
      <c r="BL256" s="19" t="s">
        <v>160</v>
      </c>
      <c r="BM256" s="226" t="s">
        <v>972</v>
      </c>
    </row>
    <row r="257" spans="1:47" s="2" customFormat="1" ht="12">
      <c r="A257" s="41"/>
      <c r="B257" s="42"/>
      <c r="C257" s="43"/>
      <c r="D257" s="228" t="s">
        <v>162</v>
      </c>
      <c r="E257" s="43"/>
      <c r="F257" s="229" t="s">
        <v>389</v>
      </c>
      <c r="G257" s="43"/>
      <c r="H257" s="43"/>
      <c r="I257" s="230"/>
      <c r="J257" s="43"/>
      <c r="K257" s="43"/>
      <c r="L257" s="47"/>
      <c r="M257" s="231"/>
      <c r="N257" s="232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19" t="s">
        <v>162</v>
      </c>
      <c r="AU257" s="19" t="s">
        <v>90</v>
      </c>
    </row>
    <row r="258" spans="1:47" s="2" customFormat="1" ht="12">
      <c r="A258" s="41"/>
      <c r="B258" s="42"/>
      <c r="C258" s="43"/>
      <c r="D258" s="233" t="s">
        <v>164</v>
      </c>
      <c r="E258" s="43"/>
      <c r="F258" s="234" t="s">
        <v>390</v>
      </c>
      <c r="G258" s="43"/>
      <c r="H258" s="43"/>
      <c r="I258" s="230"/>
      <c r="J258" s="43"/>
      <c r="K258" s="43"/>
      <c r="L258" s="47"/>
      <c r="M258" s="231"/>
      <c r="N258" s="232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19" t="s">
        <v>164</v>
      </c>
      <c r="AU258" s="19" t="s">
        <v>90</v>
      </c>
    </row>
    <row r="259" spans="1:51" s="13" customFormat="1" ht="12">
      <c r="A259" s="13"/>
      <c r="B259" s="235"/>
      <c r="C259" s="236"/>
      <c r="D259" s="228" t="s">
        <v>166</v>
      </c>
      <c r="E259" s="237" t="s">
        <v>36</v>
      </c>
      <c r="F259" s="238" t="s">
        <v>391</v>
      </c>
      <c r="G259" s="236"/>
      <c r="H259" s="237" t="s">
        <v>36</v>
      </c>
      <c r="I259" s="239"/>
      <c r="J259" s="236"/>
      <c r="K259" s="236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166</v>
      </c>
      <c r="AU259" s="244" t="s">
        <v>90</v>
      </c>
      <c r="AV259" s="13" t="s">
        <v>23</v>
      </c>
      <c r="AW259" s="13" t="s">
        <v>45</v>
      </c>
      <c r="AX259" s="13" t="s">
        <v>82</v>
      </c>
      <c r="AY259" s="244" t="s">
        <v>153</v>
      </c>
    </row>
    <row r="260" spans="1:51" s="14" customFormat="1" ht="12">
      <c r="A260" s="14"/>
      <c r="B260" s="245"/>
      <c r="C260" s="246"/>
      <c r="D260" s="228" t="s">
        <v>166</v>
      </c>
      <c r="E260" s="247" t="s">
        <v>36</v>
      </c>
      <c r="F260" s="248" t="s">
        <v>857</v>
      </c>
      <c r="G260" s="246"/>
      <c r="H260" s="249">
        <v>36.3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5" t="s">
        <v>166</v>
      </c>
      <c r="AU260" s="255" t="s">
        <v>90</v>
      </c>
      <c r="AV260" s="14" t="s">
        <v>90</v>
      </c>
      <c r="AW260" s="14" t="s">
        <v>45</v>
      </c>
      <c r="AX260" s="14" t="s">
        <v>82</v>
      </c>
      <c r="AY260" s="255" t="s">
        <v>153</v>
      </c>
    </row>
    <row r="261" spans="1:51" s="15" customFormat="1" ht="12">
      <c r="A261" s="15"/>
      <c r="B261" s="266"/>
      <c r="C261" s="267"/>
      <c r="D261" s="228" t="s">
        <v>166</v>
      </c>
      <c r="E261" s="268" t="s">
        <v>36</v>
      </c>
      <c r="F261" s="269" t="s">
        <v>183</v>
      </c>
      <c r="G261" s="267"/>
      <c r="H261" s="270">
        <v>36.3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76" t="s">
        <v>166</v>
      </c>
      <c r="AU261" s="276" t="s">
        <v>90</v>
      </c>
      <c r="AV261" s="15" t="s">
        <v>160</v>
      </c>
      <c r="AW261" s="15" t="s">
        <v>45</v>
      </c>
      <c r="AX261" s="15" t="s">
        <v>23</v>
      </c>
      <c r="AY261" s="276" t="s">
        <v>153</v>
      </c>
    </row>
    <row r="262" spans="1:65" s="2" customFormat="1" ht="16.5" customHeight="1">
      <c r="A262" s="41"/>
      <c r="B262" s="42"/>
      <c r="C262" s="215" t="s">
        <v>331</v>
      </c>
      <c r="D262" s="215" t="s">
        <v>155</v>
      </c>
      <c r="E262" s="216" t="s">
        <v>483</v>
      </c>
      <c r="F262" s="217" t="s">
        <v>484</v>
      </c>
      <c r="G262" s="218" t="s">
        <v>186</v>
      </c>
      <c r="H262" s="219">
        <v>242</v>
      </c>
      <c r="I262" s="220"/>
      <c r="J262" s="221">
        <f>ROUND(I262*H262,2)</f>
        <v>0</v>
      </c>
      <c r="K262" s="217" t="s">
        <v>159</v>
      </c>
      <c r="L262" s="47"/>
      <c r="M262" s="222" t="s">
        <v>36</v>
      </c>
      <c r="N262" s="223" t="s">
        <v>53</v>
      </c>
      <c r="O262" s="87"/>
      <c r="P262" s="224">
        <f>O262*H262</f>
        <v>0</v>
      </c>
      <c r="Q262" s="224">
        <v>0</v>
      </c>
      <c r="R262" s="224">
        <f>Q262*H262</f>
        <v>0</v>
      </c>
      <c r="S262" s="224">
        <v>0</v>
      </c>
      <c r="T262" s="225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6" t="s">
        <v>160</v>
      </c>
      <c r="AT262" s="226" t="s">
        <v>155</v>
      </c>
      <c r="AU262" s="226" t="s">
        <v>90</v>
      </c>
      <c r="AY262" s="19" t="s">
        <v>153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9" t="s">
        <v>23</v>
      </c>
      <c r="BK262" s="227">
        <f>ROUND(I262*H262,2)</f>
        <v>0</v>
      </c>
      <c r="BL262" s="19" t="s">
        <v>160</v>
      </c>
      <c r="BM262" s="226" t="s">
        <v>973</v>
      </c>
    </row>
    <row r="263" spans="1:47" s="2" customFormat="1" ht="12">
      <c r="A263" s="41"/>
      <c r="B263" s="42"/>
      <c r="C263" s="43"/>
      <c r="D263" s="228" t="s">
        <v>162</v>
      </c>
      <c r="E263" s="43"/>
      <c r="F263" s="229" t="s">
        <v>486</v>
      </c>
      <c r="G263" s="43"/>
      <c r="H263" s="43"/>
      <c r="I263" s="230"/>
      <c r="J263" s="43"/>
      <c r="K263" s="43"/>
      <c r="L263" s="47"/>
      <c r="M263" s="231"/>
      <c r="N263" s="232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19" t="s">
        <v>162</v>
      </c>
      <c r="AU263" s="19" t="s">
        <v>90</v>
      </c>
    </row>
    <row r="264" spans="1:47" s="2" customFormat="1" ht="12">
      <c r="A264" s="41"/>
      <c r="B264" s="42"/>
      <c r="C264" s="43"/>
      <c r="D264" s="233" t="s">
        <v>164</v>
      </c>
      <c r="E264" s="43"/>
      <c r="F264" s="234" t="s">
        <v>487</v>
      </c>
      <c r="G264" s="43"/>
      <c r="H264" s="43"/>
      <c r="I264" s="230"/>
      <c r="J264" s="43"/>
      <c r="K264" s="43"/>
      <c r="L264" s="47"/>
      <c r="M264" s="231"/>
      <c r="N264" s="232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9" t="s">
        <v>164</v>
      </c>
      <c r="AU264" s="19" t="s">
        <v>90</v>
      </c>
    </row>
    <row r="265" spans="1:51" s="13" customFormat="1" ht="12">
      <c r="A265" s="13"/>
      <c r="B265" s="235"/>
      <c r="C265" s="236"/>
      <c r="D265" s="228" t="s">
        <v>166</v>
      </c>
      <c r="E265" s="237" t="s">
        <v>36</v>
      </c>
      <c r="F265" s="238" t="s">
        <v>546</v>
      </c>
      <c r="G265" s="236"/>
      <c r="H265" s="237" t="s">
        <v>36</v>
      </c>
      <c r="I265" s="239"/>
      <c r="J265" s="236"/>
      <c r="K265" s="236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166</v>
      </c>
      <c r="AU265" s="244" t="s">
        <v>90</v>
      </c>
      <c r="AV265" s="13" t="s">
        <v>23</v>
      </c>
      <c r="AW265" s="13" t="s">
        <v>45</v>
      </c>
      <c r="AX265" s="13" t="s">
        <v>82</v>
      </c>
      <c r="AY265" s="244" t="s">
        <v>153</v>
      </c>
    </row>
    <row r="266" spans="1:51" s="13" customFormat="1" ht="12">
      <c r="A266" s="13"/>
      <c r="B266" s="235"/>
      <c r="C266" s="236"/>
      <c r="D266" s="228" t="s">
        <v>166</v>
      </c>
      <c r="E266" s="237" t="s">
        <v>36</v>
      </c>
      <c r="F266" s="238" t="s">
        <v>472</v>
      </c>
      <c r="G266" s="236"/>
      <c r="H266" s="237" t="s">
        <v>36</v>
      </c>
      <c r="I266" s="239"/>
      <c r="J266" s="236"/>
      <c r="K266" s="236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166</v>
      </c>
      <c r="AU266" s="244" t="s">
        <v>90</v>
      </c>
      <c r="AV266" s="13" t="s">
        <v>23</v>
      </c>
      <c r="AW266" s="13" t="s">
        <v>45</v>
      </c>
      <c r="AX266" s="13" t="s">
        <v>82</v>
      </c>
      <c r="AY266" s="244" t="s">
        <v>153</v>
      </c>
    </row>
    <row r="267" spans="1:51" s="14" customFormat="1" ht="12">
      <c r="A267" s="14"/>
      <c r="B267" s="245"/>
      <c r="C267" s="246"/>
      <c r="D267" s="228" t="s">
        <v>166</v>
      </c>
      <c r="E267" s="247" t="s">
        <v>36</v>
      </c>
      <c r="F267" s="248" t="s">
        <v>974</v>
      </c>
      <c r="G267" s="246"/>
      <c r="H267" s="249">
        <v>242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166</v>
      </c>
      <c r="AU267" s="255" t="s">
        <v>90</v>
      </c>
      <c r="AV267" s="14" t="s">
        <v>90</v>
      </c>
      <c r="AW267" s="14" t="s">
        <v>45</v>
      </c>
      <c r="AX267" s="14" t="s">
        <v>82</v>
      </c>
      <c r="AY267" s="255" t="s">
        <v>153</v>
      </c>
    </row>
    <row r="268" spans="1:51" s="15" customFormat="1" ht="12">
      <c r="A268" s="15"/>
      <c r="B268" s="266"/>
      <c r="C268" s="267"/>
      <c r="D268" s="228" t="s">
        <v>166</v>
      </c>
      <c r="E268" s="268" t="s">
        <v>36</v>
      </c>
      <c r="F268" s="269" t="s">
        <v>183</v>
      </c>
      <c r="G268" s="267"/>
      <c r="H268" s="270">
        <v>242</v>
      </c>
      <c r="I268" s="271"/>
      <c r="J268" s="267"/>
      <c r="K268" s="267"/>
      <c r="L268" s="272"/>
      <c r="M268" s="273"/>
      <c r="N268" s="274"/>
      <c r="O268" s="274"/>
      <c r="P268" s="274"/>
      <c r="Q268" s="274"/>
      <c r="R268" s="274"/>
      <c r="S268" s="274"/>
      <c r="T268" s="27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6" t="s">
        <v>166</v>
      </c>
      <c r="AU268" s="276" t="s">
        <v>90</v>
      </c>
      <c r="AV268" s="15" t="s">
        <v>160</v>
      </c>
      <c r="AW268" s="15" t="s">
        <v>45</v>
      </c>
      <c r="AX268" s="15" t="s">
        <v>23</v>
      </c>
      <c r="AY268" s="276" t="s">
        <v>153</v>
      </c>
    </row>
    <row r="269" spans="1:65" s="2" customFormat="1" ht="16.5" customHeight="1">
      <c r="A269" s="41"/>
      <c r="B269" s="42"/>
      <c r="C269" s="215" t="s">
        <v>338</v>
      </c>
      <c r="D269" s="215" t="s">
        <v>155</v>
      </c>
      <c r="E269" s="216" t="s">
        <v>975</v>
      </c>
      <c r="F269" s="217" t="s">
        <v>976</v>
      </c>
      <c r="G269" s="218" t="s">
        <v>186</v>
      </c>
      <c r="H269" s="219">
        <v>630</v>
      </c>
      <c r="I269" s="220"/>
      <c r="J269" s="221">
        <f>ROUND(I269*H269,2)</f>
        <v>0</v>
      </c>
      <c r="K269" s="217" t="s">
        <v>159</v>
      </c>
      <c r="L269" s="47"/>
      <c r="M269" s="222" t="s">
        <v>36</v>
      </c>
      <c r="N269" s="223" t="s">
        <v>53</v>
      </c>
      <c r="O269" s="87"/>
      <c r="P269" s="224">
        <f>O269*H269</f>
        <v>0</v>
      </c>
      <c r="Q269" s="224">
        <v>0</v>
      </c>
      <c r="R269" s="224">
        <f>Q269*H269</f>
        <v>0</v>
      </c>
      <c r="S269" s="224">
        <v>0</v>
      </c>
      <c r="T269" s="225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6" t="s">
        <v>160</v>
      </c>
      <c r="AT269" s="226" t="s">
        <v>155</v>
      </c>
      <c r="AU269" s="226" t="s">
        <v>90</v>
      </c>
      <c r="AY269" s="19" t="s">
        <v>153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9" t="s">
        <v>23</v>
      </c>
      <c r="BK269" s="227">
        <f>ROUND(I269*H269,2)</f>
        <v>0</v>
      </c>
      <c r="BL269" s="19" t="s">
        <v>160</v>
      </c>
      <c r="BM269" s="226" t="s">
        <v>977</v>
      </c>
    </row>
    <row r="270" spans="1:47" s="2" customFormat="1" ht="12">
      <c r="A270" s="41"/>
      <c r="B270" s="42"/>
      <c r="C270" s="43"/>
      <c r="D270" s="228" t="s">
        <v>162</v>
      </c>
      <c r="E270" s="43"/>
      <c r="F270" s="229" t="s">
        <v>978</v>
      </c>
      <c r="G270" s="43"/>
      <c r="H270" s="43"/>
      <c r="I270" s="230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19" t="s">
        <v>162</v>
      </c>
      <c r="AU270" s="19" t="s">
        <v>90</v>
      </c>
    </row>
    <row r="271" spans="1:47" s="2" customFormat="1" ht="12">
      <c r="A271" s="41"/>
      <c r="B271" s="42"/>
      <c r="C271" s="43"/>
      <c r="D271" s="233" t="s">
        <v>164</v>
      </c>
      <c r="E271" s="43"/>
      <c r="F271" s="234" t="s">
        <v>979</v>
      </c>
      <c r="G271" s="43"/>
      <c r="H271" s="43"/>
      <c r="I271" s="230"/>
      <c r="J271" s="43"/>
      <c r="K271" s="43"/>
      <c r="L271" s="47"/>
      <c r="M271" s="231"/>
      <c r="N271" s="232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164</v>
      </c>
      <c r="AU271" s="19" t="s">
        <v>90</v>
      </c>
    </row>
    <row r="272" spans="1:51" s="13" customFormat="1" ht="12">
      <c r="A272" s="13"/>
      <c r="B272" s="235"/>
      <c r="C272" s="236"/>
      <c r="D272" s="228" t="s">
        <v>166</v>
      </c>
      <c r="E272" s="237" t="s">
        <v>36</v>
      </c>
      <c r="F272" s="238" t="s">
        <v>539</v>
      </c>
      <c r="G272" s="236"/>
      <c r="H272" s="237" t="s">
        <v>36</v>
      </c>
      <c r="I272" s="239"/>
      <c r="J272" s="236"/>
      <c r="K272" s="236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166</v>
      </c>
      <c r="AU272" s="244" t="s">
        <v>90</v>
      </c>
      <c r="AV272" s="13" t="s">
        <v>23</v>
      </c>
      <c r="AW272" s="13" t="s">
        <v>45</v>
      </c>
      <c r="AX272" s="13" t="s">
        <v>82</v>
      </c>
      <c r="AY272" s="244" t="s">
        <v>153</v>
      </c>
    </row>
    <row r="273" spans="1:51" s="13" customFormat="1" ht="12">
      <c r="A273" s="13"/>
      <c r="B273" s="235"/>
      <c r="C273" s="236"/>
      <c r="D273" s="228" t="s">
        <v>166</v>
      </c>
      <c r="E273" s="237" t="s">
        <v>36</v>
      </c>
      <c r="F273" s="238" t="s">
        <v>472</v>
      </c>
      <c r="G273" s="236"/>
      <c r="H273" s="237" t="s">
        <v>36</v>
      </c>
      <c r="I273" s="239"/>
      <c r="J273" s="236"/>
      <c r="K273" s="236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166</v>
      </c>
      <c r="AU273" s="244" t="s">
        <v>90</v>
      </c>
      <c r="AV273" s="13" t="s">
        <v>23</v>
      </c>
      <c r="AW273" s="13" t="s">
        <v>45</v>
      </c>
      <c r="AX273" s="13" t="s">
        <v>82</v>
      </c>
      <c r="AY273" s="244" t="s">
        <v>153</v>
      </c>
    </row>
    <row r="274" spans="1:51" s="14" customFormat="1" ht="12">
      <c r="A274" s="14"/>
      <c r="B274" s="245"/>
      <c r="C274" s="246"/>
      <c r="D274" s="228" t="s">
        <v>166</v>
      </c>
      <c r="E274" s="247" t="s">
        <v>36</v>
      </c>
      <c r="F274" s="248" t="s">
        <v>980</v>
      </c>
      <c r="G274" s="246"/>
      <c r="H274" s="249">
        <v>630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5" t="s">
        <v>166</v>
      </c>
      <c r="AU274" s="255" t="s">
        <v>90</v>
      </c>
      <c r="AV274" s="14" t="s">
        <v>90</v>
      </c>
      <c r="AW274" s="14" t="s">
        <v>45</v>
      </c>
      <c r="AX274" s="14" t="s">
        <v>82</v>
      </c>
      <c r="AY274" s="255" t="s">
        <v>153</v>
      </c>
    </row>
    <row r="275" spans="1:51" s="15" customFormat="1" ht="12">
      <c r="A275" s="15"/>
      <c r="B275" s="266"/>
      <c r="C275" s="267"/>
      <c r="D275" s="228" t="s">
        <v>166</v>
      </c>
      <c r="E275" s="268" t="s">
        <v>36</v>
      </c>
      <c r="F275" s="269" t="s">
        <v>183</v>
      </c>
      <c r="G275" s="267"/>
      <c r="H275" s="270">
        <v>630</v>
      </c>
      <c r="I275" s="271"/>
      <c r="J275" s="267"/>
      <c r="K275" s="267"/>
      <c r="L275" s="272"/>
      <c r="M275" s="273"/>
      <c r="N275" s="274"/>
      <c r="O275" s="274"/>
      <c r="P275" s="274"/>
      <c r="Q275" s="274"/>
      <c r="R275" s="274"/>
      <c r="S275" s="274"/>
      <c r="T275" s="27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6" t="s">
        <v>166</v>
      </c>
      <c r="AU275" s="276" t="s">
        <v>90</v>
      </c>
      <c r="AV275" s="15" t="s">
        <v>160</v>
      </c>
      <c r="AW275" s="15" t="s">
        <v>45</v>
      </c>
      <c r="AX275" s="15" t="s">
        <v>23</v>
      </c>
      <c r="AY275" s="276" t="s">
        <v>153</v>
      </c>
    </row>
    <row r="276" spans="1:65" s="2" customFormat="1" ht="24.15" customHeight="1">
      <c r="A276" s="41"/>
      <c r="B276" s="42"/>
      <c r="C276" s="215" t="s">
        <v>345</v>
      </c>
      <c r="D276" s="215" t="s">
        <v>155</v>
      </c>
      <c r="E276" s="216" t="s">
        <v>633</v>
      </c>
      <c r="F276" s="217" t="s">
        <v>634</v>
      </c>
      <c r="G276" s="218" t="s">
        <v>635</v>
      </c>
      <c r="H276" s="219">
        <v>0.63</v>
      </c>
      <c r="I276" s="220"/>
      <c r="J276" s="221">
        <f>ROUND(I276*H276,2)</f>
        <v>0</v>
      </c>
      <c r="K276" s="217" t="s">
        <v>159</v>
      </c>
      <c r="L276" s="47"/>
      <c r="M276" s="222" t="s">
        <v>36</v>
      </c>
      <c r="N276" s="223" t="s">
        <v>53</v>
      </c>
      <c r="O276" s="87"/>
      <c r="P276" s="224">
        <f>O276*H276</f>
        <v>0</v>
      </c>
      <c r="Q276" s="224">
        <v>0</v>
      </c>
      <c r="R276" s="224">
        <f>Q276*H276</f>
        <v>0</v>
      </c>
      <c r="S276" s="224">
        <v>0</v>
      </c>
      <c r="T276" s="225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6" t="s">
        <v>160</v>
      </c>
      <c r="AT276" s="226" t="s">
        <v>155</v>
      </c>
      <c r="AU276" s="226" t="s">
        <v>90</v>
      </c>
      <c r="AY276" s="19" t="s">
        <v>153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19" t="s">
        <v>23</v>
      </c>
      <c r="BK276" s="227">
        <f>ROUND(I276*H276,2)</f>
        <v>0</v>
      </c>
      <c r="BL276" s="19" t="s">
        <v>160</v>
      </c>
      <c r="BM276" s="226" t="s">
        <v>981</v>
      </c>
    </row>
    <row r="277" spans="1:47" s="2" customFormat="1" ht="12">
      <c r="A277" s="41"/>
      <c r="B277" s="42"/>
      <c r="C277" s="43"/>
      <c r="D277" s="228" t="s">
        <v>162</v>
      </c>
      <c r="E277" s="43"/>
      <c r="F277" s="229" t="s">
        <v>637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19" t="s">
        <v>162</v>
      </c>
      <c r="AU277" s="19" t="s">
        <v>90</v>
      </c>
    </row>
    <row r="278" spans="1:47" s="2" customFormat="1" ht="12">
      <c r="A278" s="41"/>
      <c r="B278" s="42"/>
      <c r="C278" s="43"/>
      <c r="D278" s="233" t="s">
        <v>164</v>
      </c>
      <c r="E278" s="43"/>
      <c r="F278" s="234" t="s">
        <v>638</v>
      </c>
      <c r="G278" s="43"/>
      <c r="H278" s="43"/>
      <c r="I278" s="230"/>
      <c r="J278" s="43"/>
      <c r="K278" s="43"/>
      <c r="L278" s="47"/>
      <c r="M278" s="231"/>
      <c r="N278" s="232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19" t="s">
        <v>164</v>
      </c>
      <c r="AU278" s="19" t="s">
        <v>90</v>
      </c>
    </row>
    <row r="279" spans="1:51" s="13" customFormat="1" ht="12">
      <c r="A279" s="13"/>
      <c r="B279" s="235"/>
      <c r="C279" s="236"/>
      <c r="D279" s="228" t="s">
        <v>166</v>
      </c>
      <c r="E279" s="237" t="s">
        <v>36</v>
      </c>
      <c r="F279" s="238" t="s">
        <v>539</v>
      </c>
      <c r="G279" s="236"/>
      <c r="H279" s="237" t="s">
        <v>36</v>
      </c>
      <c r="I279" s="239"/>
      <c r="J279" s="236"/>
      <c r="K279" s="236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166</v>
      </c>
      <c r="AU279" s="244" t="s">
        <v>90</v>
      </c>
      <c r="AV279" s="13" t="s">
        <v>23</v>
      </c>
      <c r="AW279" s="13" t="s">
        <v>45</v>
      </c>
      <c r="AX279" s="13" t="s">
        <v>82</v>
      </c>
      <c r="AY279" s="244" t="s">
        <v>153</v>
      </c>
    </row>
    <row r="280" spans="1:51" s="13" customFormat="1" ht="12">
      <c r="A280" s="13"/>
      <c r="B280" s="235"/>
      <c r="C280" s="236"/>
      <c r="D280" s="228" t="s">
        <v>166</v>
      </c>
      <c r="E280" s="237" t="s">
        <v>36</v>
      </c>
      <c r="F280" s="238" t="s">
        <v>472</v>
      </c>
      <c r="G280" s="236"/>
      <c r="H280" s="237" t="s">
        <v>36</v>
      </c>
      <c r="I280" s="239"/>
      <c r="J280" s="236"/>
      <c r="K280" s="236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166</v>
      </c>
      <c r="AU280" s="244" t="s">
        <v>90</v>
      </c>
      <c r="AV280" s="13" t="s">
        <v>23</v>
      </c>
      <c r="AW280" s="13" t="s">
        <v>45</v>
      </c>
      <c r="AX280" s="13" t="s">
        <v>82</v>
      </c>
      <c r="AY280" s="244" t="s">
        <v>153</v>
      </c>
    </row>
    <row r="281" spans="1:51" s="14" customFormat="1" ht="12">
      <c r="A281" s="14"/>
      <c r="B281" s="245"/>
      <c r="C281" s="246"/>
      <c r="D281" s="228" t="s">
        <v>166</v>
      </c>
      <c r="E281" s="247" t="s">
        <v>36</v>
      </c>
      <c r="F281" s="248" t="s">
        <v>851</v>
      </c>
      <c r="G281" s="246"/>
      <c r="H281" s="249">
        <v>0.63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166</v>
      </c>
      <c r="AU281" s="255" t="s">
        <v>90</v>
      </c>
      <c r="AV281" s="14" t="s">
        <v>90</v>
      </c>
      <c r="AW281" s="14" t="s">
        <v>45</v>
      </c>
      <c r="AX281" s="14" t="s">
        <v>82</v>
      </c>
      <c r="AY281" s="255" t="s">
        <v>153</v>
      </c>
    </row>
    <row r="282" spans="1:51" s="15" customFormat="1" ht="12">
      <c r="A282" s="15"/>
      <c r="B282" s="266"/>
      <c r="C282" s="267"/>
      <c r="D282" s="228" t="s">
        <v>166</v>
      </c>
      <c r="E282" s="268" t="s">
        <v>36</v>
      </c>
      <c r="F282" s="269" t="s">
        <v>183</v>
      </c>
      <c r="G282" s="267"/>
      <c r="H282" s="270">
        <v>0.63</v>
      </c>
      <c r="I282" s="271"/>
      <c r="J282" s="267"/>
      <c r="K282" s="267"/>
      <c r="L282" s="272"/>
      <c r="M282" s="273"/>
      <c r="N282" s="274"/>
      <c r="O282" s="274"/>
      <c r="P282" s="274"/>
      <c r="Q282" s="274"/>
      <c r="R282" s="274"/>
      <c r="S282" s="274"/>
      <c r="T282" s="27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76" t="s">
        <v>166</v>
      </c>
      <c r="AU282" s="276" t="s">
        <v>90</v>
      </c>
      <c r="AV282" s="15" t="s">
        <v>160</v>
      </c>
      <c r="AW282" s="15" t="s">
        <v>45</v>
      </c>
      <c r="AX282" s="15" t="s">
        <v>23</v>
      </c>
      <c r="AY282" s="276" t="s">
        <v>153</v>
      </c>
    </row>
    <row r="283" spans="1:65" s="2" customFormat="1" ht="16.5" customHeight="1">
      <c r="A283" s="41"/>
      <c r="B283" s="42"/>
      <c r="C283" s="256" t="s">
        <v>627</v>
      </c>
      <c r="D283" s="256" t="s">
        <v>175</v>
      </c>
      <c r="E283" s="257" t="s">
        <v>642</v>
      </c>
      <c r="F283" s="258" t="s">
        <v>643</v>
      </c>
      <c r="G283" s="259" t="s">
        <v>178</v>
      </c>
      <c r="H283" s="260">
        <v>12.6</v>
      </c>
      <c r="I283" s="261"/>
      <c r="J283" s="262">
        <f>ROUND(I283*H283,2)</f>
        <v>0</v>
      </c>
      <c r="K283" s="258" t="s">
        <v>36</v>
      </c>
      <c r="L283" s="263"/>
      <c r="M283" s="264" t="s">
        <v>36</v>
      </c>
      <c r="N283" s="265" t="s">
        <v>53</v>
      </c>
      <c r="O283" s="87"/>
      <c r="P283" s="224">
        <f>O283*H283</f>
        <v>0</v>
      </c>
      <c r="Q283" s="224">
        <v>0</v>
      </c>
      <c r="R283" s="224">
        <f>Q283*H283</f>
        <v>0</v>
      </c>
      <c r="S283" s="224">
        <v>0</v>
      </c>
      <c r="T283" s="225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6" t="s">
        <v>179</v>
      </c>
      <c r="AT283" s="226" t="s">
        <v>175</v>
      </c>
      <c r="AU283" s="226" t="s">
        <v>90</v>
      </c>
      <c r="AY283" s="19" t="s">
        <v>153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9" t="s">
        <v>23</v>
      </c>
      <c r="BK283" s="227">
        <f>ROUND(I283*H283,2)</f>
        <v>0</v>
      </c>
      <c r="BL283" s="19" t="s">
        <v>160</v>
      </c>
      <c r="BM283" s="226" t="s">
        <v>982</v>
      </c>
    </row>
    <row r="284" spans="1:47" s="2" customFormat="1" ht="12">
      <c r="A284" s="41"/>
      <c r="B284" s="42"/>
      <c r="C284" s="43"/>
      <c r="D284" s="228" t="s">
        <v>162</v>
      </c>
      <c r="E284" s="43"/>
      <c r="F284" s="229" t="s">
        <v>643</v>
      </c>
      <c r="G284" s="43"/>
      <c r="H284" s="43"/>
      <c r="I284" s="230"/>
      <c r="J284" s="43"/>
      <c r="K284" s="43"/>
      <c r="L284" s="47"/>
      <c r="M284" s="231"/>
      <c r="N284" s="232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19" t="s">
        <v>162</v>
      </c>
      <c r="AU284" s="19" t="s">
        <v>90</v>
      </c>
    </row>
    <row r="285" spans="1:51" s="13" customFormat="1" ht="12">
      <c r="A285" s="13"/>
      <c r="B285" s="235"/>
      <c r="C285" s="236"/>
      <c r="D285" s="228" t="s">
        <v>166</v>
      </c>
      <c r="E285" s="237" t="s">
        <v>36</v>
      </c>
      <c r="F285" s="238" t="s">
        <v>807</v>
      </c>
      <c r="G285" s="236"/>
      <c r="H285" s="237" t="s">
        <v>36</v>
      </c>
      <c r="I285" s="239"/>
      <c r="J285" s="236"/>
      <c r="K285" s="236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166</v>
      </c>
      <c r="AU285" s="244" t="s">
        <v>90</v>
      </c>
      <c r="AV285" s="13" t="s">
        <v>23</v>
      </c>
      <c r="AW285" s="13" t="s">
        <v>45</v>
      </c>
      <c r="AX285" s="13" t="s">
        <v>82</v>
      </c>
      <c r="AY285" s="244" t="s">
        <v>153</v>
      </c>
    </row>
    <row r="286" spans="1:51" s="14" customFormat="1" ht="12">
      <c r="A286" s="14"/>
      <c r="B286" s="245"/>
      <c r="C286" s="246"/>
      <c r="D286" s="228" t="s">
        <v>166</v>
      </c>
      <c r="E286" s="247" t="s">
        <v>36</v>
      </c>
      <c r="F286" s="248" t="s">
        <v>645</v>
      </c>
      <c r="G286" s="246"/>
      <c r="H286" s="249">
        <v>12.6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166</v>
      </c>
      <c r="AU286" s="255" t="s">
        <v>90</v>
      </c>
      <c r="AV286" s="14" t="s">
        <v>90</v>
      </c>
      <c r="AW286" s="14" t="s">
        <v>45</v>
      </c>
      <c r="AX286" s="14" t="s">
        <v>82</v>
      </c>
      <c r="AY286" s="255" t="s">
        <v>153</v>
      </c>
    </row>
    <row r="287" spans="1:51" s="15" customFormat="1" ht="12">
      <c r="A287" s="15"/>
      <c r="B287" s="266"/>
      <c r="C287" s="267"/>
      <c r="D287" s="228" t="s">
        <v>166</v>
      </c>
      <c r="E287" s="268" t="s">
        <v>36</v>
      </c>
      <c r="F287" s="269" t="s">
        <v>183</v>
      </c>
      <c r="G287" s="267"/>
      <c r="H287" s="270">
        <v>12.6</v>
      </c>
      <c r="I287" s="271"/>
      <c r="J287" s="267"/>
      <c r="K287" s="267"/>
      <c r="L287" s="272"/>
      <c r="M287" s="273"/>
      <c r="N287" s="274"/>
      <c r="O287" s="274"/>
      <c r="P287" s="274"/>
      <c r="Q287" s="274"/>
      <c r="R287" s="274"/>
      <c r="S287" s="274"/>
      <c r="T287" s="27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76" t="s">
        <v>166</v>
      </c>
      <c r="AU287" s="276" t="s">
        <v>90</v>
      </c>
      <c r="AV287" s="15" t="s">
        <v>160</v>
      </c>
      <c r="AW287" s="15" t="s">
        <v>45</v>
      </c>
      <c r="AX287" s="15" t="s">
        <v>23</v>
      </c>
      <c r="AY287" s="276" t="s">
        <v>153</v>
      </c>
    </row>
    <row r="288" spans="1:65" s="2" customFormat="1" ht="16.5" customHeight="1">
      <c r="A288" s="41"/>
      <c r="B288" s="42"/>
      <c r="C288" s="215" t="s">
        <v>334</v>
      </c>
      <c r="D288" s="215" t="s">
        <v>155</v>
      </c>
      <c r="E288" s="216" t="s">
        <v>489</v>
      </c>
      <c r="F288" s="217" t="s">
        <v>490</v>
      </c>
      <c r="G288" s="218" t="s">
        <v>186</v>
      </c>
      <c r="H288" s="219">
        <v>242</v>
      </c>
      <c r="I288" s="220"/>
      <c r="J288" s="221">
        <f>ROUND(I288*H288,2)</f>
        <v>0</v>
      </c>
      <c r="K288" s="217" t="s">
        <v>36</v>
      </c>
      <c r="L288" s="47"/>
      <c r="M288" s="222" t="s">
        <v>36</v>
      </c>
      <c r="N288" s="223" t="s">
        <v>53</v>
      </c>
      <c r="O288" s="87"/>
      <c r="P288" s="224">
        <f>O288*H288</f>
        <v>0</v>
      </c>
      <c r="Q288" s="224">
        <v>0</v>
      </c>
      <c r="R288" s="224">
        <f>Q288*H288</f>
        <v>0</v>
      </c>
      <c r="S288" s="224">
        <v>0</v>
      </c>
      <c r="T288" s="225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26" t="s">
        <v>160</v>
      </c>
      <c r="AT288" s="226" t="s">
        <v>155</v>
      </c>
      <c r="AU288" s="226" t="s">
        <v>90</v>
      </c>
      <c r="AY288" s="19" t="s">
        <v>153</v>
      </c>
      <c r="BE288" s="227">
        <f>IF(N288="základní",J288,0)</f>
        <v>0</v>
      </c>
      <c r="BF288" s="227">
        <f>IF(N288="snížená",J288,0)</f>
        <v>0</v>
      </c>
      <c r="BG288" s="227">
        <f>IF(N288="zákl. přenesená",J288,0)</f>
        <v>0</v>
      </c>
      <c r="BH288" s="227">
        <f>IF(N288="sníž. přenesená",J288,0)</f>
        <v>0</v>
      </c>
      <c r="BI288" s="227">
        <f>IF(N288="nulová",J288,0)</f>
        <v>0</v>
      </c>
      <c r="BJ288" s="19" t="s">
        <v>23</v>
      </c>
      <c r="BK288" s="227">
        <f>ROUND(I288*H288,2)</f>
        <v>0</v>
      </c>
      <c r="BL288" s="19" t="s">
        <v>160</v>
      </c>
      <c r="BM288" s="226" t="s">
        <v>983</v>
      </c>
    </row>
    <row r="289" spans="1:47" s="2" customFormat="1" ht="12">
      <c r="A289" s="41"/>
      <c r="B289" s="42"/>
      <c r="C289" s="43"/>
      <c r="D289" s="228" t="s">
        <v>162</v>
      </c>
      <c r="E289" s="43"/>
      <c r="F289" s="229" t="s">
        <v>492</v>
      </c>
      <c r="G289" s="43"/>
      <c r="H289" s="43"/>
      <c r="I289" s="230"/>
      <c r="J289" s="43"/>
      <c r="K289" s="43"/>
      <c r="L289" s="47"/>
      <c r="M289" s="231"/>
      <c r="N289" s="232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19" t="s">
        <v>162</v>
      </c>
      <c r="AU289" s="19" t="s">
        <v>90</v>
      </c>
    </row>
    <row r="290" spans="1:51" s="13" customFormat="1" ht="12">
      <c r="A290" s="13"/>
      <c r="B290" s="235"/>
      <c r="C290" s="236"/>
      <c r="D290" s="228" t="s">
        <v>166</v>
      </c>
      <c r="E290" s="237" t="s">
        <v>36</v>
      </c>
      <c r="F290" s="238" t="s">
        <v>546</v>
      </c>
      <c r="G290" s="236"/>
      <c r="H290" s="237" t="s">
        <v>36</v>
      </c>
      <c r="I290" s="239"/>
      <c r="J290" s="236"/>
      <c r="K290" s="236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166</v>
      </c>
      <c r="AU290" s="244" t="s">
        <v>90</v>
      </c>
      <c r="AV290" s="13" t="s">
        <v>23</v>
      </c>
      <c r="AW290" s="13" t="s">
        <v>45</v>
      </c>
      <c r="AX290" s="13" t="s">
        <v>82</v>
      </c>
      <c r="AY290" s="244" t="s">
        <v>153</v>
      </c>
    </row>
    <row r="291" spans="1:51" s="13" customFormat="1" ht="12">
      <c r="A291" s="13"/>
      <c r="B291" s="235"/>
      <c r="C291" s="236"/>
      <c r="D291" s="228" t="s">
        <v>166</v>
      </c>
      <c r="E291" s="237" t="s">
        <v>36</v>
      </c>
      <c r="F291" s="238" t="s">
        <v>472</v>
      </c>
      <c r="G291" s="236"/>
      <c r="H291" s="237" t="s">
        <v>36</v>
      </c>
      <c r="I291" s="239"/>
      <c r="J291" s="236"/>
      <c r="K291" s="236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166</v>
      </c>
      <c r="AU291" s="244" t="s">
        <v>90</v>
      </c>
      <c r="AV291" s="13" t="s">
        <v>23</v>
      </c>
      <c r="AW291" s="13" t="s">
        <v>45</v>
      </c>
      <c r="AX291" s="13" t="s">
        <v>82</v>
      </c>
      <c r="AY291" s="244" t="s">
        <v>153</v>
      </c>
    </row>
    <row r="292" spans="1:51" s="14" customFormat="1" ht="12">
      <c r="A292" s="14"/>
      <c r="B292" s="245"/>
      <c r="C292" s="246"/>
      <c r="D292" s="228" t="s">
        <v>166</v>
      </c>
      <c r="E292" s="247" t="s">
        <v>36</v>
      </c>
      <c r="F292" s="248" t="s">
        <v>974</v>
      </c>
      <c r="G292" s="246"/>
      <c r="H292" s="249">
        <v>242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5" t="s">
        <v>166</v>
      </c>
      <c r="AU292" s="255" t="s">
        <v>90</v>
      </c>
      <c r="AV292" s="14" t="s">
        <v>90</v>
      </c>
      <c r="AW292" s="14" t="s">
        <v>45</v>
      </c>
      <c r="AX292" s="14" t="s">
        <v>23</v>
      </c>
      <c r="AY292" s="255" t="s">
        <v>153</v>
      </c>
    </row>
    <row r="293" spans="1:65" s="2" customFormat="1" ht="16.5" customHeight="1">
      <c r="A293" s="41"/>
      <c r="B293" s="42"/>
      <c r="C293" s="215" t="s">
        <v>301</v>
      </c>
      <c r="D293" s="215" t="s">
        <v>155</v>
      </c>
      <c r="E293" s="216" t="s">
        <v>392</v>
      </c>
      <c r="F293" s="217" t="s">
        <v>393</v>
      </c>
      <c r="G293" s="218" t="s">
        <v>186</v>
      </c>
      <c r="H293" s="219">
        <v>872</v>
      </c>
      <c r="I293" s="220"/>
      <c r="J293" s="221">
        <f>ROUND(I293*H293,2)</f>
        <v>0</v>
      </c>
      <c r="K293" s="217" t="s">
        <v>36</v>
      </c>
      <c r="L293" s="47"/>
      <c r="M293" s="222" t="s">
        <v>36</v>
      </c>
      <c r="N293" s="223" t="s">
        <v>53</v>
      </c>
      <c r="O293" s="87"/>
      <c r="P293" s="224">
        <f>O293*H293</f>
        <v>0</v>
      </c>
      <c r="Q293" s="224">
        <v>0</v>
      </c>
      <c r="R293" s="224">
        <f>Q293*H293</f>
        <v>0</v>
      </c>
      <c r="S293" s="224">
        <v>0</v>
      </c>
      <c r="T293" s="225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26" t="s">
        <v>160</v>
      </c>
      <c r="AT293" s="226" t="s">
        <v>155</v>
      </c>
      <c r="AU293" s="226" t="s">
        <v>90</v>
      </c>
      <c r="AY293" s="19" t="s">
        <v>153</v>
      </c>
      <c r="BE293" s="227">
        <f>IF(N293="základní",J293,0)</f>
        <v>0</v>
      </c>
      <c r="BF293" s="227">
        <f>IF(N293="snížená",J293,0)</f>
        <v>0</v>
      </c>
      <c r="BG293" s="227">
        <f>IF(N293="zákl. přenesená",J293,0)</f>
        <v>0</v>
      </c>
      <c r="BH293" s="227">
        <f>IF(N293="sníž. přenesená",J293,0)</f>
        <v>0</v>
      </c>
      <c r="BI293" s="227">
        <f>IF(N293="nulová",J293,0)</f>
        <v>0</v>
      </c>
      <c r="BJ293" s="19" t="s">
        <v>23</v>
      </c>
      <c r="BK293" s="227">
        <f>ROUND(I293*H293,2)</f>
        <v>0</v>
      </c>
      <c r="BL293" s="19" t="s">
        <v>160</v>
      </c>
      <c r="BM293" s="226" t="s">
        <v>984</v>
      </c>
    </row>
    <row r="294" spans="1:47" s="2" customFormat="1" ht="12">
      <c r="A294" s="41"/>
      <c r="B294" s="42"/>
      <c r="C294" s="43"/>
      <c r="D294" s="228" t="s">
        <v>162</v>
      </c>
      <c r="E294" s="43"/>
      <c r="F294" s="229" t="s">
        <v>393</v>
      </c>
      <c r="G294" s="43"/>
      <c r="H294" s="43"/>
      <c r="I294" s="230"/>
      <c r="J294" s="43"/>
      <c r="K294" s="43"/>
      <c r="L294" s="47"/>
      <c r="M294" s="231"/>
      <c r="N294" s="232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19" t="s">
        <v>162</v>
      </c>
      <c r="AU294" s="19" t="s">
        <v>90</v>
      </c>
    </row>
    <row r="295" spans="1:51" s="13" customFormat="1" ht="12">
      <c r="A295" s="13"/>
      <c r="B295" s="235"/>
      <c r="C295" s="236"/>
      <c r="D295" s="228" t="s">
        <v>166</v>
      </c>
      <c r="E295" s="237" t="s">
        <v>36</v>
      </c>
      <c r="F295" s="238" t="s">
        <v>855</v>
      </c>
      <c r="G295" s="236"/>
      <c r="H295" s="237" t="s">
        <v>36</v>
      </c>
      <c r="I295" s="239"/>
      <c r="J295" s="236"/>
      <c r="K295" s="236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166</v>
      </c>
      <c r="AU295" s="244" t="s">
        <v>90</v>
      </c>
      <c r="AV295" s="13" t="s">
        <v>23</v>
      </c>
      <c r="AW295" s="13" t="s">
        <v>45</v>
      </c>
      <c r="AX295" s="13" t="s">
        <v>82</v>
      </c>
      <c r="AY295" s="244" t="s">
        <v>153</v>
      </c>
    </row>
    <row r="296" spans="1:51" s="13" customFormat="1" ht="12">
      <c r="A296" s="13"/>
      <c r="B296" s="235"/>
      <c r="C296" s="236"/>
      <c r="D296" s="228" t="s">
        <v>166</v>
      </c>
      <c r="E296" s="237" t="s">
        <v>36</v>
      </c>
      <c r="F296" s="238" t="s">
        <v>472</v>
      </c>
      <c r="G296" s="236"/>
      <c r="H296" s="237" t="s">
        <v>36</v>
      </c>
      <c r="I296" s="239"/>
      <c r="J296" s="236"/>
      <c r="K296" s="236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166</v>
      </c>
      <c r="AU296" s="244" t="s">
        <v>90</v>
      </c>
      <c r="AV296" s="13" t="s">
        <v>23</v>
      </c>
      <c r="AW296" s="13" t="s">
        <v>45</v>
      </c>
      <c r="AX296" s="13" t="s">
        <v>82</v>
      </c>
      <c r="AY296" s="244" t="s">
        <v>153</v>
      </c>
    </row>
    <row r="297" spans="1:51" s="14" customFormat="1" ht="12">
      <c r="A297" s="14"/>
      <c r="B297" s="245"/>
      <c r="C297" s="246"/>
      <c r="D297" s="228" t="s">
        <v>166</v>
      </c>
      <c r="E297" s="247" t="s">
        <v>36</v>
      </c>
      <c r="F297" s="248" t="s">
        <v>922</v>
      </c>
      <c r="G297" s="246"/>
      <c r="H297" s="249">
        <v>872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5" t="s">
        <v>166</v>
      </c>
      <c r="AU297" s="255" t="s">
        <v>90</v>
      </c>
      <c r="AV297" s="14" t="s">
        <v>90</v>
      </c>
      <c r="AW297" s="14" t="s">
        <v>45</v>
      </c>
      <c r="AX297" s="14" t="s">
        <v>82</v>
      </c>
      <c r="AY297" s="255" t="s">
        <v>153</v>
      </c>
    </row>
    <row r="298" spans="1:51" s="15" customFormat="1" ht="12">
      <c r="A298" s="15"/>
      <c r="B298" s="266"/>
      <c r="C298" s="267"/>
      <c r="D298" s="228" t="s">
        <v>166</v>
      </c>
      <c r="E298" s="268" t="s">
        <v>36</v>
      </c>
      <c r="F298" s="269" t="s">
        <v>183</v>
      </c>
      <c r="G298" s="267"/>
      <c r="H298" s="270">
        <v>872</v>
      </c>
      <c r="I298" s="271"/>
      <c r="J298" s="267"/>
      <c r="K298" s="267"/>
      <c r="L298" s="272"/>
      <c r="M298" s="273"/>
      <c r="N298" s="274"/>
      <c r="O298" s="274"/>
      <c r="P298" s="274"/>
      <c r="Q298" s="274"/>
      <c r="R298" s="274"/>
      <c r="S298" s="274"/>
      <c r="T298" s="27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76" t="s">
        <v>166</v>
      </c>
      <c r="AU298" s="276" t="s">
        <v>90</v>
      </c>
      <c r="AV298" s="15" t="s">
        <v>160</v>
      </c>
      <c r="AW298" s="15" t="s">
        <v>45</v>
      </c>
      <c r="AX298" s="15" t="s">
        <v>23</v>
      </c>
      <c r="AY298" s="276" t="s">
        <v>153</v>
      </c>
    </row>
    <row r="299" spans="1:65" s="2" customFormat="1" ht="16.5" customHeight="1">
      <c r="A299" s="41"/>
      <c r="B299" s="42"/>
      <c r="C299" s="215" t="s">
        <v>632</v>
      </c>
      <c r="D299" s="215" t="s">
        <v>155</v>
      </c>
      <c r="E299" s="216" t="s">
        <v>252</v>
      </c>
      <c r="F299" s="217" t="s">
        <v>253</v>
      </c>
      <c r="G299" s="218" t="s">
        <v>186</v>
      </c>
      <c r="H299" s="219">
        <v>36.3</v>
      </c>
      <c r="I299" s="220"/>
      <c r="J299" s="221">
        <f>ROUND(I299*H299,2)</f>
        <v>0</v>
      </c>
      <c r="K299" s="217" t="s">
        <v>36</v>
      </c>
      <c r="L299" s="47"/>
      <c r="M299" s="222" t="s">
        <v>36</v>
      </c>
      <c r="N299" s="223" t="s">
        <v>53</v>
      </c>
      <c r="O299" s="87"/>
      <c r="P299" s="224">
        <f>O299*H299</f>
        <v>0</v>
      </c>
      <c r="Q299" s="224">
        <v>0.00208</v>
      </c>
      <c r="R299" s="224">
        <f>Q299*H299</f>
        <v>0.07550399999999999</v>
      </c>
      <c r="S299" s="224">
        <v>0</v>
      </c>
      <c r="T299" s="225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26" t="s">
        <v>160</v>
      </c>
      <c r="AT299" s="226" t="s">
        <v>155</v>
      </c>
      <c r="AU299" s="226" t="s">
        <v>90</v>
      </c>
      <c r="AY299" s="19" t="s">
        <v>153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19" t="s">
        <v>23</v>
      </c>
      <c r="BK299" s="227">
        <f>ROUND(I299*H299,2)</f>
        <v>0</v>
      </c>
      <c r="BL299" s="19" t="s">
        <v>160</v>
      </c>
      <c r="BM299" s="226" t="s">
        <v>985</v>
      </c>
    </row>
    <row r="300" spans="1:47" s="2" customFormat="1" ht="12">
      <c r="A300" s="41"/>
      <c r="B300" s="42"/>
      <c r="C300" s="43"/>
      <c r="D300" s="228" t="s">
        <v>162</v>
      </c>
      <c r="E300" s="43"/>
      <c r="F300" s="229" t="s">
        <v>253</v>
      </c>
      <c r="G300" s="43"/>
      <c r="H300" s="43"/>
      <c r="I300" s="230"/>
      <c r="J300" s="43"/>
      <c r="K300" s="43"/>
      <c r="L300" s="47"/>
      <c r="M300" s="231"/>
      <c r="N300" s="232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19" t="s">
        <v>162</v>
      </c>
      <c r="AU300" s="19" t="s">
        <v>90</v>
      </c>
    </row>
    <row r="301" spans="1:51" s="13" customFormat="1" ht="12">
      <c r="A301" s="13"/>
      <c r="B301" s="235"/>
      <c r="C301" s="236"/>
      <c r="D301" s="228" t="s">
        <v>166</v>
      </c>
      <c r="E301" s="237" t="s">
        <v>36</v>
      </c>
      <c r="F301" s="238" t="s">
        <v>803</v>
      </c>
      <c r="G301" s="236"/>
      <c r="H301" s="237" t="s">
        <v>36</v>
      </c>
      <c r="I301" s="239"/>
      <c r="J301" s="236"/>
      <c r="K301" s="236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166</v>
      </c>
      <c r="AU301" s="244" t="s">
        <v>90</v>
      </c>
      <c r="AV301" s="13" t="s">
        <v>23</v>
      </c>
      <c r="AW301" s="13" t="s">
        <v>45</v>
      </c>
      <c r="AX301" s="13" t="s">
        <v>82</v>
      </c>
      <c r="AY301" s="244" t="s">
        <v>153</v>
      </c>
    </row>
    <row r="302" spans="1:51" s="13" customFormat="1" ht="12">
      <c r="A302" s="13"/>
      <c r="B302" s="235"/>
      <c r="C302" s="236"/>
      <c r="D302" s="228" t="s">
        <v>166</v>
      </c>
      <c r="E302" s="237" t="s">
        <v>36</v>
      </c>
      <c r="F302" s="238" t="s">
        <v>396</v>
      </c>
      <c r="G302" s="236"/>
      <c r="H302" s="237" t="s">
        <v>36</v>
      </c>
      <c r="I302" s="239"/>
      <c r="J302" s="236"/>
      <c r="K302" s="236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166</v>
      </c>
      <c r="AU302" s="244" t="s">
        <v>90</v>
      </c>
      <c r="AV302" s="13" t="s">
        <v>23</v>
      </c>
      <c r="AW302" s="13" t="s">
        <v>45</v>
      </c>
      <c r="AX302" s="13" t="s">
        <v>82</v>
      </c>
      <c r="AY302" s="244" t="s">
        <v>153</v>
      </c>
    </row>
    <row r="303" spans="1:51" s="14" customFormat="1" ht="12">
      <c r="A303" s="14"/>
      <c r="B303" s="245"/>
      <c r="C303" s="246"/>
      <c r="D303" s="228" t="s">
        <v>166</v>
      </c>
      <c r="E303" s="247" t="s">
        <v>36</v>
      </c>
      <c r="F303" s="248" t="s">
        <v>857</v>
      </c>
      <c r="G303" s="246"/>
      <c r="H303" s="249">
        <v>36.3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166</v>
      </c>
      <c r="AU303" s="255" t="s">
        <v>90</v>
      </c>
      <c r="AV303" s="14" t="s">
        <v>90</v>
      </c>
      <c r="AW303" s="14" t="s">
        <v>45</v>
      </c>
      <c r="AX303" s="14" t="s">
        <v>82</v>
      </c>
      <c r="AY303" s="255" t="s">
        <v>153</v>
      </c>
    </row>
    <row r="304" spans="1:51" s="15" customFormat="1" ht="12">
      <c r="A304" s="15"/>
      <c r="B304" s="266"/>
      <c r="C304" s="267"/>
      <c r="D304" s="228" t="s">
        <v>166</v>
      </c>
      <c r="E304" s="268" t="s">
        <v>36</v>
      </c>
      <c r="F304" s="269" t="s">
        <v>183</v>
      </c>
      <c r="G304" s="267"/>
      <c r="H304" s="270">
        <v>36.3</v>
      </c>
      <c r="I304" s="271"/>
      <c r="J304" s="267"/>
      <c r="K304" s="267"/>
      <c r="L304" s="272"/>
      <c r="M304" s="273"/>
      <c r="N304" s="274"/>
      <c r="O304" s="274"/>
      <c r="P304" s="274"/>
      <c r="Q304" s="274"/>
      <c r="R304" s="274"/>
      <c r="S304" s="274"/>
      <c r="T304" s="27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6" t="s">
        <v>166</v>
      </c>
      <c r="AU304" s="276" t="s">
        <v>90</v>
      </c>
      <c r="AV304" s="15" t="s">
        <v>160</v>
      </c>
      <c r="AW304" s="15" t="s">
        <v>45</v>
      </c>
      <c r="AX304" s="15" t="s">
        <v>23</v>
      </c>
      <c r="AY304" s="276" t="s">
        <v>153</v>
      </c>
    </row>
    <row r="305" spans="1:65" s="2" customFormat="1" ht="16.5" customHeight="1">
      <c r="A305" s="41"/>
      <c r="B305" s="42"/>
      <c r="C305" s="215" t="s">
        <v>641</v>
      </c>
      <c r="D305" s="215" t="s">
        <v>155</v>
      </c>
      <c r="E305" s="216" t="s">
        <v>255</v>
      </c>
      <c r="F305" s="217" t="s">
        <v>256</v>
      </c>
      <c r="G305" s="218" t="s">
        <v>201</v>
      </c>
      <c r="H305" s="219">
        <v>218</v>
      </c>
      <c r="I305" s="220"/>
      <c r="J305" s="221">
        <f>ROUND(I305*H305,2)</f>
        <v>0</v>
      </c>
      <c r="K305" s="217" t="s">
        <v>36</v>
      </c>
      <c r="L305" s="47"/>
      <c r="M305" s="222" t="s">
        <v>36</v>
      </c>
      <c r="N305" s="223" t="s">
        <v>53</v>
      </c>
      <c r="O305" s="87"/>
      <c r="P305" s="224">
        <f>O305*H305</f>
        <v>0</v>
      </c>
      <c r="Q305" s="224">
        <v>0</v>
      </c>
      <c r="R305" s="224">
        <f>Q305*H305</f>
        <v>0</v>
      </c>
      <c r="S305" s="224">
        <v>0</v>
      </c>
      <c r="T305" s="225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26" t="s">
        <v>160</v>
      </c>
      <c r="AT305" s="226" t="s">
        <v>155</v>
      </c>
      <c r="AU305" s="226" t="s">
        <v>90</v>
      </c>
      <c r="AY305" s="19" t="s">
        <v>153</v>
      </c>
      <c r="BE305" s="227">
        <f>IF(N305="základní",J305,0)</f>
        <v>0</v>
      </c>
      <c r="BF305" s="227">
        <f>IF(N305="snížená",J305,0)</f>
        <v>0</v>
      </c>
      <c r="BG305" s="227">
        <f>IF(N305="zákl. přenesená",J305,0)</f>
        <v>0</v>
      </c>
      <c r="BH305" s="227">
        <f>IF(N305="sníž. přenesená",J305,0)</f>
        <v>0</v>
      </c>
      <c r="BI305" s="227">
        <f>IF(N305="nulová",J305,0)</f>
        <v>0</v>
      </c>
      <c r="BJ305" s="19" t="s">
        <v>23</v>
      </c>
      <c r="BK305" s="227">
        <f>ROUND(I305*H305,2)</f>
        <v>0</v>
      </c>
      <c r="BL305" s="19" t="s">
        <v>160</v>
      </c>
      <c r="BM305" s="226" t="s">
        <v>986</v>
      </c>
    </row>
    <row r="306" spans="1:47" s="2" customFormat="1" ht="12">
      <c r="A306" s="41"/>
      <c r="B306" s="42"/>
      <c r="C306" s="43"/>
      <c r="D306" s="228" t="s">
        <v>162</v>
      </c>
      <c r="E306" s="43"/>
      <c r="F306" s="229" t="s">
        <v>256</v>
      </c>
      <c r="G306" s="43"/>
      <c r="H306" s="43"/>
      <c r="I306" s="230"/>
      <c r="J306" s="43"/>
      <c r="K306" s="43"/>
      <c r="L306" s="47"/>
      <c r="M306" s="231"/>
      <c r="N306" s="232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19" t="s">
        <v>162</v>
      </c>
      <c r="AU306" s="19" t="s">
        <v>90</v>
      </c>
    </row>
    <row r="307" spans="1:51" s="13" customFormat="1" ht="12">
      <c r="A307" s="13"/>
      <c r="B307" s="235"/>
      <c r="C307" s="236"/>
      <c r="D307" s="228" t="s">
        <v>166</v>
      </c>
      <c r="E307" s="237" t="s">
        <v>36</v>
      </c>
      <c r="F307" s="238" t="s">
        <v>846</v>
      </c>
      <c r="G307" s="236"/>
      <c r="H307" s="237" t="s">
        <v>36</v>
      </c>
      <c r="I307" s="239"/>
      <c r="J307" s="236"/>
      <c r="K307" s="236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166</v>
      </c>
      <c r="AU307" s="244" t="s">
        <v>90</v>
      </c>
      <c r="AV307" s="13" t="s">
        <v>23</v>
      </c>
      <c r="AW307" s="13" t="s">
        <v>45</v>
      </c>
      <c r="AX307" s="13" t="s">
        <v>82</v>
      </c>
      <c r="AY307" s="244" t="s">
        <v>153</v>
      </c>
    </row>
    <row r="308" spans="1:51" s="13" customFormat="1" ht="12">
      <c r="A308" s="13"/>
      <c r="B308" s="235"/>
      <c r="C308" s="236"/>
      <c r="D308" s="228" t="s">
        <v>166</v>
      </c>
      <c r="E308" s="237" t="s">
        <v>36</v>
      </c>
      <c r="F308" s="238" t="s">
        <v>860</v>
      </c>
      <c r="G308" s="236"/>
      <c r="H308" s="237" t="s">
        <v>36</v>
      </c>
      <c r="I308" s="239"/>
      <c r="J308" s="236"/>
      <c r="K308" s="236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166</v>
      </c>
      <c r="AU308" s="244" t="s">
        <v>90</v>
      </c>
      <c r="AV308" s="13" t="s">
        <v>23</v>
      </c>
      <c r="AW308" s="13" t="s">
        <v>45</v>
      </c>
      <c r="AX308" s="13" t="s">
        <v>82</v>
      </c>
      <c r="AY308" s="244" t="s">
        <v>153</v>
      </c>
    </row>
    <row r="309" spans="1:51" s="13" customFormat="1" ht="12">
      <c r="A309" s="13"/>
      <c r="B309" s="235"/>
      <c r="C309" s="236"/>
      <c r="D309" s="228" t="s">
        <v>166</v>
      </c>
      <c r="E309" s="237" t="s">
        <v>36</v>
      </c>
      <c r="F309" s="238" t="s">
        <v>472</v>
      </c>
      <c r="G309" s="236"/>
      <c r="H309" s="237" t="s">
        <v>36</v>
      </c>
      <c r="I309" s="239"/>
      <c r="J309" s="236"/>
      <c r="K309" s="236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166</v>
      </c>
      <c r="AU309" s="244" t="s">
        <v>90</v>
      </c>
      <c r="AV309" s="13" t="s">
        <v>23</v>
      </c>
      <c r="AW309" s="13" t="s">
        <v>45</v>
      </c>
      <c r="AX309" s="13" t="s">
        <v>82</v>
      </c>
      <c r="AY309" s="244" t="s">
        <v>153</v>
      </c>
    </row>
    <row r="310" spans="1:51" s="14" customFormat="1" ht="12">
      <c r="A310" s="14"/>
      <c r="B310" s="245"/>
      <c r="C310" s="246"/>
      <c r="D310" s="228" t="s">
        <v>166</v>
      </c>
      <c r="E310" s="247" t="s">
        <v>36</v>
      </c>
      <c r="F310" s="248" t="s">
        <v>861</v>
      </c>
      <c r="G310" s="246"/>
      <c r="H310" s="249">
        <v>12.1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5" t="s">
        <v>166</v>
      </c>
      <c r="AU310" s="255" t="s">
        <v>90</v>
      </c>
      <c r="AV310" s="14" t="s">
        <v>90</v>
      </c>
      <c r="AW310" s="14" t="s">
        <v>45</v>
      </c>
      <c r="AX310" s="14" t="s">
        <v>82</v>
      </c>
      <c r="AY310" s="255" t="s">
        <v>153</v>
      </c>
    </row>
    <row r="311" spans="1:51" s="16" customFormat="1" ht="12">
      <c r="A311" s="16"/>
      <c r="B311" s="282"/>
      <c r="C311" s="283"/>
      <c r="D311" s="228" t="s">
        <v>166</v>
      </c>
      <c r="E311" s="284" t="s">
        <v>36</v>
      </c>
      <c r="F311" s="285" t="s">
        <v>400</v>
      </c>
      <c r="G311" s="283"/>
      <c r="H311" s="286">
        <v>12.1</v>
      </c>
      <c r="I311" s="287"/>
      <c r="J311" s="283"/>
      <c r="K311" s="283"/>
      <c r="L311" s="288"/>
      <c r="M311" s="289"/>
      <c r="N311" s="290"/>
      <c r="O311" s="290"/>
      <c r="P311" s="290"/>
      <c r="Q311" s="290"/>
      <c r="R311" s="290"/>
      <c r="S311" s="290"/>
      <c r="T311" s="291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T311" s="292" t="s">
        <v>166</v>
      </c>
      <c r="AU311" s="292" t="s">
        <v>90</v>
      </c>
      <c r="AV311" s="16" t="s">
        <v>174</v>
      </c>
      <c r="AW311" s="16" t="s">
        <v>45</v>
      </c>
      <c r="AX311" s="16" t="s">
        <v>82</v>
      </c>
      <c r="AY311" s="292" t="s">
        <v>153</v>
      </c>
    </row>
    <row r="312" spans="1:51" s="13" customFormat="1" ht="12">
      <c r="A312" s="13"/>
      <c r="B312" s="235"/>
      <c r="C312" s="236"/>
      <c r="D312" s="228" t="s">
        <v>166</v>
      </c>
      <c r="E312" s="237" t="s">
        <v>36</v>
      </c>
      <c r="F312" s="238" t="s">
        <v>862</v>
      </c>
      <c r="G312" s="236"/>
      <c r="H312" s="237" t="s">
        <v>36</v>
      </c>
      <c r="I312" s="239"/>
      <c r="J312" s="236"/>
      <c r="K312" s="236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166</v>
      </c>
      <c r="AU312" s="244" t="s">
        <v>90</v>
      </c>
      <c r="AV312" s="13" t="s">
        <v>23</v>
      </c>
      <c r="AW312" s="13" t="s">
        <v>45</v>
      </c>
      <c r="AX312" s="13" t="s">
        <v>82</v>
      </c>
      <c r="AY312" s="244" t="s">
        <v>153</v>
      </c>
    </row>
    <row r="313" spans="1:51" s="13" customFormat="1" ht="12">
      <c r="A313" s="13"/>
      <c r="B313" s="235"/>
      <c r="C313" s="236"/>
      <c r="D313" s="228" t="s">
        <v>166</v>
      </c>
      <c r="E313" s="237" t="s">
        <v>36</v>
      </c>
      <c r="F313" s="238" t="s">
        <v>472</v>
      </c>
      <c r="G313" s="236"/>
      <c r="H313" s="237" t="s">
        <v>36</v>
      </c>
      <c r="I313" s="239"/>
      <c r="J313" s="236"/>
      <c r="K313" s="236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166</v>
      </c>
      <c r="AU313" s="244" t="s">
        <v>90</v>
      </c>
      <c r="AV313" s="13" t="s">
        <v>23</v>
      </c>
      <c r="AW313" s="13" t="s">
        <v>45</v>
      </c>
      <c r="AX313" s="13" t="s">
        <v>82</v>
      </c>
      <c r="AY313" s="244" t="s">
        <v>153</v>
      </c>
    </row>
    <row r="314" spans="1:51" s="14" customFormat="1" ht="12">
      <c r="A314" s="14"/>
      <c r="B314" s="245"/>
      <c r="C314" s="246"/>
      <c r="D314" s="228" t="s">
        <v>166</v>
      </c>
      <c r="E314" s="247" t="s">
        <v>36</v>
      </c>
      <c r="F314" s="248" t="s">
        <v>808</v>
      </c>
      <c r="G314" s="246"/>
      <c r="H314" s="249">
        <v>31.5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5" t="s">
        <v>166</v>
      </c>
      <c r="AU314" s="255" t="s">
        <v>90</v>
      </c>
      <c r="AV314" s="14" t="s">
        <v>90</v>
      </c>
      <c r="AW314" s="14" t="s">
        <v>45</v>
      </c>
      <c r="AX314" s="14" t="s">
        <v>82</v>
      </c>
      <c r="AY314" s="255" t="s">
        <v>153</v>
      </c>
    </row>
    <row r="315" spans="1:51" s="16" customFormat="1" ht="12">
      <c r="A315" s="16"/>
      <c r="B315" s="282"/>
      <c r="C315" s="283"/>
      <c r="D315" s="228" t="s">
        <v>166</v>
      </c>
      <c r="E315" s="284" t="s">
        <v>36</v>
      </c>
      <c r="F315" s="285" t="s">
        <v>400</v>
      </c>
      <c r="G315" s="283"/>
      <c r="H315" s="286">
        <v>31.5</v>
      </c>
      <c r="I315" s="287"/>
      <c r="J315" s="283"/>
      <c r="K315" s="283"/>
      <c r="L315" s="288"/>
      <c r="M315" s="289"/>
      <c r="N315" s="290"/>
      <c r="O315" s="290"/>
      <c r="P315" s="290"/>
      <c r="Q315" s="290"/>
      <c r="R315" s="290"/>
      <c r="S315" s="290"/>
      <c r="T315" s="291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T315" s="292" t="s">
        <v>166</v>
      </c>
      <c r="AU315" s="292" t="s">
        <v>90</v>
      </c>
      <c r="AV315" s="16" t="s">
        <v>174</v>
      </c>
      <c r="AW315" s="16" t="s">
        <v>45</v>
      </c>
      <c r="AX315" s="16" t="s">
        <v>82</v>
      </c>
      <c r="AY315" s="292" t="s">
        <v>153</v>
      </c>
    </row>
    <row r="316" spans="1:51" s="15" customFormat="1" ht="12">
      <c r="A316" s="15"/>
      <c r="B316" s="266"/>
      <c r="C316" s="267"/>
      <c r="D316" s="228" t="s">
        <v>166</v>
      </c>
      <c r="E316" s="268" t="s">
        <v>36</v>
      </c>
      <c r="F316" s="269" t="s">
        <v>183</v>
      </c>
      <c r="G316" s="267"/>
      <c r="H316" s="270">
        <v>43.6</v>
      </c>
      <c r="I316" s="271"/>
      <c r="J316" s="267"/>
      <c r="K316" s="267"/>
      <c r="L316" s="272"/>
      <c r="M316" s="273"/>
      <c r="N316" s="274"/>
      <c r="O316" s="274"/>
      <c r="P316" s="274"/>
      <c r="Q316" s="274"/>
      <c r="R316" s="274"/>
      <c r="S316" s="274"/>
      <c r="T316" s="27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76" t="s">
        <v>166</v>
      </c>
      <c r="AU316" s="276" t="s">
        <v>90</v>
      </c>
      <c r="AV316" s="15" t="s">
        <v>160</v>
      </c>
      <c r="AW316" s="15" t="s">
        <v>45</v>
      </c>
      <c r="AX316" s="15" t="s">
        <v>82</v>
      </c>
      <c r="AY316" s="276" t="s">
        <v>153</v>
      </c>
    </row>
    <row r="317" spans="1:51" s="13" customFormat="1" ht="12">
      <c r="A317" s="13"/>
      <c r="B317" s="235"/>
      <c r="C317" s="236"/>
      <c r="D317" s="228" t="s">
        <v>166</v>
      </c>
      <c r="E317" s="237" t="s">
        <v>36</v>
      </c>
      <c r="F317" s="238" t="s">
        <v>401</v>
      </c>
      <c r="G317" s="236"/>
      <c r="H317" s="237" t="s">
        <v>36</v>
      </c>
      <c r="I317" s="239"/>
      <c r="J317" s="236"/>
      <c r="K317" s="236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166</v>
      </c>
      <c r="AU317" s="244" t="s">
        <v>90</v>
      </c>
      <c r="AV317" s="13" t="s">
        <v>23</v>
      </c>
      <c r="AW317" s="13" t="s">
        <v>45</v>
      </c>
      <c r="AX317" s="13" t="s">
        <v>82</v>
      </c>
      <c r="AY317" s="244" t="s">
        <v>153</v>
      </c>
    </row>
    <row r="318" spans="1:51" s="14" customFormat="1" ht="12">
      <c r="A318" s="14"/>
      <c r="B318" s="245"/>
      <c r="C318" s="246"/>
      <c r="D318" s="228" t="s">
        <v>166</v>
      </c>
      <c r="E318" s="247" t="s">
        <v>36</v>
      </c>
      <c r="F318" s="248" t="s">
        <v>863</v>
      </c>
      <c r="G318" s="246"/>
      <c r="H318" s="249">
        <v>218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5" t="s">
        <v>166</v>
      </c>
      <c r="AU318" s="255" t="s">
        <v>90</v>
      </c>
      <c r="AV318" s="14" t="s">
        <v>90</v>
      </c>
      <c r="AW318" s="14" t="s">
        <v>45</v>
      </c>
      <c r="AX318" s="14" t="s">
        <v>23</v>
      </c>
      <c r="AY318" s="255" t="s">
        <v>153</v>
      </c>
    </row>
    <row r="319" spans="1:65" s="2" customFormat="1" ht="16.5" customHeight="1">
      <c r="A319" s="41"/>
      <c r="B319" s="42"/>
      <c r="C319" s="256" t="s">
        <v>646</v>
      </c>
      <c r="D319" s="256" t="s">
        <v>175</v>
      </c>
      <c r="E319" s="257" t="s">
        <v>403</v>
      </c>
      <c r="F319" s="258" t="s">
        <v>261</v>
      </c>
      <c r="G319" s="259" t="s">
        <v>201</v>
      </c>
      <c r="H319" s="260">
        <v>218</v>
      </c>
      <c r="I319" s="261"/>
      <c r="J319" s="262">
        <f>ROUND(I319*H319,2)</f>
        <v>0</v>
      </c>
      <c r="K319" s="258" t="s">
        <v>36</v>
      </c>
      <c r="L319" s="263"/>
      <c r="M319" s="264" t="s">
        <v>36</v>
      </c>
      <c r="N319" s="265" t="s">
        <v>53</v>
      </c>
      <c r="O319" s="87"/>
      <c r="P319" s="224">
        <f>O319*H319</f>
        <v>0</v>
      </c>
      <c r="Q319" s="224">
        <v>0.001</v>
      </c>
      <c r="R319" s="224">
        <f>Q319*H319</f>
        <v>0.218</v>
      </c>
      <c r="S319" s="224">
        <v>0</v>
      </c>
      <c r="T319" s="225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26" t="s">
        <v>179</v>
      </c>
      <c r="AT319" s="226" t="s">
        <v>175</v>
      </c>
      <c r="AU319" s="226" t="s">
        <v>90</v>
      </c>
      <c r="AY319" s="19" t="s">
        <v>153</v>
      </c>
      <c r="BE319" s="227">
        <f>IF(N319="základní",J319,0)</f>
        <v>0</v>
      </c>
      <c r="BF319" s="227">
        <f>IF(N319="snížená",J319,0)</f>
        <v>0</v>
      </c>
      <c r="BG319" s="227">
        <f>IF(N319="zákl. přenesená",J319,0)</f>
        <v>0</v>
      </c>
      <c r="BH319" s="227">
        <f>IF(N319="sníž. přenesená",J319,0)</f>
        <v>0</v>
      </c>
      <c r="BI319" s="227">
        <f>IF(N319="nulová",J319,0)</f>
        <v>0</v>
      </c>
      <c r="BJ319" s="19" t="s">
        <v>23</v>
      </c>
      <c r="BK319" s="227">
        <f>ROUND(I319*H319,2)</f>
        <v>0</v>
      </c>
      <c r="BL319" s="19" t="s">
        <v>160</v>
      </c>
      <c r="BM319" s="226" t="s">
        <v>987</v>
      </c>
    </row>
    <row r="320" spans="1:47" s="2" customFormat="1" ht="12">
      <c r="A320" s="41"/>
      <c r="B320" s="42"/>
      <c r="C320" s="43"/>
      <c r="D320" s="228" t="s">
        <v>162</v>
      </c>
      <c r="E320" s="43"/>
      <c r="F320" s="229" t="s">
        <v>261</v>
      </c>
      <c r="G320" s="43"/>
      <c r="H320" s="43"/>
      <c r="I320" s="230"/>
      <c r="J320" s="43"/>
      <c r="K320" s="43"/>
      <c r="L320" s="47"/>
      <c r="M320" s="231"/>
      <c r="N320" s="232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19" t="s">
        <v>162</v>
      </c>
      <c r="AU320" s="19" t="s">
        <v>90</v>
      </c>
    </row>
    <row r="321" spans="1:51" s="13" customFormat="1" ht="12">
      <c r="A321" s="13"/>
      <c r="B321" s="235"/>
      <c r="C321" s="236"/>
      <c r="D321" s="228" t="s">
        <v>166</v>
      </c>
      <c r="E321" s="237" t="s">
        <v>36</v>
      </c>
      <c r="F321" s="238" t="s">
        <v>263</v>
      </c>
      <c r="G321" s="236"/>
      <c r="H321" s="237" t="s">
        <v>36</v>
      </c>
      <c r="I321" s="239"/>
      <c r="J321" s="236"/>
      <c r="K321" s="236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166</v>
      </c>
      <c r="AU321" s="244" t="s">
        <v>90</v>
      </c>
      <c r="AV321" s="13" t="s">
        <v>23</v>
      </c>
      <c r="AW321" s="13" t="s">
        <v>45</v>
      </c>
      <c r="AX321" s="13" t="s">
        <v>82</v>
      </c>
      <c r="AY321" s="244" t="s">
        <v>153</v>
      </c>
    </row>
    <row r="322" spans="1:51" s="14" customFormat="1" ht="12">
      <c r="A322" s="14"/>
      <c r="B322" s="245"/>
      <c r="C322" s="246"/>
      <c r="D322" s="228" t="s">
        <v>166</v>
      </c>
      <c r="E322" s="247" t="s">
        <v>36</v>
      </c>
      <c r="F322" s="248" t="s">
        <v>865</v>
      </c>
      <c r="G322" s="246"/>
      <c r="H322" s="249">
        <v>218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166</v>
      </c>
      <c r="AU322" s="255" t="s">
        <v>90</v>
      </c>
      <c r="AV322" s="14" t="s">
        <v>90</v>
      </c>
      <c r="AW322" s="14" t="s">
        <v>45</v>
      </c>
      <c r="AX322" s="14" t="s">
        <v>23</v>
      </c>
      <c r="AY322" s="255" t="s">
        <v>153</v>
      </c>
    </row>
    <row r="323" spans="1:65" s="2" customFormat="1" ht="16.5" customHeight="1">
      <c r="A323" s="41"/>
      <c r="B323" s="42"/>
      <c r="C323" s="215" t="s">
        <v>652</v>
      </c>
      <c r="D323" s="215" t="s">
        <v>155</v>
      </c>
      <c r="E323" s="216" t="s">
        <v>266</v>
      </c>
      <c r="F323" s="217" t="s">
        <v>267</v>
      </c>
      <c r="G323" s="218" t="s">
        <v>186</v>
      </c>
      <c r="H323" s="219">
        <v>3.6</v>
      </c>
      <c r="I323" s="220"/>
      <c r="J323" s="221">
        <f>ROUND(I323*H323,2)</f>
        <v>0</v>
      </c>
      <c r="K323" s="217" t="s">
        <v>36</v>
      </c>
      <c r="L323" s="47"/>
      <c r="M323" s="222" t="s">
        <v>36</v>
      </c>
      <c r="N323" s="223" t="s">
        <v>53</v>
      </c>
      <c r="O323" s="87"/>
      <c r="P323" s="224">
        <f>O323*H323</f>
        <v>0</v>
      </c>
      <c r="Q323" s="224">
        <v>0</v>
      </c>
      <c r="R323" s="224">
        <f>Q323*H323</f>
        <v>0</v>
      </c>
      <c r="S323" s="224">
        <v>0</v>
      </c>
      <c r="T323" s="225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26" t="s">
        <v>160</v>
      </c>
      <c r="AT323" s="226" t="s">
        <v>155</v>
      </c>
      <c r="AU323" s="226" t="s">
        <v>90</v>
      </c>
      <c r="AY323" s="19" t="s">
        <v>153</v>
      </c>
      <c r="BE323" s="227">
        <f>IF(N323="základní",J323,0)</f>
        <v>0</v>
      </c>
      <c r="BF323" s="227">
        <f>IF(N323="snížená",J323,0)</f>
        <v>0</v>
      </c>
      <c r="BG323" s="227">
        <f>IF(N323="zákl. přenesená",J323,0)</f>
        <v>0</v>
      </c>
      <c r="BH323" s="227">
        <f>IF(N323="sníž. přenesená",J323,0)</f>
        <v>0</v>
      </c>
      <c r="BI323" s="227">
        <f>IF(N323="nulová",J323,0)</f>
        <v>0</v>
      </c>
      <c r="BJ323" s="19" t="s">
        <v>23</v>
      </c>
      <c r="BK323" s="227">
        <f>ROUND(I323*H323,2)</f>
        <v>0</v>
      </c>
      <c r="BL323" s="19" t="s">
        <v>160</v>
      </c>
      <c r="BM323" s="226" t="s">
        <v>988</v>
      </c>
    </row>
    <row r="324" spans="1:47" s="2" customFormat="1" ht="12">
      <c r="A324" s="41"/>
      <c r="B324" s="42"/>
      <c r="C324" s="43"/>
      <c r="D324" s="228" t="s">
        <v>162</v>
      </c>
      <c r="E324" s="43"/>
      <c r="F324" s="229" t="s">
        <v>267</v>
      </c>
      <c r="G324" s="43"/>
      <c r="H324" s="43"/>
      <c r="I324" s="230"/>
      <c r="J324" s="43"/>
      <c r="K324" s="43"/>
      <c r="L324" s="47"/>
      <c r="M324" s="231"/>
      <c r="N324" s="232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19" t="s">
        <v>162</v>
      </c>
      <c r="AU324" s="19" t="s">
        <v>90</v>
      </c>
    </row>
    <row r="325" spans="1:51" s="13" customFormat="1" ht="12">
      <c r="A325" s="13"/>
      <c r="B325" s="235"/>
      <c r="C325" s="236"/>
      <c r="D325" s="228" t="s">
        <v>166</v>
      </c>
      <c r="E325" s="237" t="s">
        <v>36</v>
      </c>
      <c r="F325" s="238" t="s">
        <v>546</v>
      </c>
      <c r="G325" s="236"/>
      <c r="H325" s="237" t="s">
        <v>36</v>
      </c>
      <c r="I325" s="239"/>
      <c r="J325" s="236"/>
      <c r="K325" s="236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166</v>
      </c>
      <c r="AU325" s="244" t="s">
        <v>90</v>
      </c>
      <c r="AV325" s="13" t="s">
        <v>23</v>
      </c>
      <c r="AW325" s="13" t="s">
        <v>45</v>
      </c>
      <c r="AX325" s="13" t="s">
        <v>82</v>
      </c>
      <c r="AY325" s="244" t="s">
        <v>153</v>
      </c>
    </row>
    <row r="326" spans="1:51" s="13" customFormat="1" ht="12">
      <c r="A326" s="13"/>
      <c r="B326" s="235"/>
      <c r="C326" s="236"/>
      <c r="D326" s="228" t="s">
        <v>166</v>
      </c>
      <c r="E326" s="237" t="s">
        <v>36</v>
      </c>
      <c r="F326" s="238" t="s">
        <v>472</v>
      </c>
      <c r="G326" s="236"/>
      <c r="H326" s="237" t="s">
        <v>36</v>
      </c>
      <c r="I326" s="239"/>
      <c r="J326" s="236"/>
      <c r="K326" s="236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166</v>
      </c>
      <c r="AU326" s="244" t="s">
        <v>90</v>
      </c>
      <c r="AV326" s="13" t="s">
        <v>23</v>
      </c>
      <c r="AW326" s="13" t="s">
        <v>45</v>
      </c>
      <c r="AX326" s="13" t="s">
        <v>82</v>
      </c>
      <c r="AY326" s="244" t="s">
        <v>153</v>
      </c>
    </row>
    <row r="327" spans="1:51" s="14" customFormat="1" ht="12">
      <c r="A327" s="14"/>
      <c r="B327" s="245"/>
      <c r="C327" s="246"/>
      <c r="D327" s="228" t="s">
        <v>166</v>
      </c>
      <c r="E327" s="247" t="s">
        <v>36</v>
      </c>
      <c r="F327" s="248" t="s">
        <v>804</v>
      </c>
      <c r="G327" s="246"/>
      <c r="H327" s="249">
        <v>3.6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166</v>
      </c>
      <c r="AU327" s="255" t="s">
        <v>90</v>
      </c>
      <c r="AV327" s="14" t="s">
        <v>90</v>
      </c>
      <c r="AW327" s="14" t="s">
        <v>45</v>
      </c>
      <c r="AX327" s="14" t="s">
        <v>82</v>
      </c>
      <c r="AY327" s="255" t="s">
        <v>153</v>
      </c>
    </row>
    <row r="328" spans="1:51" s="15" customFormat="1" ht="12">
      <c r="A328" s="15"/>
      <c r="B328" s="266"/>
      <c r="C328" s="267"/>
      <c r="D328" s="228" t="s">
        <v>166</v>
      </c>
      <c r="E328" s="268" t="s">
        <v>36</v>
      </c>
      <c r="F328" s="269" t="s">
        <v>183</v>
      </c>
      <c r="G328" s="267"/>
      <c r="H328" s="270">
        <v>3.6</v>
      </c>
      <c r="I328" s="271"/>
      <c r="J328" s="267"/>
      <c r="K328" s="267"/>
      <c r="L328" s="272"/>
      <c r="M328" s="273"/>
      <c r="N328" s="274"/>
      <c r="O328" s="274"/>
      <c r="P328" s="274"/>
      <c r="Q328" s="274"/>
      <c r="R328" s="274"/>
      <c r="S328" s="274"/>
      <c r="T328" s="27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76" t="s">
        <v>166</v>
      </c>
      <c r="AU328" s="276" t="s">
        <v>90</v>
      </c>
      <c r="AV328" s="15" t="s">
        <v>160</v>
      </c>
      <c r="AW328" s="15" t="s">
        <v>45</v>
      </c>
      <c r="AX328" s="15" t="s">
        <v>23</v>
      </c>
      <c r="AY328" s="276" t="s">
        <v>153</v>
      </c>
    </row>
    <row r="329" spans="1:65" s="2" customFormat="1" ht="16.5" customHeight="1">
      <c r="A329" s="41"/>
      <c r="B329" s="42"/>
      <c r="C329" s="256" t="s">
        <v>654</v>
      </c>
      <c r="D329" s="256" t="s">
        <v>175</v>
      </c>
      <c r="E329" s="257" t="s">
        <v>270</v>
      </c>
      <c r="F329" s="258" t="s">
        <v>271</v>
      </c>
      <c r="G329" s="259" t="s">
        <v>272</v>
      </c>
      <c r="H329" s="260">
        <v>7.2</v>
      </c>
      <c r="I329" s="261"/>
      <c r="J329" s="262">
        <f>ROUND(I329*H329,2)</f>
        <v>0</v>
      </c>
      <c r="K329" s="258" t="s">
        <v>36</v>
      </c>
      <c r="L329" s="263"/>
      <c r="M329" s="264" t="s">
        <v>36</v>
      </c>
      <c r="N329" s="265" t="s">
        <v>53</v>
      </c>
      <c r="O329" s="87"/>
      <c r="P329" s="224">
        <f>O329*H329</f>
        <v>0</v>
      </c>
      <c r="Q329" s="224">
        <v>0</v>
      </c>
      <c r="R329" s="224">
        <f>Q329*H329</f>
        <v>0</v>
      </c>
      <c r="S329" s="224">
        <v>0</v>
      </c>
      <c r="T329" s="225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26" t="s">
        <v>179</v>
      </c>
      <c r="AT329" s="226" t="s">
        <v>175</v>
      </c>
      <c r="AU329" s="226" t="s">
        <v>90</v>
      </c>
      <c r="AY329" s="19" t="s">
        <v>153</v>
      </c>
      <c r="BE329" s="227">
        <f>IF(N329="základní",J329,0)</f>
        <v>0</v>
      </c>
      <c r="BF329" s="227">
        <f>IF(N329="snížená",J329,0)</f>
        <v>0</v>
      </c>
      <c r="BG329" s="227">
        <f>IF(N329="zákl. přenesená",J329,0)</f>
        <v>0</v>
      </c>
      <c r="BH329" s="227">
        <f>IF(N329="sníž. přenesená",J329,0)</f>
        <v>0</v>
      </c>
      <c r="BI329" s="227">
        <f>IF(N329="nulová",J329,0)</f>
        <v>0</v>
      </c>
      <c r="BJ329" s="19" t="s">
        <v>23</v>
      </c>
      <c r="BK329" s="227">
        <f>ROUND(I329*H329,2)</f>
        <v>0</v>
      </c>
      <c r="BL329" s="19" t="s">
        <v>160</v>
      </c>
      <c r="BM329" s="226" t="s">
        <v>989</v>
      </c>
    </row>
    <row r="330" spans="1:47" s="2" customFormat="1" ht="12">
      <c r="A330" s="41"/>
      <c r="B330" s="42"/>
      <c r="C330" s="43"/>
      <c r="D330" s="228" t="s">
        <v>162</v>
      </c>
      <c r="E330" s="43"/>
      <c r="F330" s="229" t="s">
        <v>271</v>
      </c>
      <c r="G330" s="43"/>
      <c r="H330" s="43"/>
      <c r="I330" s="230"/>
      <c r="J330" s="43"/>
      <c r="K330" s="43"/>
      <c r="L330" s="47"/>
      <c r="M330" s="231"/>
      <c r="N330" s="232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19" t="s">
        <v>162</v>
      </c>
      <c r="AU330" s="19" t="s">
        <v>90</v>
      </c>
    </row>
    <row r="331" spans="1:51" s="13" customFormat="1" ht="12">
      <c r="A331" s="13"/>
      <c r="B331" s="235"/>
      <c r="C331" s="236"/>
      <c r="D331" s="228" t="s">
        <v>166</v>
      </c>
      <c r="E331" s="237" t="s">
        <v>36</v>
      </c>
      <c r="F331" s="238" t="s">
        <v>221</v>
      </c>
      <c r="G331" s="236"/>
      <c r="H331" s="237" t="s">
        <v>36</v>
      </c>
      <c r="I331" s="239"/>
      <c r="J331" s="236"/>
      <c r="K331" s="236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166</v>
      </c>
      <c r="AU331" s="244" t="s">
        <v>90</v>
      </c>
      <c r="AV331" s="13" t="s">
        <v>23</v>
      </c>
      <c r="AW331" s="13" t="s">
        <v>45</v>
      </c>
      <c r="AX331" s="13" t="s">
        <v>82</v>
      </c>
      <c r="AY331" s="244" t="s">
        <v>153</v>
      </c>
    </row>
    <row r="332" spans="1:51" s="13" customFormat="1" ht="12">
      <c r="A332" s="13"/>
      <c r="B332" s="235"/>
      <c r="C332" s="236"/>
      <c r="D332" s="228" t="s">
        <v>166</v>
      </c>
      <c r="E332" s="237" t="s">
        <v>36</v>
      </c>
      <c r="F332" s="238" t="s">
        <v>472</v>
      </c>
      <c r="G332" s="236"/>
      <c r="H332" s="237" t="s">
        <v>36</v>
      </c>
      <c r="I332" s="239"/>
      <c r="J332" s="236"/>
      <c r="K332" s="236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166</v>
      </c>
      <c r="AU332" s="244" t="s">
        <v>90</v>
      </c>
      <c r="AV332" s="13" t="s">
        <v>23</v>
      </c>
      <c r="AW332" s="13" t="s">
        <v>45</v>
      </c>
      <c r="AX332" s="13" t="s">
        <v>82</v>
      </c>
      <c r="AY332" s="244" t="s">
        <v>153</v>
      </c>
    </row>
    <row r="333" spans="1:51" s="14" customFormat="1" ht="12">
      <c r="A333" s="14"/>
      <c r="B333" s="245"/>
      <c r="C333" s="246"/>
      <c r="D333" s="228" t="s">
        <v>166</v>
      </c>
      <c r="E333" s="247" t="s">
        <v>36</v>
      </c>
      <c r="F333" s="248" t="s">
        <v>868</v>
      </c>
      <c r="G333" s="246"/>
      <c r="H333" s="249">
        <v>7.2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5" t="s">
        <v>166</v>
      </c>
      <c r="AU333" s="255" t="s">
        <v>90</v>
      </c>
      <c r="AV333" s="14" t="s">
        <v>90</v>
      </c>
      <c r="AW333" s="14" t="s">
        <v>45</v>
      </c>
      <c r="AX333" s="14" t="s">
        <v>82</v>
      </c>
      <c r="AY333" s="255" t="s">
        <v>153</v>
      </c>
    </row>
    <row r="334" spans="1:51" s="15" customFormat="1" ht="12">
      <c r="A334" s="15"/>
      <c r="B334" s="266"/>
      <c r="C334" s="267"/>
      <c r="D334" s="228" t="s">
        <v>166</v>
      </c>
      <c r="E334" s="268" t="s">
        <v>36</v>
      </c>
      <c r="F334" s="269" t="s">
        <v>183</v>
      </c>
      <c r="G334" s="267"/>
      <c r="H334" s="270">
        <v>7.2</v>
      </c>
      <c r="I334" s="271"/>
      <c r="J334" s="267"/>
      <c r="K334" s="267"/>
      <c r="L334" s="272"/>
      <c r="M334" s="273"/>
      <c r="N334" s="274"/>
      <c r="O334" s="274"/>
      <c r="P334" s="274"/>
      <c r="Q334" s="274"/>
      <c r="R334" s="274"/>
      <c r="S334" s="274"/>
      <c r="T334" s="27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6" t="s">
        <v>166</v>
      </c>
      <c r="AU334" s="276" t="s">
        <v>90</v>
      </c>
      <c r="AV334" s="15" t="s">
        <v>160</v>
      </c>
      <c r="AW334" s="15" t="s">
        <v>45</v>
      </c>
      <c r="AX334" s="15" t="s">
        <v>23</v>
      </c>
      <c r="AY334" s="276" t="s">
        <v>153</v>
      </c>
    </row>
    <row r="335" spans="1:65" s="2" customFormat="1" ht="16.5" customHeight="1">
      <c r="A335" s="41"/>
      <c r="B335" s="42"/>
      <c r="C335" s="215" t="s">
        <v>657</v>
      </c>
      <c r="D335" s="215" t="s">
        <v>155</v>
      </c>
      <c r="E335" s="216" t="s">
        <v>408</v>
      </c>
      <c r="F335" s="217" t="s">
        <v>409</v>
      </c>
      <c r="G335" s="218" t="s">
        <v>360</v>
      </c>
      <c r="H335" s="219">
        <v>1.23</v>
      </c>
      <c r="I335" s="220"/>
      <c r="J335" s="221">
        <f>ROUND(I335*H335,2)</f>
        <v>0</v>
      </c>
      <c r="K335" s="217" t="s">
        <v>159</v>
      </c>
      <c r="L335" s="47"/>
      <c r="M335" s="222" t="s">
        <v>36</v>
      </c>
      <c r="N335" s="223" t="s">
        <v>53</v>
      </c>
      <c r="O335" s="87"/>
      <c r="P335" s="224">
        <f>O335*H335</f>
        <v>0</v>
      </c>
      <c r="Q335" s="224">
        <v>0</v>
      </c>
      <c r="R335" s="224">
        <f>Q335*H335</f>
        <v>0</v>
      </c>
      <c r="S335" s="224">
        <v>0</v>
      </c>
      <c r="T335" s="225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26" t="s">
        <v>160</v>
      </c>
      <c r="AT335" s="226" t="s">
        <v>155</v>
      </c>
      <c r="AU335" s="226" t="s">
        <v>90</v>
      </c>
      <c r="AY335" s="19" t="s">
        <v>153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19" t="s">
        <v>23</v>
      </c>
      <c r="BK335" s="227">
        <f>ROUND(I335*H335,2)</f>
        <v>0</v>
      </c>
      <c r="BL335" s="19" t="s">
        <v>160</v>
      </c>
      <c r="BM335" s="226" t="s">
        <v>990</v>
      </c>
    </row>
    <row r="336" spans="1:47" s="2" customFormat="1" ht="12">
      <c r="A336" s="41"/>
      <c r="B336" s="42"/>
      <c r="C336" s="43"/>
      <c r="D336" s="228" t="s">
        <v>162</v>
      </c>
      <c r="E336" s="43"/>
      <c r="F336" s="229" t="s">
        <v>411</v>
      </c>
      <c r="G336" s="43"/>
      <c r="H336" s="43"/>
      <c r="I336" s="230"/>
      <c r="J336" s="43"/>
      <c r="K336" s="43"/>
      <c r="L336" s="47"/>
      <c r="M336" s="231"/>
      <c r="N336" s="232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19" t="s">
        <v>162</v>
      </c>
      <c r="AU336" s="19" t="s">
        <v>90</v>
      </c>
    </row>
    <row r="337" spans="1:47" s="2" customFormat="1" ht="12">
      <c r="A337" s="41"/>
      <c r="B337" s="42"/>
      <c r="C337" s="43"/>
      <c r="D337" s="233" t="s">
        <v>164</v>
      </c>
      <c r="E337" s="43"/>
      <c r="F337" s="234" t="s">
        <v>412</v>
      </c>
      <c r="G337" s="43"/>
      <c r="H337" s="43"/>
      <c r="I337" s="230"/>
      <c r="J337" s="43"/>
      <c r="K337" s="43"/>
      <c r="L337" s="47"/>
      <c r="M337" s="231"/>
      <c r="N337" s="232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19" t="s">
        <v>164</v>
      </c>
      <c r="AU337" s="19" t="s">
        <v>90</v>
      </c>
    </row>
    <row r="338" spans="1:51" s="13" customFormat="1" ht="12">
      <c r="A338" s="13"/>
      <c r="B338" s="235"/>
      <c r="C338" s="236"/>
      <c r="D338" s="228" t="s">
        <v>166</v>
      </c>
      <c r="E338" s="237" t="s">
        <v>36</v>
      </c>
      <c r="F338" s="238" t="s">
        <v>413</v>
      </c>
      <c r="G338" s="236"/>
      <c r="H338" s="237" t="s">
        <v>36</v>
      </c>
      <c r="I338" s="239"/>
      <c r="J338" s="236"/>
      <c r="K338" s="236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166</v>
      </c>
      <c r="AU338" s="244" t="s">
        <v>90</v>
      </c>
      <c r="AV338" s="13" t="s">
        <v>23</v>
      </c>
      <c r="AW338" s="13" t="s">
        <v>45</v>
      </c>
      <c r="AX338" s="13" t="s">
        <v>82</v>
      </c>
      <c r="AY338" s="244" t="s">
        <v>153</v>
      </c>
    </row>
    <row r="339" spans="1:51" s="14" customFormat="1" ht="12">
      <c r="A339" s="14"/>
      <c r="B339" s="245"/>
      <c r="C339" s="246"/>
      <c r="D339" s="228" t="s">
        <v>166</v>
      </c>
      <c r="E339" s="247" t="s">
        <v>36</v>
      </c>
      <c r="F339" s="248" t="s">
        <v>929</v>
      </c>
      <c r="G339" s="246"/>
      <c r="H339" s="249">
        <v>1.23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5" t="s">
        <v>166</v>
      </c>
      <c r="AU339" s="255" t="s">
        <v>90</v>
      </c>
      <c r="AV339" s="14" t="s">
        <v>90</v>
      </c>
      <c r="AW339" s="14" t="s">
        <v>45</v>
      </c>
      <c r="AX339" s="14" t="s">
        <v>23</v>
      </c>
      <c r="AY339" s="255" t="s">
        <v>153</v>
      </c>
    </row>
    <row r="340" spans="1:65" s="2" customFormat="1" ht="16.5" customHeight="1">
      <c r="A340" s="41"/>
      <c r="B340" s="42"/>
      <c r="C340" s="215" t="s">
        <v>661</v>
      </c>
      <c r="D340" s="215" t="s">
        <v>155</v>
      </c>
      <c r="E340" s="216" t="s">
        <v>275</v>
      </c>
      <c r="F340" s="217" t="s">
        <v>276</v>
      </c>
      <c r="G340" s="218" t="s">
        <v>247</v>
      </c>
      <c r="H340" s="219">
        <v>66.06</v>
      </c>
      <c r="I340" s="220"/>
      <c r="J340" s="221">
        <f>ROUND(I340*H340,2)</f>
        <v>0</v>
      </c>
      <c r="K340" s="217" t="s">
        <v>159</v>
      </c>
      <c r="L340" s="47"/>
      <c r="M340" s="222" t="s">
        <v>36</v>
      </c>
      <c r="N340" s="223" t="s">
        <v>53</v>
      </c>
      <c r="O340" s="87"/>
      <c r="P340" s="224">
        <f>O340*H340</f>
        <v>0</v>
      </c>
      <c r="Q340" s="224">
        <v>0</v>
      </c>
      <c r="R340" s="224">
        <f>Q340*H340</f>
        <v>0</v>
      </c>
      <c r="S340" s="224">
        <v>0</v>
      </c>
      <c r="T340" s="225">
        <f>S340*H340</f>
        <v>0</v>
      </c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R340" s="226" t="s">
        <v>160</v>
      </c>
      <c r="AT340" s="226" t="s">
        <v>155</v>
      </c>
      <c r="AU340" s="226" t="s">
        <v>90</v>
      </c>
      <c r="AY340" s="19" t="s">
        <v>153</v>
      </c>
      <c r="BE340" s="227">
        <f>IF(N340="základní",J340,0)</f>
        <v>0</v>
      </c>
      <c r="BF340" s="227">
        <f>IF(N340="snížená",J340,0)</f>
        <v>0</v>
      </c>
      <c r="BG340" s="227">
        <f>IF(N340="zákl. přenesená",J340,0)</f>
        <v>0</v>
      </c>
      <c r="BH340" s="227">
        <f>IF(N340="sníž. přenesená",J340,0)</f>
        <v>0</v>
      </c>
      <c r="BI340" s="227">
        <f>IF(N340="nulová",J340,0)</f>
        <v>0</v>
      </c>
      <c r="BJ340" s="19" t="s">
        <v>23</v>
      </c>
      <c r="BK340" s="227">
        <f>ROUND(I340*H340,2)</f>
        <v>0</v>
      </c>
      <c r="BL340" s="19" t="s">
        <v>160</v>
      </c>
      <c r="BM340" s="226" t="s">
        <v>991</v>
      </c>
    </row>
    <row r="341" spans="1:47" s="2" customFormat="1" ht="12">
      <c r="A341" s="41"/>
      <c r="B341" s="42"/>
      <c r="C341" s="43"/>
      <c r="D341" s="228" t="s">
        <v>162</v>
      </c>
      <c r="E341" s="43"/>
      <c r="F341" s="229" t="s">
        <v>278</v>
      </c>
      <c r="G341" s="43"/>
      <c r="H341" s="43"/>
      <c r="I341" s="230"/>
      <c r="J341" s="43"/>
      <c r="K341" s="43"/>
      <c r="L341" s="47"/>
      <c r="M341" s="231"/>
      <c r="N341" s="232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19" t="s">
        <v>162</v>
      </c>
      <c r="AU341" s="19" t="s">
        <v>90</v>
      </c>
    </row>
    <row r="342" spans="1:47" s="2" customFormat="1" ht="12">
      <c r="A342" s="41"/>
      <c r="B342" s="42"/>
      <c r="C342" s="43"/>
      <c r="D342" s="233" t="s">
        <v>164</v>
      </c>
      <c r="E342" s="43"/>
      <c r="F342" s="234" t="s">
        <v>279</v>
      </c>
      <c r="G342" s="43"/>
      <c r="H342" s="43"/>
      <c r="I342" s="230"/>
      <c r="J342" s="43"/>
      <c r="K342" s="43"/>
      <c r="L342" s="47"/>
      <c r="M342" s="231"/>
      <c r="N342" s="232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19" t="s">
        <v>164</v>
      </c>
      <c r="AU342" s="19" t="s">
        <v>90</v>
      </c>
    </row>
    <row r="343" spans="1:51" s="13" customFormat="1" ht="12">
      <c r="A343" s="13"/>
      <c r="B343" s="235"/>
      <c r="C343" s="236"/>
      <c r="D343" s="228" t="s">
        <v>166</v>
      </c>
      <c r="E343" s="237" t="s">
        <v>36</v>
      </c>
      <c r="F343" s="238" t="s">
        <v>846</v>
      </c>
      <c r="G343" s="236"/>
      <c r="H343" s="237" t="s">
        <v>36</v>
      </c>
      <c r="I343" s="239"/>
      <c r="J343" s="236"/>
      <c r="K343" s="236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166</v>
      </c>
      <c r="AU343" s="244" t="s">
        <v>90</v>
      </c>
      <c r="AV343" s="13" t="s">
        <v>23</v>
      </c>
      <c r="AW343" s="13" t="s">
        <v>45</v>
      </c>
      <c r="AX343" s="13" t="s">
        <v>82</v>
      </c>
      <c r="AY343" s="244" t="s">
        <v>153</v>
      </c>
    </row>
    <row r="344" spans="1:51" s="13" customFormat="1" ht="12">
      <c r="A344" s="13"/>
      <c r="B344" s="235"/>
      <c r="C344" s="236"/>
      <c r="D344" s="228" t="s">
        <v>166</v>
      </c>
      <c r="E344" s="237" t="s">
        <v>36</v>
      </c>
      <c r="F344" s="238" t="s">
        <v>860</v>
      </c>
      <c r="G344" s="236"/>
      <c r="H344" s="237" t="s">
        <v>36</v>
      </c>
      <c r="I344" s="239"/>
      <c r="J344" s="236"/>
      <c r="K344" s="236"/>
      <c r="L344" s="240"/>
      <c r="M344" s="241"/>
      <c r="N344" s="242"/>
      <c r="O344" s="242"/>
      <c r="P344" s="242"/>
      <c r="Q344" s="242"/>
      <c r="R344" s="242"/>
      <c r="S344" s="242"/>
      <c r="T344" s="24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4" t="s">
        <v>166</v>
      </c>
      <c r="AU344" s="244" t="s">
        <v>90</v>
      </c>
      <c r="AV344" s="13" t="s">
        <v>23</v>
      </c>
      <c r="AW344" s="13" t="s">
        <v>45</v>
      </c>
      <c r="AX344" s="13" t="s">
        <v>82</v>
      </c>
      <c r="AY344" s="244" t="s">
        <v>153</v>
      </c>
    </row>
    <row r="345" spans="1:51" s="13" customFormat="1" ht="12">
      <c r="A345" s="13"/>
      <c r="B345" s="235"/>
      <c r="C345" s="236"/>
      <c r="D345" s="228" t="s">
        <v>166</v>
      </c>
      <c r="E345" s="237" t="s">
        <v>36</v>
      </c>
      <c r="F345" s="238" t="s">
        <v>472</v>
      </c>
      <c r="G345" s="236"/>
      <c r="H345" s="237" t="s">
        <v>36</v>
      </c>
      <c r="I345" s="239"/>
      <c r="J345" s="236"/>
      <c r="K345" s="236"/>
      <c r="L345" s="240"/>
      <c r="M345" s="241"/>
      <c r="N345" s="242"/>
      <c r="O345" s="242"/>
      <c r="P345" s="242"/>
      <c r="Q345" s="242"/>
      <c r="R345" s="242"/>
      <c r="S345" s="242"/>
      <c r="T345" s="24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4" t="s">
        <v>166</v>
      </c>
      <c r="AU345" s="244" t="s">
        <v>90</v>
      </c>
      <c r="AV345" s="13" t="s">
        <v>23</v>
      </c>
      <c r="AW345" s="13" t="s">
        <v>45</v>
      </c>
      <c r="AX345" s="13" t="s">
        <v>82</v>
      </c>
      <c r="AY345" s="244" t="s">
        <v>153</v>
      </c>
    </row>
    <row r="346" spans="1:51" s="14" customFormat="1" ht="12">
      <c r="A346" s="14"/>
      <c r="B346" s="245"/>
      <c r="C346" s="246"/>
      <c r="D346" s="228" t="s">
        <v>166</v>
      </c>
      <c r="E346" s="247" t="s">
        <v>36</v>
      </c>
      <c r="F346" s="248" t="s">
        <v>931</v>
      </c>
      <c r="G346" s="246"/>
      <c r="H346" s="249">
        <v>12.96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5" t="s">
        <v>166</v>
      </c>
      <c r="AU346" s="255" t="s">
        <v>90</v>
      </c>
      <c r="AV346" s="14" t="s">
        <v>90</v>
      </c>
      <c r="AW346" s="14" t="s">
        <v>45</v>
      </c>
      <c r="AX346" s="14" t="s">
        <v>82</v>
      </c>
      <c r="AY346" s="255" t="s">
        <v>153</v>
      </c>
    </row>
    <row r="347" spans="1:51" s="14" customFormat="1" ht="12">
      <c r="A347" s="14"/>
      <c r="B347" s="245"/>
      <c r="C347" s="246"/>
      <c r="D347" s="228" t="s">
        <v>166</v>
      </c>
      <c r="E347" s="247" t="s">
        <v>36</v>
      </c>
      <c r="F347" s="248" t="s">
        <v>932</v>
      </c>
      <c r="G347" s="246"/>
      <c r="H347" s="249">
        <v>15.3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5" t="s">
        <v>166</v>
      </c>
      <c r="AU347" s="255" t="s">
        <v>90</v>
      </c>
      <c r="AV347" s="14" t="s">
        <v>90</v>
      </c>
      <c r="AW347" s="14" t="s">
        <v>45</v>
      </c>
      <c r="AX347" s="14" t="s">
        <v>82</v>
      </c>
      <c r="AY347" s="255" t="s">
        <v>153</v>
      </c>
    </row>
    <row r="348" spans="1:51" s="16" customFormat="1" ht="12">
      <c r="A348" s="16"/>
      <c r="B348" s="282"/>
      <c r="C348" s="283"/>
      <c r="D348" s="228" t="s">
        <v>166</v>
      </c>
      <c r="E348" s="284" t="s">
        <v>36</v>
      </c>
      <c r="F348" s="285" t="s">
        <v>400</v>
      </c>
      <c r="G348" s="283"/>
      <c r="H348" s="286">
        <v>28.26</v>
      </c>
      <c r="I348" s="287"/>
      <c r="J348" s="283"/>
      <c r="K348" s="283"/>
      <c r="L348" s="288"/>
      <c r="M348" s="289"/>
      <c r="N348" s="290"/>
      <c r="O348" s="290"/>
      <c r="P348" s="290"/>
      <c r="Q348" s="290"/>
      <c r="R348" s="290"/>
      <c r="S348" s="290"/>
      <c r="T348" s="291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T348" s="292" t="s">
        <v>166</v>
      </c>
      <c r="AU348" s="292" t="s">
        <v>90</v>
      </c>
      <c r="AV348" s="16" t="s">
        <v>174</v>
      </c>
      <c r="AW348" s="16" t="s">
        <v>45</v>
      </c>
      <c r="AX348" s="16" t="s">
        <v>82</v>
      </c>
      <c r="AY348" s="292" t="s">
        <v>153</v>
      </c>
    </row>
    <row r="349" spans="1:51" s="13" customFormat="1" ht="12">
      <c r="A349" s="13"/>
      <c r="B349" s="235"/>
      <c r="C349" s="236"/>
      <c r="D349" s="228" t="s">
        <v>166</v>
      </c>
      <c r="E349" s="237" t="s">
        <v>36</v>
      </c>
      <c r="F349" s="238" t="s">
        <v>862</v>
      </c>
      <c r="G349" s="236"/>
      <c r="H349" s="237" t="s">
        <v>36</v>
      </c>
      <c r="I349" s="239"/>
      <c r="J349" s="236"/>
      <c r="K349" s="236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166</v>
      </c>
      <c r="AU349" s="244" t="s">
        <v>90</v>
      </c>
      <c r="AV349" s="13" t="s">
        <v>23</v>
      </c>
      <c r="AW349" s="13" t="s">
        <v>45</v>
      </c>
      <c r="AX349" s="13" t="s">
        <v>82</v>
      </c>
      <c r="AY349" s="244" t="s">
        <v>153</v>
      </c>
    </row>
    <row r="350" spans="1:51" s="13" customFormat="1" ht="12">
      <c r="A350" s="13"/>
      <c r="B350" s="235"/>
      <c r="C350" s="236"/>
      <c r="D350" s="228" t="s">
        <v>166</v>
      </c>
      <c r="E350" s="237" t="s">
        <v>36</v>
      </c>
      <c r="F350" s="238" t="s">
        <v>472</v>
      </c>
      <c r="G350" s="236"/>
      <c r="H350" s="237" t="s">
        <v>36</v>
      </c>
      <c r="I350" s="239"/>
      <c r="J350" s="236"/>
      <c r="K350" s="236"/>
      <c r="L350" s="240"/>
      <c r="M350" s="241"/>
      <c r="N350" s="242"/>
      <c r="O350" s="242"/>
      <c r="P350" s="242"/>
      <c r="Q350" s="242"/>
      <c r="R350" s="242"/>
      <c r="S350" s="242"/>
      <c r="T350" s="24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4" t="s">
        <v>166</v>
      </c>
      <c r="AU350" s="244" t="s">
        <v>90</v>
      </c>
      <c r="AV350" s="13" t="s">
        <v>23</v>
      </c>
      <c r="AW350" s="13" t="s">
        <v>45</v>
      </c>
      <c r="AX350" s="13" t="s">
        <v>82</v>
      </c>
      <c r="AY350" s="244" t="s">
        <v>153</v>
      </c>
    </row>
    <row r="351" spans="1:51" s="14" customFormat="1" ht="12">
      <c r="A351" s="14"/>
      <c r="B351" s="245"/>
      <c r="C351" s="246"/>
      <c r="D351" s="228" t="s">
        <v>166</v>
      </c>
      <c r="E351" s="247" t="s">
        <v>36</v>
      </c>
      <c r="F351" s="248" t="s">
        <v>934</v>
      </c>
      <c r="G351" s="246"/>
      <c r="H351" s="249">
        <v>37.8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5" t="s">
        <v>166</v>
      </c>
      <c r="AU351" s="255" t="s">
        <v>90</v>
      </c>
      <c r="AV351" s="14" t="s">
        <v>90</v>
      </c>
      <c r="AW351" s="14" t="s">
        <v>45</v>
      </c>
      <c r="AX351" s="14" t="s">
        <v>82</v>
      </c>
      <c r="AY351" s="255" t="s">
        <v>153</v>
      </c>
    </row>
    <row r="352" spans="1:51" s="16" customFormat="1" ht="12">
      <c r="A352" s="16"/>
      <c r="B352" s="282"/>
      <c r="C352" s="283"/>
      <c r="D352" s="228" t="s">
        <v>166</v>
      </c>
      <c r="E352" s="284" t="s">
        <v>36</v>
      </c>
      <c r="F352" s="285" t="s">
        <v>400</v>
      </c>
      <c r="G352" s="283"/>
      <c r="H352" s="286">
        <v>37.8</v>
      </c>
      <c r="I352" s="287"/>
      <c r="J352" s="283"/>
      <c r="K352" s="283"/>
      <c r="L352" s="288"/>
      <c r="M352" s="289"/>
      <c r="N352" s="290"/>
      <c r="O352" s="290"/>
      <c r="P352" s="290"/>
      <c r="Q352" s="290"/>
      <c r="R352" s="290"/>
      <c r="S352" s="290"/>
      <c r="T352" s="291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T352" s="292" t="s">
        <v>166</v>
      </c>
      <c r="AU352" s="292" t="s">
        <v>90</v>
      </c>
      <c r="AV352" s="16" t="s">
        <v>174</v>
      </c>
      <c r="AW352" s="16" t="s">
        <v>45</v>
      </c>
      <c r="AX352" s="16" t="s">
        <v>82</v>
      </c>
      <c r="AY352" s="292" t="s">
        <v>153</v>
      </c>
    </row>
    <row r="353" spans="1:51" s="15" customFormat="1" ht="12">
      <c r="A353" s="15"/>
      <c r="B353" s="266"/>
      <c r="C353" s="267"/>
      <c r="D353" s="228" t="s">
        <v>166</v>
      </c>
      <c r="E353" s="268" t="s">
        <v>36</v>
      </c>
      <c r="F353" s="269" t="s">
        <v>183</v>
      </c>
      <c r="G353" s="267"/>
      <c r="H353" s="270">
        <v>66.06</v>
      </c>
      <c r="I353" s="271"/>
      <c r="J353" s="267"/>
      <c r="K353" s="267"/>
      <c r="L353" s="272"/>
      <c r="M353" s="273"/>
      <c r="N353" s="274"/>
      <c r="O353" s="274"/>
      <c r="P353" s="274"/>
      <c r="Q353" s="274"/>
      <c r="R353" s="274"/>
      <c r="S353" s="274"/>
      <c r="T353" s="27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76" t="s">
        <v>166</v>
      </c>
      <c r="AU353" s="276" t="s">
        <v>90</v>
      </c>
      <c r="AV353" s="15" t="s">
        <v>160</v>
      </c>
      <c r="AW353" s="15" t="s">
        <v>45</v>
      </c>
      <c r="AX353" s="15" t="s">
        <v>23</v>
      </c>
      <c r="AY353" s="276" t="s">
        <v>153</v>
      </c>
    </row>
    <row r="354" spans="1:65" s="2" customFormat="1" ht="16.5" customHeight="1">
      <c r="A354" s="41"/>
      <c r="B354" s="42"/>
      <c r="C354" s="256" t="s">
        <v>664</v>
      </c>
      <c r="D354" s="256" t="s">
        <v>175</v>
      </c>
      <c r="E354" s="257" t="s">
        <v>282</v>
      </c>
      <c r="F354" s="258" t="s">
        <v>283</v>
      </c>
      <c r="G354" s="259" t="s">
        <v>247</v>
      </c>
      <c r="H354" s="260">
        <v>66.06</v>
      </c>
      <c r="I354" s="261"/>
      <c r="J354" s="262">
        <f>ROUND(I354*H354,2)</f>
        <v>0</v>
      </c>
      <c r="K354" s="258" t="s">
        <v>159</v>
      </c>
      <c r="L354" s="263"/>
      <c r="M354" s="264" t="s">
        <v>36</v>
      </c>
      <c r="N354" s="265" t="s">
        <v>53</v>
      </c>
      <c r="O354" s="87"/>
      <c r="P354" s="224">
        <f>O354*H354</f>
        <v>0</v>
      </c>
      <c r="Q354" s="224">
        <v>1</v>
      </c>
      <c r="R354" s="224">
        <f>Q354*H354</f>
        <v>66.06</v>
      </c>
      <c r="S354" s="224">
        <v>0</v>
      </c>
      <c r="T354" s="225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26" t="s">
        <v>179</v>
      </c>
      <c r="AT354" s="226" t="s">
        <v>175</v>
      </c>
      <c r="AU354" s="226" t="s">
        <v>90</v>
      </c>
      <c r="AY354" s="19" t="s">
        <v>153</v>
      </c>
      <c r="BE354" s="227">
        <f>IF(N354="základní",J354,0)</f>
        <v>0</v>
      </c>
      <c r="BF354" s="227">
        <f>IF(N354="snížená",J354,0)</f>
        <v>0</v>
      </c>
      <c r="BG354" s="227">
        <f>IF(N354="zákl. přenesená",J354,0)</f>
        <v>0</v>
      </c>
      <c r="BH354" s="227">
        <f>IF(N354="sníž. přenesená",J354,0)</f>
        <v>0</v>
      </c>
      <c r="BI354" s="227">
        <f>IF(N354="nulová",J354,0)</f>
        <v>0</v>
      </c>
      <c r="BJ354" s="19" t="s">
        <v>23</v>
      </c>
      <c r="BK354" s="227">
        <f>ROUND(I354*H354,2)</f>
        <v>0</v>
      </c>
      <c r="BL354" s="19" t="s">
        <v>160</v>
      </c>
      <c r="BM354" s="226" t="s">
        <v>992</v>
      </c>
    </row>
    <row r="355" spans="1:47" s="2" customFormat="1" ht="12">
      <c r="A355" s="41"/>
      <c r="B355" s="42"/>
      <c r="C355" s="43"/>
      <c r="D355" s="228" t="s">
        <v>162</v>
      </c>
      <c r="E355" s="43"/>
      <c r="F355" s="229" t="s">
        <v>283</v>
      </c>
      <c r="G355" s="43"/>
      <c r="H355" s="43"/>
      <c r="I355" s="230"/>
      <c r="J355" s="43"/>
      <c r="K355" s="43"/>
      <c r="L355" s="47"/>
      <c r="M355" s="231"/>
      <c r="N355" s="232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T355" s="19" t="s">
        <v>162</v>
      </c>
      <c r="AU355" s="19" t="s">
        <v>90</v>
      </c>
    </row>
    <row r="356" spans="1:51" s="14" customFormat="1" ht="12">
      <c r="A356" s="14"/>
      <c r="B356" s="245"/>
      <c r="C356" s="246"/>
      <c r="D356" s="228" t="s">
        <v>166</v>
      </c>
      <c r="E356" s="247" t="s">
        <v>36</v>
      </c>
      <c r="F356" s="248" t="s">
        <v>936</v>
      </c>
      <c r="G356" s="246"/>
      <c r="H356" s="249">
        <v>66.06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166</v>
      </c>
      <c r="AU356" s="255" t="s">
        <v>90</v>
      </c>
      <c r="AV356" s="14" t="s">
        <v>90</v>
      </c>
      <c r="AW356" s="14" t="s">
        <v>45</v>
      </c>
      <c r="AX356" s="14" t="s">
        <v>23</v>
      </c>
      <c r="AY356" s="255" t="s">
        <v>153</v>
      </c>
    </row>
    <row r="357" spans="1:65" s="2" customFormat="1" ht="16.5" customHeight="1">
      <c r="A357" s="41"/>
      <c r="B357" s="42"/>
      <c r="C357" s="215" t="s">
        <v>667</v>
      </c>
      <c r="D357" s="215" t="s">
        <v>155</v>
      </c>
      <c r="E357" s="216" t="s">
        <v>287</v>
      </c>
      <c r="F357" s="217" t="s">
        <v>288</v>
      </c>
      <c r="G357" s="218" t="s">
        <v>247</v>
      </c>
      <c r="H357" s="219">
        <v>66.06</v>
      </c>
      <c r="I357" s="220"/>
      <c r="J357" s="221">
        <f>ROUND(I357*H357,2)</f>
        <v>0</v>
      </c>
      <c r="K357" s="217" t="s">
        <v>159</v>
      </c>
      <c r="L357" s="47"/>
      <c r="M357" s="222" t="s">
        <v>36</v>
      </c>
      <c r="N357" s="223" t="s">
        <v>53</v>
      </c>
      <c r="O357" s="87"/>
      <c r="P357" s="224">
        <f>O357*H357</f>
        <v>0</v>
      </c>
      <c r="Q357" s="224">
        <v>0</v>
      </c>
      <c r="R357" s="224">
        <f>Q357*H357</f>
        <v>0</v>
      </c>
      <c r="S357" s="224">
        <v>0</v>
      </c>
      <c r="T357" s="225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26" t="s">
        <v>160</v>
      </c>
      <c r="AT357" s="226" t="s">
        <v>155</v>
      </c>
      <c r="AU357" s="226" t="s">
        <v>90</v>
      </c>
      <c r="AY357" s="19" t="s">
        <v>153</v>
      </c>
      <c r="BE357" s="227">
        <f>IF(N357="základní",J357,0)</f>
        <v>0</v>
      </c>
      <c r="BF357" s="227">
        <f>IF(N357="snížená",J357,0)</f>
        <v>0</v>
      </c>
      <c r="BG357" s="227">
        <f>IF(N357="zákl. přenesená",J357,0)</f>
        <v>0</v>
      </c>
      <c r="BH357" s="227">
        <f>IF(N357="sníž. přenesená",J357,0)</f>
        <v>0</v>
      </c>
      <c r="BI357" s="227">
        <f>IF(N357="nulová",J357,0)</f>
        <v>0</v>
      </c>
      <c r="BJ357" s="19" t="s">
        <v>23</v>
      </c>
      <c r="BK357" s="227">
        <f>ROUND(I357*H357,2)</f>
        <v>0</v>
      </c>
      <c r="BL357" s="19" t="s">
        <v>160</v>
      </c>
      <c r="BM357" s="226" t="s">
        <v>993</v>
      </c>
    </row>
    <row r="358" spans="1:47" s="2" customFormat="1" ht="12">
      <c r="A358" s="41"/>
      <c r="B358" s="42"/>
      <c r="C358" s="43"/>
      <c r="D358" s="228" t="s">
        <v>162</v>
      </c>
      <c r="E358" s="43"/>
      <c r="F358" s="229" t="s">
        <v>290</v>
      </c>
      <c r="G358" s="43"/>
      <c r="H358" s="43"/>
      <c r="I358" s="230"/>
      <c r="J358" s="43"/>
      <c r="K358" s="43"/>
      <c r="L358" s="47"/>
      <c r="M358" s="231"/>
      <c r="N358" s="232"/>
      <c r="O358" s="87"/>
      <c r="P358" s="87"/>
      <c r="Q358" s="87"/>
      <c r="R358" s="87"/>
      <c r="S358" s="87"/>
      <c r="T358" s="88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T358" s="19" t="s">
        <v>162</v>
      </c>
      <c r="AU358" s="19" t="s">
        <v>90</v>
      </c>
    </row>
    <row r="359" spans="1:47" s="2" customFormat="1" ht="12">
      <c r="A359" s="41"/>
      <c r="B359" s="42"/>
      <c r="C359" s="43"/>
      <c r="D359" s="233" t="s">
        <v>164</v>
      </c>
      <c r="E359" s="43"/>
      <c r="F359" s="234" t="s">
        <v>291</v>
      </c>
      <c r="G359" s="43"/>
      <c r="H359" s="43"/>
      <c r="I359" s="230"/>
      <c r="J359" s="43"/>
      <c r="K359" s="43"/>
      <c r="L359" s="47"/>
      <c r="M359" s="231"/>
      <c r="N359" s="232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19" t="s">
        <v>164</v>
      </c>
      <c r="AU359" s="19" t="s">
        <v>90</v>
      </c>
    </row>
    <row r="360" spans="1:51" s="13" customFormat="1" ht="12">
      <c r="A360" s="13"/>
      <c r="B360" s="235"/>
      <c r="C360" s="236"/>
      <c r="D360" s="228" t="s">
        <v>166</v>
      </c>
      <c r="E360" s="237" t="s">
        <v>36</v>
      </c>
      <c r="F360" s="238" t="s">
        <v>292</v>
      </c>
      <c r="G360" s="236"/>
      <c r="H360" s="237" t="s">
        <v>36</v>
      </c>
      <c r="I360" s="239"/>
      <c r="J360" s="236"/>
      <c r="K360" s="236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166</v>
      </c>
      <c r="AU360" s="244" t="s">
        <v>90</v>
      </c>
      <c r="AV360" s="13" t="s">
        <v>23</v>
      </c>
      <c r="AW360" s="13" t="s">
        <v>45</v>
      </c>
      <c r="AX360" s="13" t="s">
        <v>82</v>
      </c>
      <c r="AY360" s="244" t="s">
        <v>153</v>
      </c>
    </row>
    <row r="361" spans="1:51" s="14" customFormat="1" ht="12">
      <c r="A361" s="14"/>
      <c r="B361" s="245"/>
      <c r="C361" s="246"/>
      <c r="D361" s="228" t="s">
        <v>166</v>
      </c>
      <c r="E361" s="247" t="s">
        <v>36</v>
      </c>
      <c r="F361" s="248" t="s">
        <v>936</v>
      </c>
      <c r="G361" s="246"/>
      <c r="H361" s="249">
        <v>66.06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166</v>
      </c>
      <c r="AU361" s="255" t="s">
        <v>90</v>
      </c>
      <c r="AV361" s="14" t="s">
        <v>90</v>
      </c>
      <c r="AW361" s="14" t="s">
        <v>45</v>
      </c>
      <c r="AX361" s="14" t="s">
        <v>23</v>
      </c>
      <c r="AY361" s="255" t="s">
        <v>153</v>
      </c>
    </row>
    <row r="362" spans="1:65" s="2" customFormat="1" ht="16.5" customHeight="1">
      <c r="A362" s="41"/>
      <c r="B362" s="42"/>
      <c r="C362" s="215" t="s">
        <v>670</v>
      </c>
      <c r="D362" s="215" t="s">
        <v>155</v>
      </c>
      <c r="E362" s="216" t="s">
        <v>294</v>
      </c>
      <c r="F362" s="217" t="s">
        <v>295</v>
      </c>
      <c r="G362" s="218" t="s">
        <v>247</v>
      </c>
      <c r="H362" s="219">
        <v>330.3</v>
      </c>
      <c r="I362" s="220"/>
      <c r="J362" s="221">
        <f>ROUND(I362*H362,2)</f>
        <v>0</v>
      </c>
      <c r="K362" s="217" t="s">
        <v>159</v>
      </c>
      <c r="L362" s="47"/>
      <c r="M362" s="222" t="s">
        <v>36</v>
      </c>
      <c r="N362" s="223" t="s">
        <v>53</v>
      </c>
      <c r="O362" s="87"/>
      <c r="P362" s="224">
        <f>O362*H362</f>
        <v>0</v>
      </c>
      <c r="Q362" s="224">
        <v>0</v>
      </c>
      <c r="R362" s="224">
        <f>Q362*H362</f>
        <v>0</v>
      </c>
      <c r="S362" s="224">
        <v>0</v>
      </c>
      <c r="T362" s="225">
        <f>S362*H362</f>
        <v>0</v>
      </c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R362" s="226" t="s">
        <v>160</v>
      </c>
      <c r="AT362" s="226" t="s">
        <v>155</v>
      </c>
      <c r="AU362" s="226" t="s">
        <v>90</v>
      </c>
      <c r="AY362" s="19" t="s">
        <v>153</v>
      </c>
      <c r="BE362" s="227">
        <f>IF(N362="základní",J362,0)</f>
        <v>0</v>
      </c>
      <c r="BF362" s="227">
        <f>IF(N362="snížená",J362,0)</f>
        <v>0</v>
      </c>
      <c r="BG362" s="227">
        <f>IF(N362="zákl. přenesená",J362,0)</f>
        <v>0</v>
      </c>
      <c r="BH362" s="227">
        <f>IF(N362="sníž. přenesená",J362,0)</f>
        <v>0</v>
      </c>
      <c r="BI362" s="227">
        <f>IF(N362="nulová",J362,0)</f>
        <v>0</v>
      </c>
      <c r="BJ362" s="19" t="s">
        <v>23</v>
      </c>
      <c r="BK362" s="227">
        <f>ROUND(I362*H362,2)</f>
        <v>0</v>
      </c>
      <c r="BL362" s="19" t="s">
        <v>160</v>
      </c>
      <c r="BM362" s="226" t="s">
        <v>994</v>
      </c>
    </row>
    <row r="363" spans="1:47" s="2" customFormat="1" ht="12">
      <c r="A363" s="41"/>
      <c r="B363" s="42"/>
      <c r="C363" s="43"/>
      <c r="D363" s="228" t="s">
        <v>162</v>
      </c>
      <c r="E363" s="43"/>
      <c r="F363" s="229" t="s">
        <v>297</v>
      </c>
      <c r="G363" s="43"/>
      <c r="H363" s="43"/>
      <c r="I363" s="230"/>
      <c r="J363" s="43"/>
      <c r="K363" s="43"/>
      <c r="L363" s="47"/>
      <c r="M363" s="231"/>
      <c r="N363" s="232"/>
      <c r="O363" s="87"/>
      <c r="P363" s="87"/>
      <c r="Q363" s="87"/>
      <c r="R363" s="87"/>
      <c r="S363" s="87"/>
      <c r="T363" s="88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T363" s="19" t="s">
        <v>162</v>
      </c>
      <c r="AU363" s="19" t="s">
        <v>90</v>
      </c>
    </row>
    <row r="364" spans="1:47" s="2" customFormat="1" ht="12">
      <c r="A364" s="41"/>
      <c r="B364" s="42"/>
      <c r="C364" s="43"/>
      <c r="D364" s="233" t="s">
        <v>164</v>
      </c>
      <c r="E364" s="43"/>
      <c r="F364" s="234" t="s">
        <v>298</v>
      </c>
      <c r="G364" s="43"/>
      <c r="H364" s="43"/>
      <c r="I364" s="230"/>
      <c r="J364" s="43"/>
      <c r="K364" s="43"/>
      <c r="L364" s="47"/>
      <c r="M364" s="231"/>
      <c r="N364" s="232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19" t="s">
        <v>164</v>
      </c>
      <c r="AU364" s="19" t="s">
        <v>90</v>
      </c>
    </row>
    <row r="365" spans="1:51" s="13" customFormat="1" ht="12">
      <c r="A365" s="13"/>
      <c r="B365" s="235"/>
      <c r="C365" s="236"/>
      <c r="D365" s="228" t="s">
        <v>166</v>
      </c>
      <c r="E365" s="237" t="s">
        <v>36</v>
      </c>
      <c r="F365" s="238" t="s">
        <v>299</v>
      </c>
      <c r="G365" s="236"/>
      <c r="H365" s="237" t="s">
        <v>36</v>
      </c>
      <c r="I365" s="239"/>
      <c r="J365" s="236"/>
      <c r="K365" s="236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166</v>
      </c>
      <c r="AU365" s="244" t="s">
        <v>90</v>
      </c>
      <c r="AV365" s="13" t="s">
        <v>23</v>
      </c>
      <c r="AW365" s="13" t="s">
        <v>45</v>
      </c>
      <c r="AX365" s="13" t="s">
        <v>82</v>
      </c>
      <c r="AY365" s="244" t="s">
        <v>153</v>
      </c>
    </row>
    <row r="366" spans="1:51" s="14" customFormat="1" ht="12">
      <c r="A366" s="14"/>
      <c r="B366" s="245"/>
      <c r="C366" s="246"/>
      <c r="D366" s="228" t="s">
        <v>166</v>
      </c>
      <c r="E366" s="247" t="s">
        <v>36</v>
      </c>
      <c r="F366" s="248" t="s">
        <v>939</v>
      </c>
      <c r="G366" s="246"/>
      <c r="H366" s="249">
        <v>330.3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166</v>
      </c>
      <c r="AU366" s="255" t="s">
        <v>90</v>
      </c>
      <c r="AV366" s="14" t="s">
        <v>90</v>
      </c>
      <c r="AW366" s="14" t="s">
        <v>45</v>
      </c>
      <c r="AX366" s="14" t="s">
        <v>23</v>
      </c>
      <c r="AY366" s="255" t="s">
        <v>153</v>
      </c>
    </row>
    <row r="367" spans="1:63" s="12" customFormat="1" ht="22.8" customHeight="1">
      <c r="A367" s="12"/>
      <c r="B367" s="199"/>
      <c r="C367" s="200"/>
      <c r="D367" s="201" t="s">
        <v>81</v>
      </c>
      <c r="E367" s="213" t="s">
        <v>422</v>
      </c>
      <c r="F367" s="213" t="s">
        <v>423</v>
      </c>
      <c r="G367" s="200"/>
      <c r="H367" s="200"/>
      <c r="I367" s="203"/>
      <c r="J367" s="214">
        <f>BK367</f>
        <v>0</v>
      </c>
      <c r="K367" s="200"/>
      <c r="L367" s="205"/>
      <c r="M367" s="206"/>
      <c r="N367" s="207"/>
      <c r="O367" s="207"/>
      <c r="P367" s="208">
        <f>SUM(P368:P390)</f>
        <v>0</v>
      </c>
      <c r="Q367" s="207"/>
      <c r="R367" s="208">
        <f>SUM(R368:R390)</f>
        <v>0.00091143</v>
      </c>
      <c r="S367" s="207"/>
      <c r="T367" s="209">
        <f>SUM(T368:T390)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10" t="s">
        <v>23</v>
      </c>
      <c r="AT367" s="211" t="s">
        <v>81</v>
      </c>
      <c r="AU367" s="211" t="s">
        <v>23</v>
      </c>
      <c r="AY367" s="210" t="s">
        <v>153</v>
      </c>
      <c r="BK367" s="212">
        <f>SUM(BK368:BK390)</f>
        <v>0</v>
      </c>
    </row>
    <row r="368" spans="1:65" s="2" customFormat="1" ht="16.5" customHeight="1">
      <c r="A368" s="41"/>
      <c r="B368" s="42"/>
      <c r="C368" s="215" t="s">
        <v>678</v>
      </c>
      <c r="D368" s="215" t="s">
        <v>155</v>
      </c>
      <c r="E368" s="216" t="s">
        <v>324</v>
      </c>
      <c r="F368" s="217" t="s">
        <v>325</v>
      </c>
      <c r="G368" s="218" t="s">
        <v>272</v>
      </c>
      <c r="H368" s="219">
        <v>16.2</v>
      </c>
      <c r="I368" s="220"/>
      <c r="J368" s="221">
        <f>ROUND(I368*H368,2)</f>
        <v>0</v>
      </c>
      <c r="K368" s="217" t="s">
        <v>159</v>
      </c>
      <c r="L368" s="47"/>
      <c r="M368" s="222" t="s">
        <v>36</v>
      </c>
      <c r="N368" s="223" t="s">
        <v>53</v>
      </c>
      <c r="O368" s="87"/>
      <c r="P368" s="224">
        <f>O368*H368</f>
        <v>0</v>
      </c>
      <c r="Q368" s="224">
        <v>0</v>
      </c>
      <c r="R368" s="224">
        <f>Q368*H368</f>
        <v>0</v>
      </c>
      <c r="S368" s="224">
        <v>0</v>
      </c>
      <c r="T368" s="225">
        <f>S368*H368</f>
        <v>0</v>
      </c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R368" s="226" t="s">
        <v>160</v>
      </c>
      <c r="AT368" s="226" t="s">
        <v>155</v>
      </c>
      <c r="AU368" s="226" t="s">
        <v>90</v>
      </c>
      <c r="AY368" s="19" t="s">
        <v>153</v>
      </c>
      <c r="BE368" s="227">
        <f>IF(N368="základní",J368,0)</f>
        <v>0</v>
      </c>
      <c r="BF368" s="227">
        <f>IF(N368="snížená",J368,0)</f>
        <v>0</v>
      </c>
      <c r="BG368" s="227">
        <f>IF(N368="zákl. přenesená",J368,0)</f>
        <v>0</v>
      </c>
      <c r="BH368" s="227">
        <f>IF(N368="sníž. přenesená",J368,0)</f>
        <v>0</v>
      </c>
      <c r="BI368" s="227">
        <f>IF(N368="nulová",J368,0)</f>
        <v>0</v>
      </c>
      <c r="BJ368" s="19" t="s">
        <v>23</v>
      </c>
      <c r="BK368" s="227">
        <f>ROUND(I368*H368,2)</f>
        <v>0</v>
      </c>
      <c r="BL368" s="19" t="s">
        <v>160</v>
      </c>
      <c r="BM368" s="226" t="s">
        <v>995</v>
      </c>
    </row>
    <row r="369" spans="1:47" s="2" customFormat="1" ht="12">
      <c r="A369" s="41"/>
      <c r="B369" s="42"/>
      <c r="C369" s="43"/>
      <c r="D369" s="228" t="s">
        <v>162</v>
      </c>
      <c r="E369" s="43"/>
      <c r="F369" s="229" t="s">
        <v>327</v>
      </c>
      <c r="G369" s="43"/>
      <c r="H369" s="43"/>
      <c r="I369" s="230"/>
      <c r="J369" s="43"/>
      <c r="K369" s="43"/>
      <c r="L369" s="47"/>
      <c r="M369" s="231"/>
      <c r="N369" s="232"/>
      <c r="O369" s="87"/>
      <c r="P369" s="87"/>
      <c r="Q369" s="87"/>
      <c r="R369" s="87"/>
      <c r="S369" s="87"/>
      <c r="T369" s="88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T369" s="19" t="s">
        <v>162</v>
      </c>
      <c r="AU369" s="19" t="s">
        <v>90</v>
      </c>
    </row>
    <row r="370" spans="1:47" s="2" customFormat="1" ht="12">
      <c r="A370" s="41"/>
      <c r="B370" s="42"/>
      <c r="C370" s="43"/>
      <c r="D370" s="233" t="s">
        <v>164</v>
      </c>
      <c r="E370" s="43"/>
      <c r="F370" s="234" t="s">
        <v>328</v>
      </c>
      <c r="G370" s="43"/>
      <c r="H370" s="43"/>
      <c r="I370" s="230"/>
      <c r="J370" s="43"/>
      <c r="K370" s="43"/>
      <c r="L370" s="47"/>
      <c r="M370" s="231"/>
      <c r="N370" s="232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T370" s="19" t="s">
        <v>164</v>
      </c>
      <c r="AU370" s="19" t="s">
        <v>90</v>
      </c>
    </row>
    <row r="371" spans="1:51" s="13" customFormat="1" ht="12">
      <c r="A371" s="13"/>
      <c r="B371" s="235"/>
      <c r="C371" s="236"/>
      <c r="D371" s="228" t="s">
        <v>166</v>
      </c>
      <c r="E371" s="237" t="s">
        <v>36</v>
      </c>
      <c r="F371" s="238" t="s">
        <v>881</v>
      </c>
      <c r="G371" s="236"/>
      <c r="H371" s="237" t="s">
        <v>36</v>
      </c>
      <c r="I371" s="239"/>
      <c r="J371" s="236"/>
      <c r="K371" s="236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166</v>
      </c>
      <c r="AU371" s="244" t="s">
        <v>90</v>
      </c>
      <c r="AV371" s="13" t="s">
        <v>23</v>
      </c>
      <c r="AW371" s="13" t="s">
        <v>45</v>
      </c>
      <c r="AX371" s="13" t="s">
        <v>82</v>
      </c>
      <c r="AY371" s="244" t="s">
        <v>153</v>
      </c>
    </row>
    <row r="372" spans="1:51" s="13" customFormat="1" ht="12">
      <c r="A372" s="13"/>
      <c r="B372" s="235"/>
      <c r="C372" s="236"/>
      <c r="D372" s="228" t="s">
        <v>166</v>
      </c>
      <c r="E372" s="237" t="s">
        <v>36</v>
      </c>
      <c r="F372" s="238" t="s">
        <v>472</v>
      </c>
      <c r="G372" s="236"/>
      <c r="H372" s="237" t="s">
        <v>36</v>
      </c>
      <c r="I372" s="239"/>
      <c r="J372" s="236"/>
      <c r="K372" s="236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166</v>
      </c>
      <c r="AU372" s="244" t="s">
        <v>90</v>
      </c>
      <c r="AV372" s="13" t="s">
        <v>23</v>
      </c>
      <c r="AW372" s="13" t="s">
        <v>45</v>
      </c>
      <c r="AX372" s="13" t="s">
        <v>82</v>
      </c>
      <c r="AY372" s="244" t="s">
        <v>153</v>
      </c>
    </row>
    <row r="373" spans="1:51" s="14" customFormat="1" ht="12">
      <c r="A373" s="14"/>
      <c r="B373" s="245"/>
      <c r="C373" s="246"/>
      <c r="D373" s="228" t="s">
        <v>166</v>
      </c>
      <c r="E373" s="247" t="s">
        <v>36</v>
      </c>
      <c r="F373" s="248" t="s">
        <v>882</v>
      </c>
      <c r="G373" s="246"/>
      <c r="H373" s="249">
        <v>16.2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5" t="s">
        <v>166</v>
      </c>
      <c r="AU373" s="255" t="s">
        <v>90</v>
      </c>
      <c r="AV373" s="14" t="s">
        <v>90</v>
      </c>
      <c r="AW373" s="14" t="s">
        <v>45</v>
      </c>
      <c r="AX373" s="14" t="s">
        <v>82</v>
      </c>
      <c r="AY373" s="255" t="s">
        <v>153</v>
      </c>
    </row>
    <row r="374" spans="1:51" s="15" customFormat="1" ht="12">
      <c r="A374" s="15"/>
      <c r="B374" s="266"/>
      <c r="C374" s="267"/>
      <c r="D374" s="228" t="s">
        <v>166</v>
      </c>
      <c r="E374" s="268" t="s">
        <v>36</v>
      </c>
      <c r="F374" s="269" t="s">
        <v>183</v>
      </c>
      <c r="G374" s="267"/>
      <c r="H374" s="270">
        <v>16.2</v>
      </c>
      <c r="I374" s="271"/>
      <c r="J374" s="267"/>
      <c r="K374" s="267"/>
      <c r="L374" s="272"/>
      <c r="M374" s="273"/>
      <c r="N374" s="274"/>
      <c r="O374" s="274"/>
      <c r="P374" s="274"/>
      <c r="Q374" s="274"/>
      <c r="R374" s="274"/>
      <c r="S374" s="274"/>
      <c r="T374" s="27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76" t="s">
        <v>166</v>
      </c>
      <c r="AU374" s="276" t="s">
        <v>90</v>
      </c>
      <c r="AV374" s="15" t="s">
        <v>160</v>
      </c>
      <c r="AW374" s="15" t="s">
        <v>45</v>
      </c>
      <c r="AX374" s="15" t="s">
        <v>23</v>
      </c>
      <c r="AY374" s="276" t="s">
        <v>153</v>
      </c>
    </row>
    <row r="375" spans="1:65" s="2" customFormat="1" ht="16.5" customHeight="1">
      <c r="A375" s="41"/>
      <c r="B375" s="42"/>
      <c r="C375" s="256" t="s">
        <v>681</v>
      </c>
      <c r="D375" s="256" t="s">
        <v>175</v>
      </c>
      <c r="E375" s="257" t="s">
        <v>427</v>
      </c>
      <c r="F375" s="258" t="s">
        <v>428</v>
      </c>
      <c r="G375" s="259" t="s">
        <v>272</v>
      </c>
      <c r="H375" s="260">
        <v>16.2</v>
      </c>
      <c r="I375" s="261"/>
      <c r="J375" s="262">
        <f>ROUND(I375*H375,2)</f>
        <v>0</v>
      </c>
      <c r="K375" s="258" t="s">
        <v>36</v>
      </c>
      <c r="L375" s="263"/>
      <c r="M375" s="264" t="s">
        <v>36</v>
      </c>
      <c r="N375" s="265" t="s">
        <v>53</v>
      </c>
      <c r="O375" s="87"/>
      <c r="P375" s="224">
        <f>O375*H375</f>
        <v>0</v>
      </c>
      <c r="Q375" s="224">
        <v>0</v>
      </c>
      <c r="R375" s="224">
        <f>Q375*H375</f>
        <v>0</v>
      </c>
      <c r="S375" s="224">
        <v>0</v>
      </c>
      <c r="T375" s="225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26" t="s">
        <v>334</v>
      </c>
      <c r="AT375" s="226" t="s">
        <v>175</v>
      </c>
      <c r="AU375" s="226" t="s">
        <v>90</v>
      </c>
      <c r="AY375" s="19" t="s">
        <v>153</v>
      </c>
      <c r="BE375" s="227">
        <f>IF(N375="základní",J375,0)</f>
        <v>0</v>
      </c>
      <c r="BF375" s="227">
        <f>IF(N375="snížená",J375,0)</f>
        <v>0</v>
      </c>
      <c r="BG375" s="227">
        <f>IF(N375="zákl. přenesená",J375,0)</f>
        <v>0</v>
      </c>
      <c r="BH375" s="227">
        <f>IF(N375="sníž. přenesená",J375,0)</f>
        <v>0</v>
      </c>
      <c r="BI375" s="227">
        <f>IF(N375="nulová",J375,0)</f>
        <v>0</v>
      </c>
      <c r="BJ375" s="19" t="s">
        <v>23</v>
      </c>
      <c r="BK375" s="227">
        <f>ROUND(I375*H375,2)</f>
        <v>0</v>
      </c>
      <c r="BL375" s="19" t="s">
        <v>251</v>
      </c>
      <c r="BM375" s="226" t="s">
        <v>996</v>
      </c>
    </row>
    <row r="376" spans="1:47" s="2" customFormat="1" ht="12">
      <c r="A376" s="41"/>
      <c r="B376" s="42"/>
      <c r="C376" s="43"/>
      <c r="D376" s="228" t="s">
        <v>162</v>
      </c>
      <c r="E376" s="43"/>
      <c r="F376" s="229" t="s">
        <v>428</v>
      </c>
      <c r="G376" s="43"/>
      <c r="H376" s="43"/>
      <c r="I376" s="230"/>
      <c r="J376" s="43"/>
      <c r="K376" s="43"/>
      <c r="L376" s="47"/>
      <c r="M376" s="231"/>
      <c r="N376" s="232"/>
      <c r="O376" s="87"/>
      <c r="P376" s="87"/>
      <c r="Q376" s="87"/>
      <c r="R376" s="87"/>
      <c r="S376" s="87"/>
      <c r="T376" s="88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T376" s="19" t="s">
        <v>162</v>
      </c>
      <c r="AU376" s="19" t="s">
        <v>90</v>
      </c>
    </row>
    <row r="377" spans="1:51" s="13" customFormat="1" ht="12">
      <c r="A377" s="13"/>
      <c r="B377" s="235"/>
      <c r="C377" s="236"/>
      <c r="D377" s="228" t="s">
        <v>166</v>
      </c>
      <c r="E377" s="237" t="s">
        <v>36</v>
      </c>
      <c r="F377" s="238" t="s">
        <v>336</v>
      </c>
      <c r="G377" s="236"/>
      <c r="H377" s="237" t="s">
        <v>36</v>
      </c>
      <c r="I377" s="239"/>
      <c r="J377" s="236"/>
      <c r="K377" s="236"/>
      <c r="L377" s="240"/>
      <c r="M377" s="241"/>
      <c r="N377" s="242"/>
      <c r="O377" s="242"/>
      <c r="P377" s="242"/>
      <c r="Q377" s="242"/>
      <c r="R377" s="242"/>
      <c r="S377" s="242"/>
      <c r="T377" s="24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4" t="s">
        <v>166</v>
      </c>
      <c r="AU377" s="244" t="s">
        <v>90</v>
      </c>
      <c r="AV377" s="13" t="s">
        <v>23</v>
      </c>
      <c r="AW377" s="13" t="s">
        <v>45</v>
      </c>
      <c r="AX377" s="13" t="s">
        <v>82</v>
      </c>
      <c r="AY377" s="244" t="s">
        <v>153</v>
      </c>
    </row>
    <row r="378" spans="1:51" s="13" customFormat="1" ht="12">
      <c r="A378" s="13"/>
      <c r="B378" s="235"/>
      <c r="C378" s="236"/>
      <c r="D378" s="228" t="s">
        <v>166</v>
      </c>
      <c r="E378" s="237" t="s">
        <v>36</v>
      </c>
      <c r="F378" s="238" t="s">
        <v>329</v>
      </c>
      <c r="G378" s="236"/>
      <c r="H378" s="237" t="s">
        <v>36</v>
      </c>
      <c r="I378" s="239"/>
      <c r="J378" s="236"/>
      <c r="K378" s="236"/>
      <c r="L378" s="240"/>
      <c r="M378" s="241"/>
      <c r="N378" s="242"/>
      <c r="O378" s="242"/>
      <c r="P378" s="242"/>
      <c r="Q378" s="242"/>
      <c r="R378" s="242"/>
      <c r="S378" s="242"/>
      <c r="T378" s="24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4" t="s">
        <v>166</v>
      </c>
      <c r="AU378" s="244" t="s">
        <v>90</v>
      </c>
      <c r="AV378" s="13" t="s">
        <v>23</v>
      </c>
      <c r="AW378" s="13" t="s">
        <v>45</v>
      </c>
      <c r="AX378" s="13" t="s">
        <v>82</v>
      </c>
      <c r="AY378" s="244" t="s">
        <v>153</v>
      </c>
    </row>
    <row r="379" spans="1:51" s="14" customFormat="1" ht="12">
      <c r="A379" s="14"/>
      <c r="B379" s="245"/>
      <c r="C379" s="246"/>
      <c r="D379" s="228" t="s">
        <v>166</v>
      </c>
      <c r="E379" s="247" t="s">
        <v>36</v>
      </c>
      <c r="F379" s="248" t="s">
        <v>884</v>
      </c>
      <c r="G379" s="246"/>
      <c r="H379" s="249">
        <v>16.2</v>
      </c>
      <c r="I379" s="250"/>
      <c r="J379" s="246"/>
      <c r="K379" s="246"/>
      <c r="L379" s="251"/>
      <c r="M379" s="252"/>
      <c r="N379" s="253"/>
      <c r="O379" s="253"/>
      <c r="P379" s="253"/>
      <c r="Q379" s="253"/>
      <c r="R379" s="253"/>
      <c r="S379" s="253"/>
      <c r="T379" s="25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5" t="s">
        <v>166</v>
      </c>
      <c r="AU379" s="255" t="s">
        <v>90</v>
      </c>
      <c r="AV379" s="14" t="s">
        <v>90</v>
      </c>
      <c r="AW379" s="14" t="s">
        <v>45</v>
      </c>
      <c r="AX379" s="14" t="s">
        <v>82</v>
      </c>
      <c r="AY379" s="255" t="s">
        <v>153</v>
      </c>
    </row>
    <row r="380" spans="1:51" s="15" customFormat="1" ht="12">
      <c r="A380" s="15"/>
      <c r="B380" s="266"/>
      <c r="C380" s="267"/>
      <c r="D380" s="228" t="s">
        <v>166</v>
      </c>
      <c r="E380" s="268" t="s">
        <v>36</v>
      </c>
      <c r="F380" s="269" t="s">
        <v>183</v>
      </c>
      <c r="G380" s="267"/>
      <c r="H380" s="270">
        <v>16.2</v>
      </c>
      <c r="I380" s="271"/>
      <c r="J380" s="267"/>
      <c r="K380" s="267"/>
      <c r="L380" s="272"/>
      <c r="M380" s="273"/>
      <c r="N380" s="274"/>
      <c r="O380" s="274"/>
      <c r="P380" s="274"/>
      <c r="Q380" s="274"/>
      <c r="R380" s="274"/>
      <c r="S380" s="274"/>
      <c r="T380" s="27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76" t="s">
        <v>166</v>
      </c>
      <c r="AU380" s="276" t="s">
        <v>90</v>
      </c>
      <c r="AV380" s="15" t="s">
        <v>160</v>
      </c>
      <c r="AW380" s="15" t="s">
        <v>45</v>
      </c>
      <c r="AX380" s="15" t="s">
        <v>23</v>
      </c>
      <c r="AY380" s="276" t="s">
        <v>153</v>
      </c>
    </row>
    <row r="381" spans="1:65" s="2" customFormat="1" ht="16.5" customHeight="1">
      <c r="A381" s="41"/>
      <c r="B381" s="42"/>
      <c r="C381" s="215" t="s">
        <v>683</v>
      </c>
      <c r="D381" s="215" t="s">
        <v>155</v>
      </c>
      <c r="E381" s="216" t="s">
        <v>339</v>
      </c>
      <c r="F381" s="217" t="s">
        <v>340</v>
      </c>
      <c r="G381" s="218" t="s">
        <v>247</v>
      </c>
      <c r="H381" s="219">
        <v>0.039</v>
      </c>
      <c r="I381" s="220"/>
      <c r="J381" s="221">
        <f>ROUND(I381*H381,2)</f>
        <v>0</v>
      </c>
      <c r="K381" s="217" t="s">
        <v>159</v>
      </c>
      <c r="L381" s="47"/>
      <c r="M381" s="222" t="s">
        <v>36</v>
      </c>
      <c r="N381" s="223" t="s">
        <v>53</v>
      </c>
      <c r="O381" s="87"/>
      <c r="P381" s="224">
        <f>O381*H381</f>
        <v>0</v>
      </c>
      <c r="Q381" s="224">
        <v>0.02337</v>
      </c>
      <c r="R381" s="224">
        <f>Q381*H381</f>
        <v>0.00091143</v>
      </c>
      <c r="S381" s="224">
        <v>0</v>
      </c>
      <c r="T381" s="225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26" t="s">
        <v>160</v>
      </c>
      <c r="AT381" s="226" t="s">
        <v>155</v>
      </c>
      <c r="AU381" s="226" t="s">
        <v>90</v>
      </c>
      <c r="AY381" s="19" t="s">
        <v>153</v>
      </c>
      <c r="BE381" s="227">
        <f>IF(N381="základní",J381,0)</f>
        <v>0</v>
      </c>
      <c r="BF381" s="227">
        <f>IF(N381="snížená",J381,0)</f>
        <v>0</v>
      </c>
      <c r="BG381" s="227">
        <f>IF(N381="zákl. přenesená",J381,0)</f>
        <v>0</v>
      </c>
      <c r="BH381" s="227">
        <f>IF(N381="sníž. přenesená",J381,0)</f>
        <v>0</v>
      </c>
      <c r="BI381" s="227">
        <f>IF(N381="nulová",J381,0)</f>
        <v>0</v>
      </c>
      <c r="BJ381" s="19" t="s">
        <v>23</v>
      </c>
      <c r="BK381" s="227">
        <f>ROUND(I381*H381,2)</f>
        <v>0</v>
      </c>
      <c r="BL381" s="19" t="s">
        <v>160</v>
      </c>
      <c r="BM381" s="226" t="s">
        <v>997</v>
      </c>
    </row>
    <row r="382" spans="1:47" s="2" customFormat="1" ht="12">
      <c r="A382" s="41"/>
      <c r="B382" s="42"/>
      <c r="C382" s="43"/>
      <c r="D382" s="228" t="s">
        <v>162</v>
      </c>
      <c r="E382" s="43"/>
      <c r="F382" s="229" t="s">
        <v>342</v>
      </c>
      <c r="G382" s="43"/>
      <c r="H382" s="43"/>
      <c r="I382" s="230"/>
      <c r="J382" s="43"/>
      <c r="K382" s="43"/>
      <c r="L382" s="47"/>
      <c r="M382" s="231"/>
      <c r="N382" s="232"/>
      <c r="O382" s="87"/>
      <c r="P382" s="87"/>
      <c r="Q382" s="87"/>
      <c r="R382" s="87"/>
      <c r="S382" s="87"/>
      <c r="T382" s="88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T382" s="19" t="s">
        <v>162</v>
      </c>
      <c r="AU382" s="19" t="s">
        <v>90</v>
      </c>
    </row>
    <row r="383" spans="1:47" s="2" customFormat="1" ht="12">
      <c r="A383" s="41"/>
      <c r="B383" s="42"/>
      <c r="C383" s="43"/>
      <c r="D383" s="233" t="s">
        <v>164</v>
      </c>
      <c r="E383" s="43"/>
      <c r="F383" s="234" t="s">
        <v>343</v>
      </c>
      <c r="G383" s="43"/>
      <c r="H383" s="43"/>
      <c r="I383" s="230"/>
      <c r="J383" s="43"/>
      <c r="K383" s="43"/>
      <c r="L383" s="47"/>
      <c r="M383" s="231"/>
      <c r="N383" s="232"/>
      <c r="O383" s="87"/>
      <c r="P383" s="87"/>
      <c r="Q383" s="87"/>
      <c r="R383" s="87"/>
      <c r="S383" s="87"/>
      <c r="T383" s="88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T383" s="19" t="s">
        <v>164</v>
      </c>
      <c r="AU383" s="19" t="s">
        <v>90</v>
      </c>
    </row>
    <row r="384" spans="1:51" s="13" customFormat="1" ht="12">
      <c r="A384" s="13"/>
      <c r="B384" s="235"/>
      <c r="C384" s="236"/>
      <c r="D384" s="228" t="s">
        <v>166</v>
      </c>
      <c r="E384" s="237" t="s">
        <v>36</v>
      </c>
      <c r="F384" s="238" t="s">
        <v>432</v>
      </c>
      <c r="G384" s="236"/>
      <c r="H384" s="237" t="s">
        <v>36</v>
      </c>
      <c r="I384" s="239"/>
      <c r="J384" s="236"/>
      <c r="K384" s="236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166</v>
      </c>
      <c r="AU384" s="244" t="s">
        <v>90</v>
      </c>
      <c r="AV384" s="13" t="s">
        <v>23</v>
      </c>
      <c r="AW384" s="13" t="s">
        <v>45</v>
      </c>
      <c r="AX384" s="13" t="s">
        <v>82</v>
      </c>
      <c r="AY384" s="244" t="s">
        <v>153</v>
      </c>
    </row>
    <row r="385" spans="1:51" s="13" customFormat="1" ht="12">
      <c r="A385" s="13"/>
      <c r="B385" s="235"/>
      <c r="C385" s="236"/>
      <c r="D385" s="228" t="s">
        <v>166</v>
      </c>
      <c r="E385" s="237" t="s">
        <v>36</v>
      </c>
      <c r="F385" s="238" t="s">
        <v>329</v>
      </c>
      <c r="G385" s="236"/>
      <c r="H385" s="237" t="s">
        <v>36</v>
      </c>
      <c r="I385" s="239"/>
      <c r="J385" s="236"/>
      <c r="K385" s="236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166</v>
      </c>
      <c r="AU385" s="244" t="s">
        <v>90</v>
      </c>
      <c r="AV385" s="13" t="s">
        <v>23</v>
      </c>
      <c r="AW385" s="13" t="s">
        <v>45</v>
      </c>
      <c r="AX385" s="13" t="s">
        <v>82</v>
      </c>
      <c r="AY385" s="244" t="s">
        <v>153</v>
      </c>
    </row>
    <row r="386" spans="1:51" s="14" customFormat="1" ht="12">
      <c r="A386" s="14"/>
      <c r="B386" s="245"/>
      <c r="C386" s="246"/>
      <c r="D386" s="228" t="s">
        <v>166</v>
      </c>
      <c r="E386" s="247" t="s">
        <v>36</v>
      </c>
      <c r="F386" s="248" t="s">
        <v>886</v>
      </c>
      <c r="G386" s="246"/>
      <c r="H386" s="249">
        <v>0.03888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5" t="s">
        <v>166</v>
      </c>
      <c r="AU386" s="255" t="s">
        <v>90</v>
      </c>
      <c r="AV386" s="14" t="s">
        <v>90</v>
      </c>
      <c r="AW386" s="14" t="s">
        <v>45</v>
      </c>
      <c r="AX386" s="14" t="s">
        <v>82</v>
      </c>
      <c r="AY386" s="255" t="s">
        <v>153</v>
      </c>
    </row>
    <row r="387" spans="1:51" s="15" customFormat="1" ht="12">
      <c r="A387" s="15"/>
      <c r="B387" s="266"/>
      <c r="C387" s="267"/>
      <c r="D387" s="228" t="s">
        <v>166</v>
      </c>
      <c r="E387" s="268" t="s">
        <v>36</v>
      </c>
      <c r="F387" s="269" t="s">
        <v>183</v>
      </c>
      <c r="G387" s="267"/>
      <c r="H387" s="270">
        <v>0.03888</v>
      </c>
      <c r="I387" s="271"/>
      <c r="J387" s="267"/>
      <c r="K387" s="267"/>
      <c r="L387" s="272"/>
      <c r="M387" s="273"/>
      <c r="N387" s="274"/>
      <c r="O387" s="274"/>
      <c r="P387" s="274"/>
      <c r="Q387" s="274"/>
      <c r="R387" s="274"/>
      <c r="S387" s="274"/>
      <c r="T387" s="27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76" t="s">
        <v>166</v>
      </c>
      <c r="AU387" s="276" t="s">
        <v>90</v>
      </c>
      <c r="AV387" s="15" t="s">
        <v>160</v>
      </c>
      <c r="AW387" s="15" t="s">
        <v>45</v>
      </c>
      <c r="AX387" s="15" t="s">
        <v>23</v>
      </c>
      <c r="AY387" s="276" t="s">
        <v>153</v>
      </c>
    </row>
    <row r="388" spans="1:65" s="2" customFormat="1" ht="16.5" customHeight="1">
      <c r="A388" s="41"/>
      <c r="B388" s="42"/>
      <c r="C388" s="215" t="s">
        <v>686</v>
      </c>
      <c r="D388" s="215" t="s">
        <v>155</v>
      </c>
      <c r="E388" s="216" t="s">
        <v>346</v>
      </c>
      <c r="F388" s="217" t="s">
        <v>347</v>
      </c>
      <c r="G388" s="218" t="s">
        <v>348</v>
      </c>
      <c r="H388" s="277"/>
      <c r="I388" s="220"/>
      <c r="J388" s="221">
        <f>ROUND(I388*H388,2)</f>
        <v>0</v>
      </c>
      <c r="K388" s="217" t="s">
        <v>159</v>
      </c>
      <c r="L388" s="47"/>
      <c r="M388" s="222" t="s">
        <v>36</v>
      </c>
      <c r="N388" s="223" t="s">
        <v>53</v>
      </c>
      <c r="O388" s="87"/>
      <c r="P388" s="224">
        <f>O388*H388</f>
        <v>0</v>
      </c>
      <c r="Q388" s="224">
        <v>0</v>
      </c>
      <c r="R388" s="224">
        <f>Q388*H388</f>
        <v>0</v>
      </c>
      <c r="S388" s="224">
        <v>0</v>
      </c>
      <c r="T388" s="225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26" t="s">
        <v>160</v>
      </c>
      <c r="AT388" s="226" t="s">
        <v>155</v>
      </c>
      <c r="AU388" s="226" t="s">
        <v>90</v>
      </c>
      <c r="AY388" s="19" t="s">
        <v>153</v>
      </c>
      <c r="BE388" s="227">
        <f>IF(N388="základní",J388,0)</f>
        <v>0</v>
      </c>
      <c r="BF388" s="227">
        <f>IF(N388="snížená",J388,0)</f>
        <v>0</v>
      </c>
      <c r="BG388" s="227">
        <f>IF(N388="zákl. přenesená",J388,0)</f>
        <v>0</v>
      </c>
      <c r="BH388" s="227">
        <f>IF(N388="sníž. přenesená",J388,0)</f>
        <v>0</v>
      </c>
      <c r="BI388" s="227">
        <f>IF(N388="nulová",J388,0)</f>
        <v>0</v>
      </c>
      <c r="BJ388" s="19" t="s">
        <v>23</v>
      </c>
      <c r="BK388" s="227">
        <f>ROUND(I388*H388,2)</f>
        <v>0</v>
      </c>
      <c r="BL388" s="19" t="s">
        <v>160</v>
      </c>
      <c r="BM388" s="226" t="s">
        <v>998</v>
      </c>
    </row>
    <row r="389" spans="1:47" s="2" customFormat="1" ht="12">
      <c r="A389" s="41"/>
      <c r="B389" s="42"/>
      <c r="C389" s="43"/>
      <c r="D389" s="228" t="s">
        <v>162</v>
      </c>
      <c r="E389" s="43"/>
      <c r="F389" s="229" t="s">
        <v>350</v>
      </c>
      <c r="G389" s="43"/>
      <c r="H389" s="43"/>
      <c r="I389" s="230"/>
      <c r="J389" s="43"/>
      <c r="K389" s="43"/>
      <c r="L389" s="47"/>
      <c r="M389" s="231"/>
      <c r="N389" s="232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19" t="s">
        <v>162</v>
      </c>
      <c r="AU389" s="19" t="s">
        <v>90</v>
      </c>
    </row>
    <row r="390" spans="1:47" s="2" customFormat="1" ht="12">
      <c r="A390" s="41"/>
      <c r="B390" s="42"/>
      <c r="C390" s="43"/>
      <c r="D390" s="233" t="s">
        <v>164</v>
      </c>
      <c r="E390" s="43"/>
      <c r="F390" s="234" t="s">
        <v>351</v>
      </c>
      <c r="G390" s="43"/>
      <c r="H390" s="43"/>
      <c r="I390" s="230"/>
      <c r="J390" s="43"/>
      <c r="K390" s="43"/>
      <c r="L390" s="47"/>
      <c r="M390" s="231"/>
      <c r="N390" s="232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T390" s="19" t="s">
        <v>164</v>
      </c>
      <c r="AU390" s="19" t="s">
        <v>90</v>
      </c>
    </row>
    <row r="391" spans="1:63" s="12" customFormat="1" ht="22.8" customHeight="1">
      <c r="A391" s="12"/>
      <c r="B391" s="199"/>
      <c r="C391" s="200"/>
      <c r="D391" s="201" t="s">
        <v>81</v>
      </c>
      <c r="E391" s="213" t="s">
        <v>310</v>
      </c>
      <c r="F391" s="213" t="s">
        <v>311</v>
      </c>
      <c r="G391" s="200"/>
      <c r="H391" s="200"/>
      <c r="I391" s="203"/>
      <c r="J391" s="214">
        <f>BK391</f>
        <v>0</v>
      </c>
      <c r="K391" s="200"/>
      <c r="L391" s="205"/>
      <c r="M391" s="206"/>
      <c r="N391" s="207"/>
      <c r="O391" s="207"/>
      <c r="P391" s="208">
        <f>SUM(P392:P394)</f>
        <v>0</v>
      </c>
      <c r="Q391" s="207"/>
      <c r="R391" s="208">
        <f>SUM(R392:R394)</f>
        <v>0</v>
      </c>
      <c r="S391" s="207"/>
      <c r="T391" s="209">
        <f>SUM(T392:T394)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10" t="s">
        <v>23</v>
      </c>
      <c r="AT391" s="211" t="s">
        <v>81</v>
      </c>
      <c r="AU391" s="211" t="s">
        <v>23</v>
      </c>
      <c r="AY391" s="210" t="s">
        <v>153</v>
      </c>
      <c r="BK391" s="212">
        <f>SUM(BK392:BK394)</f>
        <v>0</v>
      </c>
    </row>
    <row r="392" spans="1:65" s="2" customFormat="1" ht="16.5" customHeight="1">
      <c r="A392" s="41"/>
      <c r="B392" s="42"/>
      <c r="C392" s="215" t="s">
        <v>693</v>
      </c>
      <c r="D392" s="215" t="s">
        <v>155</v>
      </c>
      <c r="E392" s="216" t="s">
        <v>313</v>
      </c>
      <c r="F392" s="217" t="s">
        <v>314</v>
      </c>
      <c r="G392" s="218" t="s">
        <v>315</v>
      </c>
      <c r="H392" s="219">
        <v>66.441</v>
      </c>
      <c r="I392" s="220"/>
      <c r="J392" s="221">
        <f>ROUND(I392*H392,2)</f>
        <v>0</v>
      </c>
      <c r="K392" s="217" t="s">
        <v>159</v>
      </c>
      <c r="L392" s="47"/>
      <c r="M392" s="222" t="s">
        <v>36</v>
      </c>
      <c r="N392" s="223" t="s">
        <v>53</v>
      </c>
      <c r="O392" s="87"/>
      <c r="P392" s="224">
        <f>O392*H392</f>
        <v>0</v>
      </c>
      <c r="Q392" s="224">
        <v>0</v>
      </c>
      <c r="R392" s="224">
        <f>Q392*H392</f>
        <v>0</v>
      </c>
      <c r="S392" s="224">
        <v>0</v>
      </c>
      <c r="T392" s="225">
        <f>S392*H392</f>
        <v>0</v>
      </c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R392" s="226" t="s">
        <v>160</v>
      </c>
      <c r="AT392" s="226" t="s">
        <v>155</v>
      </c>
      <c r="AU392" s="226" t="s">
        <v>90</v>
      </c>
      <c r="AY392" s="19" t="s">
        <v>153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19" t="s">
        <v>23</v>
      </c>
      <c r="BK392" s="227">
        <f>ROUND(I392*H392,2)</f>
        <v>0</v>
      </c>
      <c r="BL392" s="19" t="s">
        <v>160</v>
      </c>
      <c r="BM392" s="226" t="s">
        <v>999</v>
      </c>
    </row>
    <row r="393" spans="1:47" s="2" customFormat="1" ht="12">
      <c r="A393" s="41"/>
      <c r="B393" s="42"/>
      <c r="C393" s="43"/>
      <c r="D393" s="228" t="s">
        <v>162</v>
      </c>
      <c r="E393" s="43"/>
      <c r="F393" s="229" t="s">
        <v>317</v>
      </c>
      <c r="G393" s="43"/>
      <c r="H393" s="43"/>
      <c r="I393" s="230"/>
      <c r="J393" s="43"/>
      <c r="K393" s="43"/>
      <c r="L393" s="47"/>
      <c r="M393" s="231"/>
      <c r="N393" s="232"/>
      <c r="O393" s="87"/>
      <c r="P393" s="87"/>
      <c r="Q393" s="87"/>
      <c r="R393" s="87"/>
      <c r="S393" s="87"/>
      <c r="T393" s="88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T393" s="19" t="s">
        <v>162</v>
      </c>
      <c r="AU393" s="19" t="s">
        <v>90</v>
      </c>
    </row>
    <row r="394" spans="1:47" s="2" customFormat="1" ht="12">
      <c r="A394" s="41"/>
      <c r="B394" s="42"/>
      <c r="C394" s="43"/>
      <c r="D394" s="233" t="s">
        <v>164</v>
      </c>
      <c r="E394" s="43"/>
      <c r="F394" s="234" t="s">
        <v>318</v>
      </c>
      <c r="G394" s="43"/>
      <c r="H394" s="43"/>
      <c r="I394" s="230"/>
      <c r="J394" s="43"/>
      <c r="K394" s="43"/>
      <c r="L394" s="47"/>
      <c r="M394" s="278"/>
      <c r="N394" s="279"/>
      <c r="O394" s="280"/>
      <c r="P394" s="280"/>
      <c r="Q394" s="280"/>
      <c r="R394" s="280"/>
      <c r="S394" s="280"/>
      <c r="T394" s="28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T394" s="19" t="s">
        <v>164</v>
      </c>
      <c r="AU394" s="19" t="s">
        <v>90</v>
      </c>
    </row>
    <row r="395" spans="1:31" s="2" customFormat="1" ht="6.95" customHeight="1">
      <c r="A395" s="41"/>
      <c r="B395" s="62"/>
      <c r="C395" s="63"/>
      <c r="D395" s="63"/>
      <c r="E395" s="63"/>
      <c r="F395" s="63"/>
      <c r="G395" s="63"/>
      <c r="H395" s="63"/>
      <c r="I395" s="63"/>
      <c r="J395" s="63"/>
      <c r="K395" s="63"/>
      <c r="L395" s="47"/>
      <c r="M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</row>
  </sheetData>
  <sheetProtection password="CC35" sheet="1" objects="1" scenarios="1" formatColumns="0" formatRows="0" autoFilter="0"/>
  <autoFilter ref="C88:K39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4" r:id="rId1" display="https://podminky.urs.cz/item/CS_URS_2022_01/111103202"/>
    <hyperlink ref="F101" r:id="rId2" display="https://podminky.urs.cz/item/CS_URS_2022_01/183101121"/>
    <hyperlink ref="F109" r:id="rId3" display="https://podminky.urs.cz/item/CS_URS_2022_01/183111114"/>
    <hyperlink ref="F116" r:id="rId4" display="https://podminky.urs.cz/item/CS_URS_2022_01/184102113"/>
    <hyperlink ref="F196" r:id="rId5" display="https://podminky.urs.cz/item/CS_URS_2022_01/184102211"/>
    <hyperlink ref="F239" r:id="rId6" display="https://podminky.urs.cz/item/CS_URS_2022_01/184215133"/>
    <hyperlink ref="F252" r:id="rId7" display="https://podminky.urs.cz/item/CS_URS_2022_01/184801121"/>
    <hyperlink ref="F258" r:id="rId8" display="https://podminky.urs.cz/item/CS_URS_2022_01/184804116"/>
    <hyperlink ref="F264" r:id="rId9" display="https://podminky.urs.cz/item/CS_URS_2022_01/184806111"/>
    <hyperlink ref="F271" r:id="rId10" display="https://podminky.urs.cz/item/CS_URS_2022_01/184806151"/>
    <hyperlink ref="F278" r:id="rId11" display="https://podminky.urs.cz/item/CS_URS_2022_01/184813135"/>
    <hyperlink ref="F337" r:id="rId12" display="https://podminky.urs.cz/item/CS_URS_2022_01/185803105"/>
    <hyperlink ref="F342" r:id="rId13" display="https://podminky.urs.cz/item/CS_URS_2022_01/185804311"/>
    <hyperlink ref="F359" r:id="rId14" display="https://podminky.urs.cz/item/CS_URS_2022_01/185851121"/>
    <hyperlink ref="F364" r:id="rId15" display="https://podminky.urs.cz/item/CS_URS_2022_01/185851129"/>
    <hyperlink ref="F370" r:id="rId16" display="https://podminky.urs.cz/item/CS_URS_2022_01/762342441"/>
    <hyperlink ref="F383" r:id="rId17" display="https://podminky.urs.cz/item/CS_URS_2022_01/762395000"/>
    <hyperlink ref="F390" r:id="rId18" display="https://podminky.urs.cz/item/CS_URS_2022_01/998762201"/>
    <hyperlink ref="F394" r:id="rId19" display="https://podminky.urs.cz/item/CS_URS_2022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Heger</dc:creator>
  <cp:keywords/>
  <dc:description/>
  <cp:lastModifiedBy>Michal Heger</cp:lastModifiedBy>
  <dcterms:created xsi:type="dcterms:W3CDTF">2022-06-23T11:04:36Z</dcterms:created>
  <dcterms:modified xsi:type="dcterms:W3CDTF">2022-06-23T11:05:06Z</dcterms:modified>
  <cp:category/>
  <cp:version/>
  <cp:contentType/>
  <cp:contentStatus/>
</cp:coreProperties>
</file>