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L\kros rozpočty\HK interier\"/>
    </mc:Choice>
  </mc:AlternateContent>
  <bookViews>
    <workbookView xWindow="0" yWindow="0" windowWidth="0" windowHeight="0"/>
  </bookViews>
  <sheets>
    <sheet name="Rekapitulace stavby" sheetId="1" r:id="rId1"/>
    <sheet name="1 - Úpravy suterénu kance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Úpravy suterénu kance...'!$C$85:$K$195</definedName>
    <definedName name="_xlnm.Print_Area" localSheetId="1">'1 - Úpravy suterénu kance...'!$C$4:$J$37,'1 - Úpravy suterénu kance...'!$C$43:$J$69,'1 - Úpravy suterénu kance...'!$C$75:$K$195</definedName>
    <definedName name="_xlnm.Print_Titles" localSheetId="1">'1 - Úpravy suterénu kance...'!$85:$85</definedName>
    <definedName name="_xlnm.Print_Area" localSheetId="2">'Seznam figur'!$C$4:$G$12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195"/>
  <c r="BH195"/>
  <c r="BG195"/>
  <c r="BF195"/>
  <c r="T195"/>
  <c r="T194"/>
  <c r="R195"/>
  <c r="R194"/>
  <c r="P195"/>
  <c r="P194"/>
  <c r="BI188"/>
  <c r="BH188"/>
  <c r="BG188"/>
  <c r="BF188"/>
  <c r="T188"/>
  <c r="T181"/>
  <c r="R188"/>
  <c r="R181"/>
  <c r="P188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F82"/>
  <c r="F80"/>
  <c r="E78"/>
  <c r="J51"/>
  <c r="F50"/>
  <c r="F48"/>
  <c r="E46"/>
  <c r="J19"/>
  <c r="E19"/>
  <c r="J82"/>
  <c r="J18"/>
  <c r="J16"/>
  <c r="E16"/>
  <c r="F83"/>
  <c r="J15"/>
  <c r="J10"/>
  <c r="J80"/>
  <c i="1" r="L50"/>
  <c r="AM50"/>
  <c r="AM49"/>
  <c r="L49"/>
  <c r="AM47"/>
  <c r="L47"/>
  <c r="L45"/>
  <c r="L44"/>
  <c i="2" r="J188"/>
  <c r="J166"/>
  <c r="J94"/>
  <c r="J141"/>
  <c r="J172"/>
  <c r="BK134"/>
  <c r="BK96"/>
  <c r="BK139"/>
  <c r="J119"/>
  <c r="BK175"/>
  <c r="BK150"/>
  <c r="BK133"/>
  <c r="J118"/>
  <c r="J91"/>
  <c r="J144"/>
  <c r="J135"/>
  <c r="BK126"/>
  <c r="J121"/>
  <c r="BK117"/>
  <c r="BK111"/>
  <c r="J101"/>
  <c r="BK89"/>
  <c i="1" r="AS54"/>
  <c i="2" r="BK182"/>
  <c r="BK169"/>
  <c r="BK161"/>
  <c r="J153"/>
  <c r="BK144"/>
  <c r="BK131"/>
  <c r="J115"/>
  <c r="BK195"/>
  <c r="BK172"/>
  <c r="J133"/>
  <c r="BK147"/>
  <c r="J117"/>
  <c r="J137"/>
  <c r="BK104"/>
  <c r="J182"/>
  <c r="BK158"/>
  <c r="BK118"/>
  <c r="BK178"/>
  <c r="J130"/>
  <c r="J163"/>
  <c r="J131"/>
  <c r="J89"/>
  <c r="BK153"/>
  <c r="J123"/>
  <c r="J96"/>
  <c r="J158"/>
  <c r="J139"/>
  <c r="BK121"/>
  <c r="BK98"/>
  <c r="J32"/>
  <c r="J195"/>
  <c r="J150"/>
  <c r="BK107"/>
  <c r="BK163"/>
  <c r="BK119"/>
  <c r="J156"/>
  <c r="J120"/>
  <c r="BK166"/>
  <c r="BK130"/>
  <c r="BK115"/>
  <c r="BK91"/>
  <c r="J169"/>
  <c r="J132"/>
  <c r="J111"/>
  <c r="F32"/>
  <c r="BK188"/>
  <c r="BK135"/>
  <c r="J98"/>
  <c r="BK156"/>
  <c r="BK123"/>
  <c r="F34"/>
  <c r="BK137"/>
  <c r="BK120"/>
  <c r="BK101"/>
  <c r="J178"/>
  <c r="BK141"/>
  <c r="J126"/>
  <c r="J175"/>
  <c r="J134"/>
  <c r="J107"/>
  <c r="J147"/>
  <c r="J116"/>
  <c r="J161"/>
  <c r="BK132"/>
  <c r="J104"/>
  <c r="F35"/>
  <c r="BK116"/>
  <c r="BK94"/>
  <c r="F33"/>
  <c l="1" r="P181"/>
  <c r="P114"/>
  <c r="BK88"/>
  <c r="T100"/>
  <c r="P88"/>
  <c r="R93"/>
  <c r="P100"/>
  <c r="R122"/>
  <c r="P129"/>
  <c r="BK143"/>
  <c r="J143"/>
  <c r="J65"/>
  <c r="BK171"/>
  <c r="J171"/>
  <c r="J66"/>
  <c r="T171"/>
  <c r="R88"/>
  <c r="P93"/>
  <c r="R100"/>
  <c r="T114"/>
  <c r="T122"/>
  <c r="T129"/>
  <c r="R143"/>
  <c r="R171"/>
  <c r="BK93"/>
  <c r="J93"/>
  <c r="J58"/>
  <c r="T93"/>
  <c r="R114"/>
  <c r="P122"/>
  <c r="R129"/>
  <c r="T143"/>
  <c r="T88"/>
  <c r="T87"/>
  <c r="BK100"/>
  <c r="J100"/>
  <c r="J59"/>
  <c r="BK114"/>
  <c r="BK122"/>
  <c r="J122"/>
  <c r="J63"/>
  <c r="BK129"/>
  <c r="J129"/>
  <c r="J64"/>
  <c r="P143"/>
  <c r="P171"/>
  <c r="BK181"/>
  <c r="J181"/>
  <c r="J67"/>
  <c r="BK194"/>
  <c r="J194"/>
  <c r="J68"/>
  <c r="BK110"/>
  <c r="J110"/>
  <c r="J60"/>
  <c i="1" r="BC55"/>
  <c i="2" r="J48"/>
  <c r="J50"/>
  <c r="F51"/>
  <c r="BE89"/>
  <c r="BE91"/>
  <c r="BE94"/>
  <c r="BE96"/>
  <c r="BE98"/>
  <c r="BE101"/>
  <c r="BE104"/>
  <c r="BE107"/>
  <c r="BE111"/>
  <c r="BE115"/>
  <c r="BE116"/>
  <c r="BE117"/>
  <c r="BE118"/>
  <c r="BE119"/>
  <c r="BE120"/>
  <c r="BE121"/>
  <c r="BE123"/>
  <c r="BE126"/>
  <c r="BE130"/>
  <c r="BE131"/>
  <c r="BE132"/>
  <c r="BE133"/>
  <c r="BE134"/>
  <c r="BE135"/>
  <c r="BE137"/>
  <c r="BE139"/>
  <c r="BE141"/>
  <c r="BE144"/>
  <c r="BE147"/>
  <c r="BE150"/>
  <c r="BE153"/>
  <c r="BE156"/>
  <c r="BE158"/>
  <c r="BE161"/>
  <c r="BE163"/>
  <c r="BE166"/>
  <c r="BE169"/>
  <c r="BE172"/>
  <c r="BE175"/>
  <c r="BE178"/>
  <c r="BE182"/>
  <c r="BE188"/>
  <c r="BE195"/>
  <c i="1" r="BA55"/>
  <c r="AW55"/>
  <c r="BB55"/>
  <c r="BD55"/>
  <c r="BC54"/>
  <c r="W32"/>
  <c r="BA54"/>
  <c r="W30"/>
  <c r="BB54"/>
  <c r="W31"/>
  <c r="BD54"/>
  <c r="W33"/>
  <c i="2" l="1" r="R113"/>
  <c r="T113"/>
  <c r="T86"/>
  <c r="R87"/>
  <c r="BK87"/>
  <c r="J87"/>
  <c r="J56"/>
  <c r="R86"/>
  <c r="P87"/>
  <c r="BK113"/>
  <c r="J113"/>
  <c r="J61"/>
  <c r="P113"/>
  <c r="J88"/>
  <c r="J57"/>
  <c r="J114"/>
  <c r="J62"/>
  <c i="1" r="AX54"/>
  <c i="2" r="F31"/>
  <c i="1" r="AZ55"/>
  <c r="AZ54"/>
  <c r="W29"/>
  <c r="AY54"/>
  <c r="AW54"/>
  <c r="AK30"/>
  <c i="2" r="J31"/>
  <c i="1" r="AV55"/>
  <c r="AT55"/>
  <c i="2" l="1" r="P86"/>
  <c i="1" r="AU55"/>
  <c i="2" r="BK86"/>
  <c r="J86"/>
  <c r="J55"/>
  <c i="1" r="AV54"/>
  <c r="AK29"/>
  <c r="AU54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<sst xmlns="http://schemas.openxmlformats.org/spreadsheetml/2006/main">
  <si>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</si>
  <si>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</si>
  <si>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</si>
  <si>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</si>
  <si>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</si>
  <si>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{366e9b17-e438-4212-9783-33aefe5629a5}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</si>
  <si>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</si>
  <si>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</si>
  <si>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</si>
  <si>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</si>
  <si>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</si>
  <si>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</si>
  <si>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</si>
  <si>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</si>
  <si>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</si>
  <si>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</si>
  <si>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</si>
  <si>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Úpravy suterénu kancelářského objektu SPÚ, KPÚ HK</t>
  </si>
  <si>
    <t>0,1</t>
  </si>
  <si>
    <t>KSO:</t>
  </si>
  <si>
    <t/>
  </si>
  <si>
    <t>CC-CZ:</t>
  </si>
  <si>
    <t>Místo:</t>
  </si>
  <si>
    <t>Hradec Králové, Kydlinovská 245</t>
  </si>
  <si>
    <t>Datum:</t>
  </si>
  <si>
    <t>25. 5. 2022</t>
  </si>
  <si>
    <t>10</t>
  </si>
  <si>
    <t>100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</si>
  <si>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</si>
  <si>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</si>
  <si>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</si>
  <si>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</si>
  <si>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</si>
  <si>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</si>
  <si>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</si>
  <si>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</si>
  <si>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</si>
  <si>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</si>
  <si>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</si>
  <si>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</si>
  <si>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</si>
  <si>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</si>
  <si>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</si>
  <si>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</si>
  <si>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</si>
  <si>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</si>
  <si>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</si>
  <si>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</si>
  <si>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</si>
  <si>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</si>
  <si>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</si>
  <si>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</si>
  <si>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</si>
  <si>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</si>
  <si>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</si>
  <si>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</si>
  <si>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</si>
  <si>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</si>
  <si>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</si>
  <si>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</si>
  <si>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</si>
  <si>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</si>
  <si>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</si>
  <si>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</si>
  <si>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</si>
  <si>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</si>
  <si>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</si>
  <si>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</si>
  <si>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</si>
  <si>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</si>
  <si>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</si>
  <si>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</si>
  <si>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</si>
  <si>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</si>
  <si>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</si>
  <si>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</si>
  <si>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</si>
  <si>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</si>
  <si>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</si>
  <si>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</si>
  <si>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D01</t>
  </si>
  <si>
    <t>dveře 800 x 1970 mm</t>
  </si>
  <si>
    <t>kus</t>
  </si>
  <si>
    <t>6</t>
  </si>
  <si>
    <t>2</t>
  </si>
  <si>
    <t>D02</t>
  </si>
  <si>
    <t>dveře 600 x 1970 mm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</si>
  <si>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</si>
  <si>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</si>
  <si>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</si>
  <si>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</si>
  <si>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</si>
  <si>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</si>
  <si>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</si>
  <si>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</si>
  <si>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</si>
  <si>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</si>
  <si>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</si>
  <si>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</si>
  <si>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</si>
  <si>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</si>
  <si>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</si>
  <si>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</si>
  <si>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</si>
  <si>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</si>
  <si>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</si>
  <si>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</si>
  <si>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</si>
  <si>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</si>
  <si>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</si>
  <si>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</si>
  <si>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</si>
  <si>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</si>
  <si>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</si>
  <si>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</si>
  <si>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</si>
  <si>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</si>
  <si>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</si>
  <si>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</si>
  <si>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</si>
  <si>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</si>
  <si>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</si>
  <si>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</si>
  <si>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33</t>
  </si>
  <si>
    <t>K</t>
  </si>
  <si>
    <t>342291121</t>
  </si>
  <si>
    <t>Ukotvení příček plochými kotvami, do konstrukce cihelné</t>
  </si>
  <si>
    <t>m</t>
  </si>
  <si>
    <t>CS ÚRS 2022 01</t>
  </si>
  <si>
    <t>4</t>
  </si>
  <si>
    <t>440956719</t>
  </si>
  <si>
    <t>Online PSC</t>
  </si>
  <si>
    <t>https://podminky.urs.cz/item/CS_URS_2022_01/342291121</t>
  </si>
  <si>
    <t>34</t>
  </si>
  <si>
    <t>346244354</t>
  </si>
  <si>
    <t>Obezdívka koupelnových van ploch rovných z přesných pórobetonových tvárnic, na tenké maltové lože, tl. 100 mm</t>
  </si>
  <si>
    <t>m2</t>
  </si>
  <si>
    <t>615382274</t>
  </si>
  <si>
    <t>https://podminky.urs.cz/item/CS_URS_2022_01/346244354</t>
  </si>
  <si>
    <t>Úpravy povrchů, podlahy a osazování výplní</t>
  </si>
  <si>
    <t>35</t>
  </si>
  <si>
    <t>612142001</t>
  </si>
  <si>
    <t>Potažení vnitřních ploch pletivem v ploše nebo pruzích, na plném podkladu sklovláknitým vtlačením do tmelu stěn</t>
  </si>
  <si>
    <t>-1293727352</t>
  </si>
  <si>
    <t>https://podminky.urs.cz/item/CS_URS_2022_01/612142001</t>
  </si>
  <si>
    <t>36</t>
  </si>
  <si>
    <t>612311131</t>
  </si>
  <si>
    <t>Potažení vnitřních ploch vápenným štukem tloušťky do 3 mm svislých konstrukcí stěn</t>
  </si>
  <si>
    <t>-1417571143</t>
  </si>
  <si>
    <t>https://podminky.urs.cz/item/CS_URS_2022_01/612311131</t>
  </si>
  <si>
    <t>619991011</t>
  </si>
  <si>
    <t>Zakrytí vnitřních ploch před znečištěním včetně pozdějšího odkrytí konstrukcí a prvků obalením fólií a přelepením páskou</t>
  </si>
  <si>
    <t>432721530</t>
  </si>
  <si>
    <t>https://podminky.urs.cz/item/CS_URS_2022_01/619991011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</si>
  <si>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</si>
  <si>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</si>
  <si>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</si>
  <si>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</si>
  <si>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-1720919723</t>
  </si>
  <si>
    <t>https://podminky.urs.cz/item/CS_URS_2022_01/949101111</t>
  </si>
  <si>
    <t>VV</t>
  </si>
  <si>
    <t>38,97+12,67+25,37+10</t>
  </si>
  <si>
    <t>True</t>
  </si>
  <si>
    <t>952901111</t>
  </si>
  <si>
    <t>Vyčištění budov nebo objektů před předáním do užívání budov bytové nebo občanské výstavby, světlé výšky podlaží do 4 m</t>
  </si>
  <si>
    <t>-1918540741</t>
  </si>
  <si>
    <t>https://podminky.urs.cz/item/CS_URS_2022_01/952901111</t>
  </si>
  <si>
    <t>978011121</t>
  </si>
  <si>
    <t>Otlučení vápenných nebo vápenocementových omítek vnitřních ploch stropů, v rozsahu přes 5 do 10 %</t>
  </si>
  <si>
    <t>-273230596</t>
  </si>
  <si>
    <t>https://podminky.urs.cz/item/CS_URS_2022_01/978011121</t>
  </si>
  <si>
    <t>998</t>
  </si>
  <si>
    <t>Přesun hmot</t>
  </si>
  <si>
    <t>37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</si>
  <si>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</si>
  <si>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</si>
  <si>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t</t>
  </si>
  <si>
    <t>-842770605</t>
  </si>
  <si>
    <t>https://podminky.urs.cz/item/CS_URS_2022_01/998018002</t>
  </si>
  <si>
    <t>PSV</t>
  </si>
  <si>
    <t>Práce a dodávky PSV</t>
  </si>
  <si>
    <t>741</t>
  </si>
  <si>
    <t>Elektroinstalace - silnoproud</t>
  </si>
  <si>
    <t>24</t>
  </si>
  <si>
    <t>M</t>
  </si>
  <si>
    <t>34111030</t>
  </si>
  <si>
    <t>kabel instalační jádro Cu plné izolace PVC plášť PVC 450/750V (CYKY) 3x1,5mm2</t>
  </si>
  <si>
    <t>32</t>
  </si>
  <si>
    <t>16</t>
  </si>
  <si>
    <t>-1383497861</t>
  </si>
  <si>
    <t>25</t>
  </si>
  <si>
    <t>Pol 01</t>
  </si>
  <si>
    <t>Svítidlo typu A1 - LED panel do SDK nebo přisazený 1x27W, 3300 lm, 4000K, UGR&lt;19, hliníkový rámeček, mikropizmatický kryt, čtverec 600x600mm</t>
  </si>
  <si>
    <t>ks</t>
  </si>
  <si>
    <t>cena dle průzkumu trhu</t>
  </si>
  <si>
    <t>1531898419</t>
  </si>
  <si>
    <t>26</t>
  </si>
  <si>
    <t>Pol 02</t>
  </si>
  <si>
    <t>Souprava pro instalaci svítidla typu A1</t>
  </si>
  <si>
    <t>kpl</t>
  </si>
  <si>
    <t>-7717516</t>
  </si>
  <si>
    <t>41</t>
  </si>
  <si>
    <t>Pol 03</t>
  </si>
  <si>
    <t>Svítidlo typu B1 - LED přisazené/zapuštěné, 15W, 2110 lm, 4000K, IP64</t>
  </si>
  <si>
    <t>-287103762</t>
  </si>
  <si>
    <t>42</t>
  </si>
  <si>
    <t>Pol 04</t>
  </si>
  <si>
    <t>Souprava pro instalaci svítidla typu B1</t>
  </si>
  <si>
    <t>-700975818</t>
  </si>
  <si>
    <t>27</t>
  </si>
  <si>
    <t>Pol 05</t>
  </si>
  <si>
    <t>Drobný instalační materiál, instalace</t>
  </si>
  <si>
    <t>1586352269</t>
  </si>
  <si>
    <t>28</t>
  </si>
  <si>
    <t>Pol 06</t>
  </si>
  <si>
    <t>Demontáž stávajících kabelů</t>
  </si>
  <si>
    <t>71549638</t>
  </si>
  <si>
    <t>763</t>
  </si>
  <si>
    <t>Konstrukce suché výstavby</t>
  </si>
  <si>
    <t>5</t>
  </si>
  <si>
    <t>763135102</t>
  </si>
  <si>
    <t>Montáž sádrokartonového podhledu kazetového demontovatelného, velikosti kazet 600x600 mm včetně zavěšené nosné konstrukce polozapuštěné</t>
  </si>
  <si>
    <t>-2030221697</t>
  </si>
  <si>
    <t>https://podminky.urs.cz/item/CS_URS_2022_01/763135102</t>
  </si>
  <si>
    <t>38,97</t>
  </si>
  <si>
    <t>59030571</t>
  </si>
  <si>
    <t>podhled kazetový bez děrování polozapuštěná hrana tl 10mm 600x600mm</t>
  </si>
  <si>
    <t>1718203483</t>
  </si>
  <si>
    <t>38,97*1,1 'Přepočtené koeficientem množství</t>
  </si>
  <si>
    <t>766</t>
  </si>
  <si>
    <t>Konstrukce truhlářské</t>
  </si>
  <si>
    <t>30</t>
  </si>
  <si>
    <t>61162000</t>
  </si>
  <si>
    <t>dveře jednokřídlé dřevotřískové povrch dýhovaný plné 600x1970-2100mm</t>
  </si>
  <si>
    <t>8</t>
  </si>
  <si>
    <t>1274113553</t>
  </si>
  <si>
    <t>31</t>
  </si>
  <si>
    <t>61162002</t>
  </si>
  <si>
    <t>dveře jednokřídlé dřevotřískové povrch dýhovaný plné 800x1970-2100mm</t>
  </si>
  <si>
    <t>-1729785526</t>
  </si>
  <si>
    <t>43</t>
  </si>
  <si>
    <t>61187116</t>
  </si>
  <si>
    <t>práh dveřní dřevěný dubový tl 20mm dl 620mm š 100mm</t>
  </si>
  <si>
    <t>-36159906</t>
  </si>
  <si>
    <t>44</t>
  </si>
  <si>
    <t>61187156</t>
  </si>
  <si>
    <t>práh dveřní dřevěný dubový tl 20mm dl 820mm š 100mm</t>
  </si>
  <si>
    <t>-1110527439</t>
  </si>
  <si>
    <t>39</t>
  </si>
  <si>
    <t>61181102</t>
  </si>
  <si>
    <t>zárubeň jednokřídlá obložková s dýhovaným povrchem tl stěny 160-250mm rozměru 600-900/1970mm</t>
  </si>
  <si>
    <t>-409401997</t>
  </si>
  <si>
    <t>7</t>
  </si>
  <si>
    <t>766660001</t>
  </si>
  <si>
    <t>Montáž dveřních křídel dřevěných nebo plastových otevíravých do ocelové zárubně povrchově upravených jednokřídlových, šířky do 800 mm</t>
  </si>
  <si>
    <t>259712111</t>
  </si>
  <si>
    <t>https://podminky.urs.cz/item/CS_URS_2022_01/766660001</t>
  </si>
  <si>
    <t>38</t>
  </si>
  <si>
    <t>766682111</t>
  </si>
  <si>
    <t>Montáž zárubní dřevěných, plastových nebo z lamina obložkových, pro dveře jednokřídlové, tloušťky stěny do 170 mm</t>
  </si>
  <si>
    <t>-2023705327</t>
  </si>
  <si>
    <t>https://podminky.urs.cz/item/CS_URS_2022_01/766682111</t>
  </si>
  <si>
    <t>766691914</t>
  </si>
  <si>
    <t>Ostatní práce vyvěšení nebo zavěšení křídel s případným uložením a opětovným zavěšením po provedení stavebních změn dřevěných dveřních, plochy do 2 m2</t>
  </si>
  <si>
    <t>1414070325</t>
  </si>
  <si>
    <t>https://podminky.urs.cz/item/CS_URS_2022_01/766691914</t>
  </si>
  <si>
    <t>40</t>
  </si>
  <si>
    <t>998766202</t>
  </si>
  <si>
    <t>Přesun hmot pro konstrukce truhlářské stanovený procentní sazbou (%) z ceny vodorovná dopravní vzdálenost do 50 m v objektech výšky přes 6 do 12 m</t>
  </si>
  <si>
    <t>%</t>
  </si>
  <si>
    <t>1008490163</t>
  </si>
  <si>
    <t>https://podminky.urs.cz/item/CS_URS_2022_01/998766202</t>
  </si>
  <si>
    <t>771</t>
  </si>
  <si>
    <t>Podlahy z dlaždic</t>
  </si>
  <si>
    <t>11</t>
  </si>
  <si>
    <t>771121011</t>
  </si>
  <si>
    <t>Příprava podkladu před provedením dlažby nátěr penetrační na podlahu</t>
  </si>
  <si>
    <t>-82370489</t>
  </si>
  <si>
    <t>https://podminky.urs.cz/item/CS_URS_2022_01/771121011</t>
  </si>
  <si>
    <t>12</t>
  </si>
  <si>
    <t>771471810</t>
  </si>
  <si>
    <t>Demontáž soklíků z dlaždic keramických kladených do malty rovných</t>
  </si>
  <si>
    <t>-1103535078</t>
  </si>
  <si>
    <t>https://podminky.urs.cz/item/CS_URS_2022_01/771471810</t>
  </si>
  <si>
    <t>19+40+7</t>
  </si>
  <si>
    <t>45</t>
  </si>
  <si>
    <t>771474112</t>
  </si>
  <si>
    <t>Montáž soklů z dlaždic keramických lepených flexibilním lepidlem rovných, výšky přes 65 do 90 mm</t>
  </si>
  <si>
    <t>-1006830872</t>
  </si>
  <si>
    <t>https://podminky.urs.cz/item/CS_URS_2022_01/771474112</t>
  </si>
  <si>
    <t>13</t>
  </si>
  <si>
    <t>771574112</t>
  </si>
  <si>
    <t>Montáž podlah z dlaždic keramických lepených flexibilním lepidlem maloformátových hladkých přes 9 do 12 ks/m2</t>
  </si>
  <si>
    <t>206165389</t>
  </si>
  <si>
    <t>https://podminky.urs.cz/item/CS_URS_2022_01/771574112</t>
  </si>
  <si>
    <t>14</t>
  </si>
  <si>
    <t>59761016</t>
  </si>
  <si>
    <t>dlažba keramická slinutá hladká do interiéru i exteriéru přes 9 do 12ks/m2</t>
  </si>
  <si>
    <t>-691344710</t>
  </si>
  <si>
    <t>87,01*1,15 'Přepočtené koeficientem množství</t>
  </si>
  <si>
    <t>771577114</t>
  </si>
  <si>
    <t>Montáž podlah z dlaždic keramických lepených flexibilním lepidlem Příplatek k cenám za dvousložkový spárovací tmel</t>
  </si>
  <si>
    <t>1016057545</t>
  </si>
  <si>
    <t>https://podminky.urs.cz/item/CS_URS_2022_01/771577114</t>
  </si>
  <si>
    <t>59761281</t>
  </si>
  <si>
    <t>sokl s položlábkem-dlažba keramická slinutá hladká do interiéru i exteriéru 300x80mm</t>
  </si>
  <si>
    <t>1017095943</t>
  </si>
  <si>
    <t>220*1,05 'Přepočtené koeficientem množství</t>
  </si>
  <si>
    <t>771591115</t>
  </si>
  <si>
    <t>Podlahy - dokončovací práce spárování silikonem</t>
  </si>
  <si>
    <t>-685123834</t>
  </si>
  <si>
    <t>https://podminky.urs.cz/item/CS_URS_2022_01/771591115</t>
  </si>
  <si>
    <t>66</t>
  </si>
  <si>
    <t>17</t>
  </si>
  <si>
    <t>771592011</t>
  </si>
  <si>
    <t>Čištění vnitřních ploch po položení dlažby podlah nebo schodišť chemickými prostředky</t>
  </si>
  <si>
    <t>-1448157971</t>
  </si>
  <si>
    <t>https://podminky.urs.cz/item/CS_URS_2022_01/771592011</t>
  </si>
  <si>
    <t>18</t>
  </si>
  <si>
    <t>998771203</t>
  </si>
  <si>
    <t>Přesun hmot pro podlahy z dlaždic stanovený procentní sazbou (%) z ceny vodorovná dopravní vzdálenost do 50 m v objektech výšky přes 12 do 24 m</t>
  </si>
  <si>
    <t>-855698453</t>
  </si>
  <si>
    <t>https://podminky.urs.cz/item/CS_URS_2022_01/998771203</t>
  </si>
  <si>
    <t>783</t>
  </si>
  <si>
    <t>Dokončovací práce - nátěry</t>
  </si>
  <si>
    <t>19</t>
  </si>
  <si>
    <t>783314201</t>
  </si>
  <si>
    <t>Základní antikorozní nátěr zámečnických konstrukcí jednonásobný syntetický standardní</t>
  </si>
  <si>
    <t>500459884</t>
  </si>
  <si>
    <t>https://podminky.urs.cz/item/CS_URS_2022_01/783314201</t>
  </si>
  <si>
    <t>1,50*7</t>
  </si>
  <si>
    <t>20</t>
  </si>
  <si>
    <t>783315101</t>
  </si>
  <si>
    <t>Mezinátěr zámečnických konstrukcí jednonásobný syntetický standardní</t>
  </si>
  <si>
    <t>-1027037449</t>
  </si>
  <si>
    <t>https://podminky.urs.cz/item/CS_URS_2022_01/783315101</t>
  </si>
  <si>
    <t>783317101</t>
  </si>
  <si>
    <t>Krycí nátěr (email) zámečnických konstrukcí jednonásobný syntetický standardní</t>
  </si>
  <si>
    <t>720264355</t>
  </si>
  <si>
    <t>https://podminky.urs.cz/item/CS_URS_2022_01/783317101</t>
  </si>
  <si>
    <t>784</t>
  </si>
  <si>
    <t>Dokončovací práce - malby a tapety</t>
  </si>
  <si>
    <t>22</t>
  </si>
  <si>
    <t>784121001</t>
  </si>
  <si>
    <t>Oškrabání malby v místnostech výšky do 3,80 m</t>
  </si>
  <si>
    <t>927569589</t>
  </si>
  <si>
    <t>https://podminky.urs.cz/item/CS_URS_2022_01/784121001</t>
  </si>
  <si>
    <t>(20,95+1,8)*2*3,13</t>
  </si>
  <si>
    <t>(4,15+2,375+3,6+1,00+1,08+1,80)*3,13</t>
  </si>
  <si>
    <t>Součet</t>
  </si>
  <si>
    <t>23</t>
  </si>
  <si>
    <t>784211131</t>
  </si>
  <si>
    <t>Malby z malířských směsí oděruvzdorných za mokra dvojnásobné, bílé za mokra oděruvzdorné minimálně v místnostech výšky do 3,80 m</t>
  </si>
  <si>
    <t>-2145472641</t>
  </si>
  <si>
    <t>https://podminky.urs.cz/item/CS_URS_2022_01/784211131</t>
  </si>
  <si>
    <t>VRN</t>
  </si>
  <si>
    <t>Vedlejší rozpočtové náklady</t>
  </si>
  <si>
    <t>29</t>
  </si>
  <si>
    <t>Pol 07</t>
  </si>
  <si>
    <t>Odpadové hospodářství</t>
  </si>
  <si>
    <t>-1696433823</t>
  </si>
  <si>
    <t>SEZNAM FIGUR</t>
  </si>
  <si>
    <t>Výměra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</si>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</sst>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2291121" TargetMode="External" /><Relationship Id="rId2" Type="http://schemas.openxmlformats.org/officeDocument/2006/relationships/hyperlink" Target="https://podminky.urs.cz/item/CS_URS_2022_01/346244354" TargetMode="External" /><Relationship Id="rId3" Type="http://schemas.openxmlformats.org/officeDocument/2006/relationships/hyperlink" Target="https://podminky.urs.cz/item/CS_URS_2022_01/612142001" TargetMode="External" /><Relationship Id="rId4" Type="http://schemas.openxmlformats.org/officeDocument/2006/relationships/hyperlink" Target="https://podminky.urs.cz/item/CS_URS_2022_01/612311131" TargetMode="External" /><Relationship Id="rId5" Type="http://schemas.openxmlformats.org/officeDocument/2006/relationships/hyperlink" Target="https://podminky.urs.cz/item/CS_URS_2022_01/619991011" TargetMode="External" /><Relationship Id="rId6" Type="http://schemas.openxmlformats.org/officeDocument/2006/relationships/hyperlink" Target="https://podminky.urs.cz/item/CS_URS_2022_01/949101111" TargetMode="External" /><Relationship Id="rId7" Type="http://schemas.openxmlformats.org/officeDocument/2006/relationships/hyperlink" Target="https://podminky.urs.cz/item/CS_URS_2022_01/952901111" TargetMode="External" /><Relationship Id="rId8" Type="http://schemas.openxmlformats.org/officeDocument/2006/relationships/hyperlink" Target="https://podminky.urs.cz/item/CS_URS_2022_01/978011121" TargetMode="External" /><Relationship Id="rId9" Type="http://schemas.openxmlformats.org/officeDocument/2006/relationships/hyperlink" Target="https://podminky.urs.cz/item/CS_URS_2022_01/998018002" TargetMode="External" /><Relationship Id="rId10" Type="http://schemas.openxmlformats.org/officeDocument/2006/relationships/hyperlink" Target="https://podminky.urs.cz/item/CS_URS_2022_01/763135102" TargetMode="External" /><Relationship Id="rId11" Type="http://schemas.openxmlformats.org/officeDocument/2006/relationships/hyperlink" Target="https://podminky.urs.cz/item/CS_URS_2022_01/766660001" TargetMode="External" /><Relationship Id="rId12" Type="http://schemas.openxmlformats.org/officeDocument/2006/relationships/hyperlink" Target="https://podminky.urs.cz/item/CS_URS_2022_01/766682111" TargetMode="External" /><Relationship Id="rId13" Type="http://schemas.openxmlformats.org/officeDocument/2006/relationships/hyperlink" Target="https://podminky.urs.cz/item/CS_URS_2022_01/766691914" TargetMode="External" /><Relationship Id="rId14" Type="http://schemas.openxmlformats.org/officeDocument/2006/relationships/hyperlink" Target="https://podminky.urs.cz/item/CS_URS_2022_01/998766202" TargetMode="External" /><Relationship Id="rId15" Type="http://schemas.openxmlformats.org/officeDocument/2006/relationships/hyperlink" Target="https://podminky.urs.cz/item/CS_URS_2022_01/771121011" TargetMode="External" /><Relationship Id="rId16" Type="http://schemas.openxmlformats.org/officeDocument/2006/relationships/hyperlink" Target="https://podminky.urs.cz/item/CS_URS_2022_01/771471810" TargetMode="External" /><Relationship Id="rId17" Type="http://schemas.openxmlformats.org/officeDocument/2006/relationships/hyperlink" Target="https://podminky.urs.cz/item/CS_URS_2022_01/771474112" TargetMode="External" /><Relationship Id="rId18" Type="http://schemas.openxmlformats.org/officeDocument/2006/relationships/hyperlink" Target="https://podminky.urs.cz/item/CS_URS_2022_01/771574112" TargetMode="External" /><Relationship Id="rId19" Type="http://schemas.openxmlformats.org/officeDocument/2006/relationships/hyperlink" Target="https://podminky.urs.cz/item/CS_URS_2022_01/771577114" TargetMode="External" /><Relationship Id="rId20" Type="http://schemas.openxmlformats.org/officeDocument/2006/relationships/hyperlink" Target="https://podminky.urs.cz/item/CS_URS_2022_01/771591115" TargetMode="External" /><Relationship Id="rId21" Type="http://schemas.openxmlformats.org/officeDocument/2006/relationships/hyperlink" Target="https://podminky.urs.cz/item/CS_URS_2022_01/771592011" TargetMode="External" /><Relationship Id="rId22" Type="http://schemas.openxmlformats.org/officeDocument/2006/relationships/hyperlink" Target="https://podminky.urs.cz/item/CS_URS_2022_01/998771203" TargetMode="External" /><Relationship Id="rId23" Type="http://schemas.openxmlformats.org/officeDocument/2006/relationships/hyperlink" Target="https://podminky.urs.cz/item/CS_URS_2022_01/783314201" TargetMode="External" /><Relationship Id="rId24" Type="http://schemas.openxmlformats.org/officeDocument/2006/relationships/hyperlink" Target="https://podminky.urs.cz/item/CS_URS_2022_01/783315101" TargetMode="External" /><Relationship Id="rId25" Type="http://schemas.openxmlformats.org/officeDocument/2006/relationships/hyperlink" Target="https://podminky.urs.cz/item/CS_URS_2022_01/783317101" TargetMode="External" /><Relationship Id="rId26" Type="http://schemas.openxmlformats.org/officeDocument/2006/relationships/hyperlink" Target="https://podminky.urs.cz/item/CS_URS_2022_01/784121001" TargetMode="External" /><Relationship Id="rId27" Type="http://schemas.openxmlformats.org/officeDocument/2006/relationships/hyperlink" Target="https://podminky.urs.cz/item/CS_URS_2022_01/78421113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20</v>
      </c>
      <c r="AO7" s="22"/>
      <c r="AP7" s="22"/>
      <c r="AQ7" s="22"/>
      <c r="AR7" s="20"/>
      <c r="BE7" s="31"/>
      <c r="BS7" s="17" t="s">
        <v>14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26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27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20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4" t="s">
        <v>34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34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32</v>
      </c>
      <c r="AL14" s="22"/>
      <c r="AM14" s="22"/>
      <c r="AN14" s="34" t="s">
        <v>34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20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20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30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Úpravy suterénu kancelářského objektu SPÚ, KPÚ HK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Hradec Králové, Kydlinovská 245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25. 5. 2022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28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Státní pozemkový úřad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35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33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Státní pozemkový úřad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20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73</v>
      </c>
      <c r="BT54" s="109" t="s">
        <v>74</v>
      </c>
      <c r="BV54" s="109" t="s">
        <v>75</v>
      </c>
      <c r="BW54" s="109" t="s">
        <v>5</v>
      </c>
      <c r="BX54" s="109" t="s">
        <v>76</v>
      </c>
      <c r="CL54" s="109" t="s">
        <v>20</v>
      </c>
    </row>
    <row r="55" s="7" customFormat="1" ht="24.75" customHeight="1">
      <c r="A55" s="110" t="s">
        <v>77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'1 - Úpravy suterénu kance...'!J28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78</v>
      </c>
      <c r="AR55" s="117"/>
      <c r="AS55" s="118">
        <v>0</v>
      </c>
      <c r="AT55" s="119">
        <f>ROUND(SUM(AV55:AW55),2)</f>
        <v>0</v>
      </c>
      <c r="AU55" s="120">
        <f>'1 - Úpravy suterénu kance...'!P86</f>
        <v>0</v>
      </c>
      <c r="AV55" s="119">
        <f>'1 - Úpravy suterénu kance...'!J31</f>
        <v>0</v>
      </c>
      <c r="AW55" s="119">
        <f>'1 - Úpravy suterénu kance...'!J32</f>
        <v>0</v>
      </c>
      <c r="AX55" s="119">
        <f>'1 - Úpravy suterénu kance...'!J33</f>
        <v>0</v>
      </c>
      <c r="AY55" s="119">
        <f>'1 - Úpravy suterénu kance...'!J34</f>
        <v>0</v>
      </c>
      <c r="AZ55" s="119">
        <f>'1 - Úpravy suterénu kance...'!F31</f>
        <v>0</v>
      </c>
      <c r="BA55" s="119">
        <f>'1 - Úpravy suterénu kance...'!F32</f>
        <v>0</v>
      </c>
      <c r="BB55" s="119">
        <f>'1 - Úpravy suterénu kance...'!F33</f>
        <v>0</v>
      </c>
      <c r="BC55" s="119">
        <f>'1 - Úpravy suterénu kance...'!F34</f>
        <v>0</v>
      </c>
      <c r="BD55" s="121">
        <f>'1 - Úpravy suterénu kance...'!F35</f>
        <v>0</v>
      </c>
      <c r="BE55" s="7"/>
      <c r="BT55" s="122" t="s">
        <v>14</v>
      </c>
      <c r="BU55" s="122" t="s">
        <v>79</v>
      </c>
      <c r="BV55" s="122" t="s">
        <v>75</v>
      </c>
      <c r="BW55" s="122" t="s">
        <v>5</v>
      </c>
      <c r="BX55" s="122" t="s">
        <v>76</v>
      </c>
      <c r="CL55" s="122" t="s">
        <v>20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CaOF7sM+ce55koujVl75NVA4a9rb4KsH9nKtClTOzULNITDY1RrGYoJ2Aa7w/YgfaPB8kSCXpaZ7TnovxmoOSQ==" hashValue="c7+8bgXAup7DrYhqGClob60szHTdt6kB8kh3Gh7k1X00ZW+umA7rHTiGcFsXZNfYMxS9hBFgtNE68LYewxa4f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 - Úpravy suterénu kanc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  <c r="AZ2" s="123" t="s">
        <v>80</v>
      </c>
      <c r="BA2" s="123" t="s">
        <v>81</v>
      </c>
      <c r="BB2" s="123" t="s">
        <v>82</v>
      </c>
      <c r="BC2" s="123" t="s">
        <v>83</v>
      </c>
      <c r="BD2" s="123" t="s">
        <v>84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84</v>
      </c>
      <c r="AZ3" s="123" t="s">
        <v>85</v>
      </c>
      <c r="BA3" s="123" t="s">
        <v>86</v>
      </c>
      <c r="BB3" s="123" t="s">
        <v>82</v>
      </c>
      <c r="BC3" s="123" t="s">
        <v>14</v>
      </c>
      <c r="BD3" s="123" t="s">
        <v>84</v>
      </c>
    </row>
    <row r="4" s="1" customFormat="1" ht="24.96" customHeight="1">
      <c r="B4" s="20"/>
      <c r="D4" s="126" t="s">
        <v>87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8" t="s">
        <v>16</v>
      </c>
      <c r="E6" s="38"/>
      <c r="F6" s="38"/>
      <c r="G6" s="38"/>
      <c r="H6" s="38"/>
      <c r="I6" s="38"/>
      <c r="J6" s="38"/>
      <c r="K6" s="38"/>
      <c r="L6" s="129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0" t="s">
        <v>17</v>
      </c>
      <c r="F7" s="38"/>
      <c r="G7" s="38"/>
      <c r="H7" s="38"/>
      <c r="I7" s="38"/>
      <c r="J7" s="38"/>
      <c r="K7" s="38"/>
      <c r="L7" s="129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8" t="s">
        <v>19</v>
      </c>
      <c r="E9" s="38"/>
      <c r="F9" s="131" t="s">
        <v>20</v>
      </c>
      <c r="G9" s="38"/>
      <c r="H9" s="38"/>
      <c r="I9" s="128" t="s">
        <v>21</v>
      </c>
      <c r="J9" s="131" t="s">
        <v>20</v>
      </c>
      <c r="K9" s="38"/>
      <c r="L9" s="12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8" t="s">
        <v>22</v>
      </c>
      <c r="E10" s="38"/>
      <c r="F10" s="131" t="s">
        <v>23</v>
      </c>
      <c r="G10" s="38"/>
      <c r="H10" s="38"/>
      <c r="I10" s="128" t="s">
        <v>24</v>
      </c>
      <c r="J10" s="132" t="str">
        <f>'Rekapitulace stavby'!AN8</f>
        <v>25. 5. 2022</v>
      </c>
      <c r="K10" s="38"/>
      <c r="L10" s="12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28</v>
      </c>
      <c r="E12" s="38"/>
      <c r="F12" s="38"/>
      <c r="G12" s="38"/>
      <c r="H12" s="38"/>
      <c r="I12" s="128" t="s">
        <v>29</v>
      </c>
      <c r="J12" s="131" t="s">
        <v>30</v>
      </c>
      <c r="K12" s="38"/>
      <c r="L12" s="12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1" t="s">
        <v>31</v>
      </c>
      <c r="F13" s="38"/>
      <c r="G13" s="38"/>
      <c r="H13" s="38"/>
      <c r="I13" s="128" t="s">
        <v>32</v>
      </c>
      <c r="J13" s="131" t="s">
        <v>20</v>
      </c>
      <c r="K13" s="38"/>
      <c r="L13" s="12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8" t="s">
        <v>33</v>
      </c>
      <c r="E15" s="38"/>
      <c r="F15" s="38"/>
      <c r="G15" s="38"/>
      <c r="H15" s="38"/>
      <c r="I15" s="128" t="s">
        <v>29</v>
      </c>
      <c r="J15" s="33" t="str">
        <f>'Rekapitulace stavby'!AN13</f>
        <v>Vyplň údaj</v>
      </c>
      <c r="K15" s="38"/>
      <c r="L15" s="12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1"/>
      <c r="G16" s="131"/>
      <c r="H16" s="131"/>
      <c r="I16" s="128" t="s">
        <v>32</v>
      </c>
      <c r="J16" s="33" t="str">
        <f>'Rekapitulace stavby'!AN14</f>
        <v>Vyplň údaj</v>
      </c>
      <c r="K16" s="38"/>
      <c r="L16" s="12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8" t="s">
        <v>35</v>
      </c>
      <c r="E18" s="38"/>
      <c r="F18" s="38"/>
      <c r="G18" s="38"/>
      <c r="H18" s="38"/>
      <c r="I18" s="128" t="s">
        <v>29</v>
      </c>
      <c r="J18" s="131" t="str">
        <f>IF('Rekapitulace stavby'!AN16="","",'Rekapitulace stavby'!AN16)</f>
        <v/>
      </c>
      <c r="K18" s="38"/>
      <c r="L18" s="12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1" t="str">
        <f>IF('Rekapitulace stavby'!E17="","",'Rekapitulace stavby'!E17)</f>
        <v xml:space="preserve"> </v>
      </c>
      <c r="F19" s="38"/>
      <c r="G19" s="38"/>
      <c r="H19" s="38"/>
      <c r="I19" s="128" t="s">
        <v>32</v>
      </c>
      <c r="J19" s="131" t="str">
        <f>IF('Rekapitulace stavby'!AN17="","",'Rekapitulace stavby'!AN17)</f>
        <v/>
      </c>
      <c r="K19" s="38"/>
      <c r="L19" s="12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8" t="s">
        <v>37</v>
      </c>
      <c r="E21" s="38"/>
      <c r="F21" s="38"/>
      <c r="G21" s="38"/>
      <c r="H21" s="38"/>
      <c r="I21" s="128" t="s">
        <v>29</v>
      </c>
      <c r="J21" s="131" t="s">
        <v>30</v>
      </c>
      <c r="K21" s="38"/>
      <c r="L21" s="12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1" t="s">
        <v>31</v>
      </c>
      <c r="F22" s="38"/>
      <c r="G22" s="38"/>
      <c r="H22" s="38"/>
      <c r="I22" s="128" t="s">
        <v>32</v>
      </c>
      <c r="J22" s="131" t="s">
        <v>20</v>
      </c>
      <c r="K22" s="38"/>
      <c r="L22" s="12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8" t="s">
        <v>38</v>
      </c>
      <c r="E24" s="38"/>
      <c r="F24" s="38"/>
      <c r="G24" s="38"/>
      <c r="H24" s="38"/>
      <c r="I24" s="38"/>
      <c r="J24" s="38"/>
      <c r="K24" s="38"/>
      <c r="L24" s="12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7.25" customHeight="1">
      <c r="A25" s="133"/>
      <c r="B25" s="134"/>
      <c r="C25" s="133"/>
      <c r="D25" s="133"/>
      <c r="E25" s="135" t="s">
        <v>39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7"/>
      <c r="E27" s="137"/>
      <c r="F27" s="137"/>
      <c r="G27" s="137"/>
      <c r="H27" s="137"/>
      <c r="I27" s="137"/>
      <c r="J27" s="137"/>
      <c r="K27" s="137"/>
      <c r="L27" s="12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8" t="s">
        <v>40</v>
      </c>
      <c r="E28" s="38"/>
      <c r="F28" s="38"/>
      <c r="G28" s="38"/>
      <c r="H28" s="38"/>
      <c r="I28" s="38"/>
      <c r="J28" s="139">
        <f>ROUND(J86, 2)</f>
        <v>0</v>
      </c>
      <c r="K28" s="38"/>
      <c r="L28" s="12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7"/>
      <c r="E29" s="137"/>
      <c r="F29" s="137"/>
      <c r="G29" s="137"/>
      <c r="H29" s="137"/>
      <c r="I29" s="137"/>
      <c r="J29" s="137"/>
      <c r="K29" s="137"/>
      <c r="L29" s="12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0" t="s">
        <v>42</v>
      </c>
      <c r="G30" s="38"/>
      <c r="H30" s="38"/>
      <c r="I30" s="140" t="s">
        <v>41</v>
      </c>
      <c r="J30" s="140" t="s">
        <v>43</v>
      </c>
      <c r="K30" s="38"/>
      <c r="L30" s="12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1" t="s">
        <v>44</v>
      </c>
      <c r="E31" s="128" t="s">
        <v>45</v>
      </c>
      <c r="F31" s="142">
        <f>ROUND((SUM(BE86:BE195)),  2)</f>
        <v>0</v>
      </c>
      <c r="G31" s="38"/>
      <c r="H31" s="38"/>
      <c r="I31" s="143">
        <v>0.20999999999999999</v>
      </c>
      <c r="J31" s="142">
        <f>ROUND(((SUM(BE86:BE195))*I31),  2)</f>
        <v>0</v>
      </c>
      <c r="K31" s="38"/>
      <c r="L31" s="12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8" t="s">
        <v>46</v>
      </c>
      <c r="F32" s="142">
        <f>ROUND((SUM(BF86:BF195)),  2)</f>
        <v>0</v>
      </c>
      <c r="G32" s="38"/>
      <c r="H32" s="38"/>
      <c r="I32" s="143">
        <v>0.14999999999999999</v>
      </c>
      <c r="J32" s="142">
        <f>ROUND(((SUM(BF86:BF195))*I32),  2)</f>
        <v>0</v>
      </c>
      <c r="K32" s="38"/>
      <c r="L32" s="12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8" t="s">
        <v>47</v>
      </c>
      <c r="F33" s="142">
        <f>ROUND((SUM(BG86:BG195)),  2)</f>
        <v>0</v>
      </c>
      <c r="G33" s="38"/>
      <c r="H33" s="38"/>
      <c r="I33" s="143">
        <v>0.20999999999999999</v>
      </c>
      <c r="J33" s="142">
        <f>0</f>
        <v>0</v>
      </c>
      <c r="K33" s="38"/>
      <c r="L33" s="12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8" t="s">
        <v>48</v>
      </c>
      <c r="F34" s="142">
        <f>ROUND((SUM(BH86:BH195)),  2)</f>
        <v>0</v>
      </c>
      <c r="G34" s="38"/>
      <c r="H34" s="38"/>
      <c r="I34" s="143">
        <v>0.14999999999999999</v>
      </c>
      <c r="J34" s="142">
        <f>0</f>
        <v>0</v>
      </c>
      <c r="K34" s="38"/>
      <c r="L34" s="12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49</v>
      </c>
      <c r="F35" s="142">
        <f>ROUND((SUM(BI86:BI195)),  2)</f>
        <v>0</v>
      </c>
      <c r="G35" s="38"/>
      <c r="H35" s="38"/>
      <c r="I35" s="143">
        <v>0</v>
      </c>
      <c r="J35" s="142">
        <f>0</f>
        <v>0</v>
      </c>
      <c r="K35" s="38"/>
      <c r="L35" s="12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4"/>
      <c r="D37" s="145" t="s">
        <v>50</v>
      </c>
      <c r="E37" s="146"/>
      <c r="F37" s="146"/>
      <c r="G37" s="147" t="s">
        <v>51</v>
      </c>
      <c r="H37" s="148" t="s">
        <v>52</v>
      </c>
      <c r="I37" s="146"/>
      <c r="J37" s="149">
        <f>SUM(J28:J35)</f>
        <v>0</v>
      </c>
      <c r="K37" s="150"/>
      <c r="L37" s="12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88</v>
      </c>
      <c r="D43" s="40"/>
      <c r="E43" s="40"/>
      <c r="F43" s="40"/>
      <c r="G43" s="40"/>
      <c r="H43" s="40"/>
      <c r="I43" s="40"/>
      <c r="J43" s="40"/>
      <c r="K43" s="40"/>
      <c r="L43" s="12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9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Úpravy suterénu kancelářského objektu SPÚ, KPÚ HK</v>
      </c>
      <c r="F46" s="40"/>
      <c r="G46" s="40"/>
      <c r="H46" s="40"/>
      <c r="I46" s="40"/>
      <c r="J46" s="40"/>
      <c r="K46" s="40"/>
      <c r="L46" s="129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9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22</v>
      </c>
      <c r="D48" s="40"/>
      <c r="E48" s="40"/>
      <c r="F48" s="27" t="str">
        <f>F10</f>
        <v>Hradec Králové, Kydlinovská 245</v>
      </c>
      <c r="G48" s="40"/>
      <c r="H48" s="40"/>
      <c r="I48" s="32" t="s">
        <v>24</v>
      </c>
      <c r="J48" s="72" t="str">
        <f>IF(J10="","",J10)</f>
        <v>25. 5. 2022</v>
      </c>
      <c r="K48" s="40"/>
      <c r="L48" s="129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9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28</v>
      </c>
      <c r="D50" s="40"/>
      <c r="E50" s="40"/>
      <c r="F50" s="27" t="str">
        <f>E13</f>
        <v>Státní pozemkový úřad</v>
      </c>
      <c r="G50" s="40"/>
      <c r="H50" s="40"/>
      <c r="I50" s="32" t="s">
        <v>35</v>
      </c>
      <c r="J50" s="36" t="str">
        <f>E19</f>
        <v xml:space="preserve"> </v>
      </c>
      <c r="K50" s="40"/>
      <c r="L50" s="129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25.65" customHeight="1">
      <c r="A51" s="38"/>
      <c r="B51" s="39"/>
      <c r="C51" s="32" t="s">
        <v>33</v>
      </c>
      <c r="D51" s="40"/>
      <c r="E51" s="40"/>
      <c r="F51" s="27" t="str">
        <f>IF(E16="","",E16)</f>
        <v>Vyplň údaj</v>
      </c>
      <c r="G51" s="40"/>
      <c r="H51" s="40"/>
      <c r="I51" s="32" t="s">
        <v>37</v>
      </c>
      <c r="J51" s="36" t="str">
        <f>E22</f>
        <v>Státní pozemkový úřad</v>
      </c>
      <c r="K51" s="40"/>
      <c r="L51" s="129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9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5" t="s">
        <v>89</v>
      </c>
      <c r="D53" s="156"/>
      <c r="E53" s="156"/>
      <c r="F53" s="156"/>
      <c r="G53" s="156"/>
      <c r="H53" s="156"/>
      <c r="I53" s="156"/>
      <c r="J53" s="157" t="s">
        <v>90</v>
      </c>
      <c r="K53" s="156"/>
      <c r="L53" s="129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9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8" t="s">
        <v>72</v>
      </c>
      <c r="D55" s="40"/>
      <c r="E55" s="40"/>
      <c r="F55" s="40"/>
      <c r="G55" s="40"/>
      <c r="H55" s="40"/>
      <c r="I55" s="40"/>
      <c r="J55" s="102">
        <f>J86</f>
        <v>0</v>
      </c>
      <c r="K55" s="40"/>
      <c r="L55" s="129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91</v>
      </c>
    </row>
    <row r="56" s="9" customFormat="1" ht="24.96" customHeight="1">
      <c r="A56" s="9"/>
      <c r="B56" s="159"/>
      <c r="C56" s="160"/>
      <c r="D56" s="161" t="s">
        <v>92</v>
      </c>
      <c r="E56" s="162"/>
      <c r="F56" s="162"/>
      <c r="G56" s="162"/>
      <c r="H56" s="162"/>
      <c r="I56" s="162"/>
      <c r="J56" s="163">
        <f>J87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93</v>
      </c>
      <c r="E57" s="168"/>
      <c r="F57" s="168"/>
      <c r="G57" s="168"/>
      <c r="H57" s="168"/>
      <c r="I57" s="168"/>
      <c r="J57" s="169">
        <f>J88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94</v>
      </c>
      <c r="E58" s="168"/>
      <c r="F58" s="168"/>
      <c r="G58" s="168"/>
      <c r="H58" s="168"/>
      <c r="I58" s="168"/>
      <c r="J58" s="169">
        <f>J93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95</v>
      </c>
      <c r="E59" s="168"/>
      <c r="F59" s="168"/>
      <c r="G59" s="168"/>
      <c r="H59" s="168"/>
      <c r="I59" s="168"/>
      <c r="J59" s="169">
        <f>J100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J110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59"/>
      <c r="C61" s="160"/>
      <c r="D61" s="161" t="s">
        <v>97</v>
      </c>
      <c r="E61" s="162"/>
      <c r="F61" s="162"/>
      <c r="G61" s="162"/>
      <c r="H61" s="162"/>
      <c r="I61" s="162"/>
      <c r="J61" s="163">
        <f>J113</f>
        <v>0</v>
      </c>
      <c r="K61" s="160"/>
      <c r="L61" s="16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5"/>
      <c r="C62" s="166"/>
      <c r="D62" s="167" t="s">
        <v>98</v>
      </c>
      <c r="E62" s="168"/>
      <c r="F62" s="168"/>
      <c r="G62" s="168"/>
      <c r="H62" s="168"/>
      <c r="I62" s="168"/>
      <c r="J62" s="169">
        <f>J114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99</v>
      </c>
      <c r="E63" s="168"/>
      <c r="F63" s="168"/>
      <c r="G63" s="168"/>
      <c r="H63" s="168"/>
      <c r="I63" s="168"/>
      <c r="J63" s="169">
        <f>J122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100</v>
      </c>
      <c r="E64" s="168"/>
      <c r="F64" s="168"/>
      <c r="G64" s="168"/>
      <c r="H64" s="168"/>
      <c r="I64" s="168"/>
      <c r="J64" s="169">
        <f>J129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5"/>
      <c r="C65" s="166"/>
      <c r="D65" s="167" t="s">
        <v>101</v>
      </c>
      <c r="E65" s="168"/>
      <c r="F65" s="168"/>
      <c r="G65" s="168"/>
      <c r="H65" s="168"/>
      <c r="I65" s="168"/>
      <c r="J65" s="169">
        <f>J143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102</v>
      </c>
      <c r="E66" s="168"/>
      <c r="F66" s="168"/>
      <c r="G66" s="168"/>
      <c r="H66" s="168"/>
      <c r="I66" s="168"/>
      <c r="J66" s="169">
        <f>J171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103</v>
      </c>
      <c r="E67" s="168"/>
      <c r="F67" s="168"/>
      <c r="G67" s="168"/>
      <c r="H67" s="168"/>
      <c r="I67" s="168"/>
      <c r="J67" s="169">
        <f>J181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59"/>
      <c r="C68" s="160"/>
      <c r="D68" s="161" t="s">
        <v>104</v>
      </c>
      <c r="E68" s="162"/>
      <c r="F68" s="162"/>
      <c r="G68" s="162"/>
      <c r="H68" s="162"/>
      <c r="I68" s="162"/>
      <c r="J68" s="163">
        <f>J194</f>
        <v>0</v>
      </c>
      <c r="K68" s="160"/>
      <c r="L68" s="16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29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29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29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105</v>
      </c>
      <c r="D75" s="40"/>
      <c r="E75" s="40"/>
      <c r="F75" s="40"/>
      <c r="G75" s="40"/>
      <c r="H75" s="40"/>
      <c r="I75" s="40"/>
      <c r="J75" s="40"/>
      <c r="K75" s="40"/>
      <c r="L75" s="129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2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2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E7</f>
        <v>Úpravy suterénu kancelářského objektu SPÚ, KPÚ HK</v>
      </c>
      <c r="F78" s="40"/>
      <c r="G78" s="40"/>
      <c r="H78" s="40"/>
      <c r="I78" s="40"/>
      <c r="J78" s="40"/>
      <c r="K78" s="40"/>
      <c r="L78" s="129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29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F10</f>
        <v>Hradec Králové, Kydlinovská 245</v>
      </c>
      <c r="G80" s="40"/>
      <c r="H80" s="40"/>
      <c r="I80" s="32" t="s">
        <v>24</v>
      </c>
      <c r="J80" s="72" t="str">
        <f>IF(J10="","",J10)</f>
        <v>25. 5. 2022</v>
      </c>
      <c r="K80" s="40"/>
      <c r="L80" s="129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2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E13</f>
        <v>Státní pozemkový úřad</v>
      </c>
      <c r="G82" s="40"/>
      <c r="H82" s="40"/>
      <c r="I82" s="32" t="s">
        <v>35</v>
      </c>
      <c r="J82" s="36" t="str">
        <f>E19</f>
        <v xml:space="preserve"> </v>
      </c>
      <c r="K82" s="40"/>
      <c r="L82" s="12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33</v>
      </c>
      <c r="D83" s="40"/>
      <c r="E83" s="40"/>
      <c r="F83" s="27" t="str">
        <f>IF(E16="","",E16)</f>
        <v>Vyplň údaj</v>
      </c>
      <c r="G83" s="40"/>
      <c r="H83" s="40"/>
      <c r="I83" s="32" t="s">
        <v>37</v>
      </c>
      <c r="J83" s="36" t="str">
        <f>E22</f>
        <v>Státní pozemkový úřad</v>
      </c>
      <c r="K83" s="40"/>
      <c r="L83" s="12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2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1"/>
      <c r="B85" s="172"/>
      <c r="C85" s="173" t="s">
        <v>106</v>
      </c>
      <c r="D85" s="174" t="s">
        <v>59</v>
      </c>
      <c r="E85" s="174" t="s">
        <v>55</v>
      </c>
      <c r="F85" s="174" t="s">
        <v>56</v>
      </c>
      <c r="G85" s="174" t="s">
        <v>107</v>
      </c>
      <c r="H85" s="174" t="s">
        <v>108</v>
      </c>
      <c r="I85" s="174" t="s">
        <v>109</v>
      </c>
      <c r="J85" s="174" t="s">
        <v>90</v>
      </c>
      <c r="K85" s="175" t="s">
        <v>110</v>
      </c>
      <c r="L85" s="176"/>
      <c r="M85" s="92" t="s">
        <v>20</v>
      </c>
      <c r="N85" s="93" t="s">
        <v>44</v>
      </c>
      <c r="O85" s="93" t="s">
        <v>111</v>
      </c>
      <c r="P85" s="93" t="s">
        <v>112</v>
      </c>
      <c r="Q85" s="93" t="s">
        <v>113</v>
      </c>
      <c r="R85" s="93" t="s">
        <v>114</v>
      </c>
      <c r="S85" s="93" t="s">
        <v>115</v>
      </c>
      <c r="T85" s="94" t="s">
        <v>116</v>
      </c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</row>
    <row r="86" s="2" customFormat="1" ht="22.8" customHeight="1">
      <c r="A86" s="38"/>
      <c r="B86" s="39"/>
      <c r="C86" s="99" t="s">
        <v>117</v>
      </c>
      <c r="D86" s="40"/>
      <c r="E86" s="40"/>
      <c r="F86" s="40"/>
      <c r="G86" s="40"/>
      <c r="H86" s="40"/>
      <c r="I86" s="40"/>
      <c r="J86" s="177">
        <f>BK86</f>
        <v>0</v>
      </c>
      <c r="K86" s="40"/>
      <c r="L86" s="44"/>
      <c r="M86" s="95"/>
      <c r="N86" s="178"/>
      <c r="O86" s="96"/>
      <c r="P86" s="179">
        <f>P87+P113+P194</f>
        <v>0</v>
      </c>
      <c r="Q86" s="96"/>
      <c r="R86" s="179">
        <f>R87+R113+R194</f>
        <v>4.4107966199999993</v>
      </c>
      <c r="S86" s="96"/>
      <c r="T86" s="180">
        <f>T87+T113+T194</f>
        <v>1.36220666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73</v>
      </c>
      <c r="AU86" s="17" t="s">
        <v>91</v>
      </c>
      <c r="BK86" s="181">
        <f>BK87+BK113+BK194</f>
        <v>0</v>
      </c>
    </row>
    <row r="87" s="12" customFormat="1" ht="25.92" customHeight="1">
      <c r="A87" s="12"/>
      <c r="B87" s="182"/>
      <c r="C87" s="183"/>
      <c r="D87" s="184" t="s">
        <v>73</v>
      </c>
      <c r="E87" s="185" t="s">
        <v>118</v>
      </c>
      <c r="F87" s="185" t="s">
        <v>119</v>
      </c>
      <c r="G87" s="183"/>
      <c r="H87" s="183"/>
      <c r="I87" s="186"/>
      <c r="J87" s="187">
        <f>BK87</f>
        <v>0</v>
      </c>
      <c r="K87" s="183"/>
      <c r="L87" s="188"/>
      <c r="M87" s="189"/>
      <c r="N87" s="190"/>
      <c r="O87" s="190"/>
      <c r="P87" s="191">
        <f>P88+P93+P100+P110</f>
        <v>0</v>
      </c>
      <c r="Q87" s="190"/>
      <c r="R87" s="191">
        <f>R88+R93+R100+R110</f>
        <v>1.0509056999999999</v>
      </c>
      <c r="S87" s="190"/>
      <c r="T87" s="192">
        <f>T88+T93+T100+T110</f>
        <v>0.34804000000000002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3" t="s">
        <v>14</v>
      </c>
      <c r="AT87" s="194" t="s">
        <v>73</v>
      </c>
      <c r="AU87" s="194" t="s">
        <v>74</v>
      </c>
      <c r="AY87" s="193" t="s">
        <v>120</v>
      </c>
      <c r="BK87" s="195">
        <f>BK88+BK93+BK100+BK110</f>
        <v>0</v>
      </c>
    </row>
    <row r="88" s="12" customFormat="1" ht="22.8" customHeight="1">
      <c r="A88" s="12"/>
      <c r="B88" s="182"/>
      <c r="C88" s="183"/>
      <c r="D88" s="184" t="s">
        <v>73</v>
      </c>
      <c r="E88" s="196" t="s">
        <v>121</v>
      </c>
      <c r="F88" s="196" t="s">
        <v>122</v>
      </c>
      <c r="G88" s="183"/>
      <c r="H88" s="183"/>
      <c r="I88" s="186"/>
      <c r="J88" s="197">
        <f>BK88</f>
        <v>0</v>
      </c>
      <c r="K88" s="183"/>
      <c r="L88" s="188"/>
      <c r="M88" s="189"/>
      <c r="N88" s="190"/>
      <c r="O88" s="190"/>
      <c r="P88" s="191">
        <f>SUM(P89:P92)</f>
        <v>0</v>
      </c>
      <c r="Q88" s="190"/>
      <c r="R88" s="191">
        <f>SUM(R89:R92)</f>
        <v>0.86180999999999996</v>
      </c>
      <c r="S88" s="190"/>
      <c r="T88" s="192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3" t="s">
        <v>14</v>
      </c>
      <c r="AT88" s="194" t="s">
        <v>73</v>
      </c>
      <c r="AU88" s="194" t="s">
        <v>14</v>
      </c>
      <c r="AY88" s="193" t="s">
        <v>120</v>
      </c>
      <c r="BK88" s="195">
        <f>SUM(BK89:BK92)</f>
        <v>0</v>
      </c>
    </row>
    <row r="89" s="2" customFormat="1" ht="16.5" customHeight="1">
      <c r="A89" s="38"/>
      <c r="B89" s="39"/>
      <c r="C89" s="198" t="s">
        <v>123</v>
      </c>
      <c r="D89" s="198" t="s">
        <v>124</v>
      </c>
      <c r="E89" s="199" t="s">
        <v>125</v>
      </c>
      <c r="F89" s="200" t="s">
        <v>126</v>
      </c>
      <c r="G89" s="201" t="s">
        <v>127</v>
      </c>
      <c r="H89" s="202">
        <v>3</v>
      </c>
      <c r="I89" s="203"/>
      <c r="J89" s="204">
        <f>ROUND(I89*H89,2)</f>
        <v>0</v>
      </c>
      <c r="K89" s="200" t="s">
        <v>128</v>
      </c>
      <c r="L89" s="44"/>
      <c r="M89" s="205" t="s">
        <v>20</v>
      </c>
      <c r="N89" s="206" t="s">
        <v>45</v>
      </c>
      <c r="O89" s="84"/>
      <c r="P89" s="207">
        <f>O89*H89</f>
        <v>0</v>
      </c>
      <c r="Q89" s="207">
        <v>0.00012999999999999999</v>
      </c>
      <c r="R89" s="207">
        <f>Q89*H89</f>
        <v>0.00038999999999999994</v>
      </c>
      <c r="S89" s="207">
        <v>0</v>
      </c>
      <c r="T89" s="20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9" t="s">
        <v>129</v>
      </c>
      <c r="AT89" s="209" t="s">
        <v>124</v>
      </c>
      <c r="AU89" s="209" t="s">
        <v>84</v>
      </c>
      <c r="AY89" s="17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7" t="s">
        <v>14</v>
      </c>
      <c r="BK89" s="210">
        <f>ROUND(I89*H89,2)</f>
        <v>0</v>
      </c>
      <c r="BL89" s="17" t="s">
        <v>129</v>
      </c>
      <c r="BM89" s="209" t="s">
        <v>130</v>
      </c>
    </row>
    <row r="90" s="2" customFormat="1">
      <c r="A90" s="38"/>
      <c r="B90" s="39"/>
      <c r="C90" s="40"/>
      <c r="D90" s="211" t="s">
        <v>131</v>
      </c>
      <c r="E90" s="40"/>
      <c r="F90" s="212" t="s">
        <v>132</v>
      </c>
      <c r="G90" s="40"/>
      <c r="H90" s="40"/>
      <c r="I90" s="213"/>
      <c r="J90" s="40"/>
      <c r="K90" s="40"/>
      <c r="L90" s="44"/>
      <c r="M90" s="214"/>
      <c r="N90" s="215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131</v>
      </c>
      <c r="AU90" s="17" t="s">
        <v>84</v>
      </c>
    </row>
    <row r="91" s="2" customFormat="1" ht="24.15" customHeight="1">
      <c r="A91" s="38"/>
      <c r="B91" s="39"/>
      <c r="C91" s="198" t="s">
        <v>133</v>
      </c>
      <c r="D91" s="198" t="s">
        <v>124</v>
      </c>
      <c r="E91" s="199" t="s">
        <v>134</v>
      </c>
      <c r="F91" s="200" t="s">
        <v>135</v>
      </c>
      <c r="G91" s="201" t="s">
        <v>136</v>
      </c>
      <c r="H91" s="202">
        <v>11.76</v>
      </c>
      <c r="I91" s="203"/>
      <c r="J91" s="204">
        <f>ROUND(I91*H91,2)</f>
        <v>0</v>
      </c>
      <c r="K91" s="200" t="s">
        <v>128</v>
      </c>
      <c r="L91" s="44"/>
      <c r="M91" s="205" t="s">
        <v>20</v>
      </c>
      <c r="N91" s="206" t="s">
        <v>45</v>
      </c>
      <c r="O91" s="84"/>
      <c r="P91" s="207">
        <f>O91*H91</f>
        <v>0</v>
      </c>
      <c r="Q91" s="207">
        <v>0.073249999999999996</v>
      </c>
      <c r="R91" s="207">
        <f>Q91*H91</f>
        <v>0.86141999999999996</v>
      </c>
      <c r="S91" s="207">
        <v>0</v>
      </c>
      <c r="T91" s="20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9" t="s">
        <v>129</v>
      </c>
      <c r="AT91" s="209" t="s">
        <v>124</v>
      </c>
      <c r="AU91" s="209" t="s">
        <v>84</v>
      </c>
      <c r="AY91" s="17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7" t="s">
        <v>14</v>
      </c>
      <c r="BK91" s="210">
        <f>ROUND(I91*H91,2)</f>
        <v>0</v>
      </c>
      <c r="BL91" s="17" t="s">
        <v>129</v>
      </c>
      <c r="BM91" s="209" t="s">
        <v>137</v>
      </c>
    </row>
    <row r="92" s="2" customFormat="1">
      <c r="A92" s="38"/>
      <c r="B92" s="39"/>
      <c r="C92" s="40"/>
      <c r="D92" s="211" t="s">
        <v>131</v>
      </c>
      <c r="E92" s="40"/>
      <c r="F92" s="212" t="s">
        <v>138</v>
      </c>
      <c r="G92" s="40"/>
      <c r="H92" s="40"/>
      <c r="I92" s="213"/>
      <c r="J92" s="40"/>
      <c r="K92" s="40"/>
      <c r="L92" s="44"/>
      <c r="M92" s="214"/>
      <c r="N92" s="215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131</v>
      </c>
      <c r="AU92" s="17" t="s">
        <v>84</v>
      </c>
    </row>
    <row r="93" s="12" customFormat="1" ht="22.8" customHeight="1">
      <c r="A93" s="12"/>
      <c r="B93" s="182"/>
      <c r="C93" s="183"/>
      <c r="D93" s="184" t="s">
        <v>73</v>
      </c>
      <c r="E93" s="196" t="s">
        <v>83</v>
      </c>
      <c r="F93" s="196" t="s">
        <v>139</v>
      </c>
      <c r="G93" s="183"/>
      <c r="H93" s="183"/>
      <c r="I93" s="186"/>
      <c r="J93" s="197">
        <f>BK93</f>
        <v>0</v>
      </c>
      <c r="K93" s="183"/>
      <c r="L93" s="188"/>
      <c r="M93" s="189"/>
      <c r="N93" s="190"/>
      <c r="O93" s="190"/>
      <c r="P93" s="191">
        <f>SUM(P94:P99)</f>
        <v>0</v>
      </c>
      <c r="Q93" s="190"/>
      <c r="R93" s="191">
        <f>SUM(R94:R99)</f>
        <v>0.17430400000000001</v>
      </c>
      <c r="S93" s="190"/>
      <c r="T93" s="192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3" t="s">
        <v>14</v>
      </c>
      <c r="AT93" s="194" t="s">
        <v>73</v>
      </c>
      <c r="AU93" s="194" t="s">
        <v>14</v>
      </c>
      <c r="AY93" s="193" t="s">
        <v>120</v>
      </c>
      <c r="BK93" s="195">
        <f>SUM(BK94:BK99)</f>
        <v>0</v>
      </c>
    </row>
    <row r="94" s="2" customFormat="1" ht="24.15" customHeight="1">
      <c r="A94" s="38"/>
      <c r="B94" s="39"/>
      <c r="C94" s="198" t="s">
        <v>140</v>
      </c>
      <c r="D94" s="198" t="s">
        <v>124</v>
      </c>
      <c r="E94" s="199" t="s">
        <v>141</v>
      </c>
      <c r="F94" s="200" t="s">
        <v>142</v>
      </c>
      <c r="G94" s="201" t="s">
        <v>136</v>
      </c>
      <c r="H94" s="202">
        <v>20.800000000000001</v>
      </c>
      <c r="I94" s="203"/>
      <c r="J94" s="204">
        <f>ROUND(I94*H94,2)</f>
        <v>0</v>
      </c>
      <c r="K94" s="200" t="s">
        <v>128</v>
      </c>
      <c r="L94" s="44"/>
      <c r="M94" s="205" t="s">
        <v>20</v>
      </c>
      <c r="N94" s="206" t="s">
        <v>45</v>
      </c>
      <c r="O94" s="84"/>
      <c r="P94" s="207">
        <f>O94*H94</f>
        <v>0</v>
      </c>
      <c r="Q94" s="207">
        <v>0.0043800000000000002</v>
      </c>
      <c r="R94" s="207">
        <f>Q94*H94</f>
        <v>0.091104000000000004</v>
      </c>
      <c r="S94" s="207">
        <v>0</v>
      </c>
      <c r="T94" s="20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9" t="s">
        <v>129</v>
      </c>
      <c r="AT94" s="209" t="s">
        <v>124</v>
      </c>
      <c r="AU94" s="209" t="s">
        <v>84</v>
      </c>
      <c r="AY94" s="17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7" t="s">
        <v>14</v>
      </c>
      <c r="BK94" s="210">
        <f>ROUND(I94*H94,2)</f>
        <v>0</v>
      </c>
      <c r="BL94" s="17" t="s">
        <v>129</v>
      </c>
      <c r="BM94" s="209" t="s">
        <v>143</v>
      </c>
    </row>
    <row r="95" s="2" customFormat="1">
      <c r="A95" s="38"/>
      <c r="B95" s="39"/>
      <c r="C95" s="40"/>
      <c r="D95" s="211" t="s">
        <v>131</v>
      </c>
      <c r="E95" s="40"/>
      <c r="F95" s="212" t="s">
        <v>144</v>
      </c>
      <c r="G95" s="40"/>
      <c r="H95" s="40"/>
      <c r="I95" s="213"/>
      <c r="J95" s="40"/>
      <c r="K95" s="40"/>
      <c r="L95" s="44"/>
      <c r="M95" s="214"/>
      <c r="N95" s="215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131</v>
      </c>
      <c r="AU95" s="17" t="s">
        <v>84</v>
      </c>
    </row>
    <row r="96" s="2" customFormat="1" ht="16.5" customHeight="1">
      <c r="A96" s="38"/>
      <c r="B96" s="39"/>
      <c r="C96" s="198" t="s">
        <v>145</v>
      </c>
      <c r="D96" s="198" t="s">
        <v>124</v>
      </c>
      <c r="E96" s="199" t="s">
        <v>146</v>
      </c>
      <c r="F96" s="200" t="s">
        <v>147</v>
      </c>
      <c r="G96" s="201" t="s">
        <v>136</v>
      </c>
      <c r="H96" s="202">
        <v>20.800000000000001</v>
      </c>
      <c r="I96" s="203"/>
      <c r="J96" s="204">
        <f>ROUND(I96*H96,2)</f>
        <v>0</v>
      </c>
      <c r="K96" s="200" t="s">
        <v>128</v>
      </c>
      <c r="L96" s="44"/>
      <c r="M96" s="205" t="s">
        <v>20</v>
      </c>
      <c r="N96" s="206" t="s">
        <v>45</v>
      </c>
      <c r="O96" s="84"/>
      <c r="P96" s="207">
        <f>O96*H96</f>
        <v>0</v>
      </c>
      <c r="Q96" s="207">
        <v>0.0040000000000000001</v>
      </c>
      <c r="R96" s="207">
        <f>Q96*H96</f>
        <v>0.08320000000000001</v>
      </c>
      <c r="S96" s="207">
        <v>0</v>
      </c>
      <c r="T96" s="208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9" t="s">
        <v>129</v>
      </c>
      <c r="AT96" s="209" t="s">
        <v>124</v>
      </c>
      <c r="AU96" s="209" t="s">
        <v>84</v>
      </c>
      <c r="AY96" s="17" t="s">
        <v>120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7" t="s">
        <v>14</v>
      </c>
      <c r="BK96" s="210">
        <f>ROUND(I96*H96,2)</f>
        <v>0</v>
      </c>
      <c r="BL96" s="17" t="s">
        <v>129</v>
      </c>
      <c r="BM96" s="209" t="s">
        <v>148</v>
      </c>
    </row>
    <row r="97" s="2" customFormat="1">
      <c r="A97" s="38"/>
      <c r="B97" s="39"/>
      <c r="C97" s="40"/>
      <c r="D97" s="211" t="s">
        <v>131</v>
      </c>
      <c r="E97" s="40"/>
      <c r="F97" s="212" t="s">
        <v>149</v>
      </c>
      <c r="G97" s="40"/>
      <c r="H97" s="40"/>
      <c r="I97" s="213"/>
      <c r="J97" s="40"/>
      <c r="K97" s="40"/>
      <c r="L97" s="44"/>
      <c r="M97" s="214"/>
      <c r="N97" s="21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131</v>
      </c>
      <c r="AU97" s="17" t="s">
        <v>84</v>
      </c>
    </row>
    <row r="98" s="2" customFormat="1" ht="24.15" customHeight="1">
      <c r="A98" s="38"/>
      <c r="B98" s="39"/>
      <c r="C98" s="198" t="s">
        <v>14</v>
      </c>
      <c r="D98" s="198" t="s">
        <v>124</v>
      </c>
      <c r="E98" s="199" t="s">
        <v>150</v>
      </c>
      <c r="F98" s="200" t="s">
        <v>151</v>
      </c>
      <c r="G98" s="201" t="s">
        <v>136</v>
      </c>
      <c r="H98" s="202">
        <v>200</v>
      </c>
      <c r="I98" s="203"/>
      <c r="J98" s="204">
        <f>ROUND(I98*H98,2)</f>
        <v>0</v>
      </c>
      <c r="K98" s="200" t="s">
        <v>128</v>
      </c>
      <c r="L98" s="44"/>
      <c r="M98" s="205" t="s">
        <v>20</v>
      </c>
      <c r="N98" s="206" t="s">
        <v>45</v>
      </c>
      <c r="O98" s="84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9" t="s">
        <v>129</v>
      </c>
      <c r="AT98" s="209" t="s">
        <v>124</v>
      </c>
      <c r="AU98" s="209" t="s">
        <v>84</v>
      </c>
      <c r="AY98" s="17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7" t="s">
        <v>14</v>
      </c>
      <c r="BK98" s="210">
        <f>ROUND(I98*H98,2)</f>
        <v>0</v>
      </c>
      <c r="BL98" s="17" t="s">
        <v>129</v>
      </c>
      <c r="BM98" s="209" t="s">
        <v>152</v>
      </c>
    </row>
    <row r="99" s="2" customFormat="1">
      <c r="A99" s="38"/>
      <c r="B99" s="39"/>
      <c r="C99" s="40"/>
      <c r="D99" s="211" t="s">
        <v>131</v>
      </c>
      <c r="E99" s="40"/>
      <c r="F99" s="212" t="s">
        <v>153</v>
      </c>
      <c r="G99" s="40"/>
      <c r="H99" s="40"/>
      <c r="I99" s="213"/>
      <c r="J99" s="40"/>
      <c r="K99" s="40"/>
      <c r="L99" s="44"/>
      <c r="M99" s="214"/>
      <c r="N99" s="215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131</v>
      </c>
      <c r="AU99" s="17" t="s">
        <v>84</v>
      </c>
    </row>
    <row r="100" s="12" customFormat="1" ht="22.8" customHeight="1">
      <c r="A100" s="12"/>
      <c r="B100" s="182"/>
      <c r="C100" s="183"/>
      <c r="D100" s="184" t="s">
        <v>73</v>
      </c>
      <c r="E100" s="196" t="s">
        <v>154</v>
      </c>
      <c r="F100" s="196" t="s">
        <v>155</v>
      </c>
      <c r="G100" s="183"/>
      <c r="H100" s="183"/>
      <c r="I100" s="186"/>
      <c r="J100" s="197">
        <f>BK100</f>
        <v>0</v>
      </c>
      <c r="K100" s="183"/>
      <c r="L100" s="188"/>
      <c r="M100" s="189"/>
      <c r="N100" s="190"/>
      <c r="O100" s="190"/>
      <c r="P100" s="191">
        <f>SUM(P101:P109)</f>
        <v>0</v>
      </c>
      <c r="Q100" s="190"/>
      <c r="R100" s="191">
        <f>SUM(R101:R109)</f>
        <v>0.014791700000000001</v>
      </c>
      <c r="S100" s="190"/>
      <c r="T100" s="192">
        <f>SUM(T101:T109)</f>
        <v>0.34804000000000002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3" t="s">
        <v>14</v>
      </c>
      <c r="AT100" s="194" t="s">
        <v>73</v>
      </c>
      <c r="AU100" s="194" t="s">
        <v>14</v>
      </c>
      <c r="AY100" s="193" t="s">
        <v>120</v>
      </c>
      <c r="BK100" s="195">
        <f>SUM(BK101:BK109)</f>
        <v>0</v>
      </c>
    </row>
    <row r="101" s="2" customFormat="1" ht="24.15" customHeight="1">
      <c r="A101" s="38"/>
      <c r="B101" s="39"/>
      <c r="C101" s="198" t="s">
        <v>84</v>
      </c>
      <c r="D101" s="198" t="s">
        <v>124</v>
      </c>
      <c r="E101" s="199" t="s">
        <v>156</v>
      </c>
      <c r="F101" s="200" t="s">
        <v>157</v>
      </c>
      <c r="G101" s="201" t="s">
        <v>136</v>
      </c>
      <c r="H101" s="202">
        <v>87.010000000000005</v>
      </c>
      <c r="I101" s="203"/>
      <c r="J101" s="204">
        <f>ROUND(I101*H101,2)</f>
        <v>0</v>
      </c>
      <c r="K101" s="200" t="s">
        <v>128</v>
      </c>
      <c r="L101" s="44"/>
      <c r="M101" s="205" t="s">
        <v>20</v>
      </c>
      <c r="N101" s="206" t="s">
        <v>45</v>
      </c>
      <c r="O101" s="84"/>
      <c r="P101" s="207">
        <f>O101*H101</f>
        <v>0</v>
      </c>
      <c r="Q101" s="207">
        <v>0.00012999999999999999</v>
      </c>
      <c r="R101" s="207">
        <f>Q101*H101</f>
        <v>0.0113113</v>
      </c>
      <c r="S101" s="207">
        <v>0</v>
      </c>
      <c r="T101" s="208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9" t="s">
        <v>129</v>
      </c>
      <c r="AT101" s="209" t="s">
        <v>124</v>
      </c>
      <c r="AU101" s="209" t="s">
        <v>84</v>
      </c>
      <c r="AY101" s="17" t="s">
        <v>120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7" t="s">
        <v>14</v>
      </c>
      <c r="BK101" s="210">
        <f>ROUND(I101*H101,2)</f>
        <v>0</v>
      </c>
      <c r="BL101" s="17" t="s">
        <v>129</v>
      </c>
      <c r="BM101" s="209" t="s">
        <v>158</v>
      </c>
    </row>
    <row r="102" s="2" customFormat="1">
      <c r="A102" s="38"/>
      <c r="B102" s="39"/>
      <c r="C102" s="40"/>
      <c r="D102" s="211" t="s">
        <v>131</v>
      </c>
      <c r="E102" s="40"/>
      <c r="F102" s="212" t="s">
        <v>159</v>
      </c>
      <c r="G102" s="40"/>
      <c r="H102" s="40"/>
      <c r="I102" s="213"/>
      <c r="J102" s="40"/>
      <c r="K102" s="40"/>
      <c r="L102" s="44"/>
      <c r="M102" s="214"/>
      <c r="N102" s="215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131</v>
      </c>
      <c r="AU102" s="17" t="s">
        <v>84</v>
      </c>
    </row>
    <row r="103" s="13" customFormat="1">
      <c r="A103" s="13"/>
      <c r="B103" s="216"/>
      <c r="C103" s="217"/>
      <c r="D103" s="218" t="s">
        <v>160</v>
      </c>
      <c r="E103" s="219" t="s">
        <v>20</v>
      </c>
      <c r="F103" s="220" t="s">
        <v>161</v>
      </c>
      <c r="G103" s="217"/>
      <c r="H103" s="221">
        <v>87.010000000000005</v>
      </c>
      <c r="I103" s="222"/>
      <c r="J103" s="217"/>
      <c r="K103" s="217"/>
      <c r="L103" s="223"/>
      <c r="M103" s="224"/>
      <c r="N103" s="225"/>
      <c r="O103" s="225"/>
      <c r="P103" s="225"/>
      <c r="Q103" s="225"/>
      <c r="R103" s="225"/>
      <c r="S103" s="225"/>
      <c r="T103" s="22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7" t="s">
        <v>160</v>
      </c>
      <c r="AU103" s="227" t="s">
        <v>84</v>
      </c>
      <c r="AV103" s="13" t="s">
        <v>84</v>
      </c>
      <c r="AW103" s="13" t="s">
        <v>162</v>
      </c>
      <c r="AX103" s="13" t="s">
        <v>14</v>
      </c>
      <c r="AY103" s="227" t="s">
        <v>120</v>
      </c>
    </row>
    <row r="104" s="2" customFormat="1" ht="24.15" customHeight="1">
      <c r="A104" s="38"/>
      <c r="B104" s="39"/>
      <c r="C104" s="198" t="s">
        <v>121</v>
      </c>
      <c r="D104" s="198" t="s">
        <v>124</v>
      </c>
      <c r="E104" s="199" t="s">
        <v>163</v>
      </c>
      <c r="F104" s="200" t="s">
        <v>164</v>
      </c>
      <c r="G104" s="201" t="s">
        <v>136</v>
      </c>
      <c r="H104" s="202">
        <v>87.010000000000005</v>
      </c>
      <c r="I104" s="203"/>
      <c r="J104" s="204">
        <f>ROUND(I104*H104,2)</f>
        <v>0</v>
      </c>
      <c r="K104" s="200" t="s">
        <v>128</v>
      </c>
      <c r="L104" s="44"/>
      <c r="M104" s="205" t="s">
        <v>20</v>
      </c>
      <c r="N104" s="206" t="s">
        <v>45</v>
      </c>
      <c r="O104" s="84"/>
      <c r="P104" s="207">
        <f>O104*H104</f>
        <v>0</v>
      </c>
      <c r="Q104" s="207">
        <v>4.0000000000000003E-05</v>
      </c>
      <c r="R104" s="207">
        <f>Q104*H104</f>
        <v>0.0034804000000000007</v>
      </c>
      <c r="S104" s="207">
        <v>0</v>
      </c>
      <c r="T104" s="20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9" t="s">
        <v>129</v>
      </c>
      <c r="AT104" s="209" t="s">
        <v>124</v>
      </c>
      <c r="AU104" s="209" t="s">
        <v>84</v>
      </c>
      <c r="AY104" s="17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7" t="s">
        <v>14</v>
      </c>
      <c r="BK104" s="210">
        <f>ROUND(I104*H104,2)</f>
        <v>0</v>
      </c>
      <c r="BL104" s="17" t="s">
        <v>129</v>
      </c>
      <c r="BM104" s="209" t="s">
        <v>165</v>
      </c>
    </row>
    <row r="105" s="2" customFormat="1">
      <c r="A105" s="38"/>
      <c r="B105" s="39"/>
      <c r="C105" s="40"/>
      <c r="D105" s="211" t="s">
        <v>131</v>
      </c>
      <c r="E105" s="40"/>
      <c r="F105" s="212" t="s">
        <v>166</v>
      </c>
      <c r="G105" s="40"/>
      <c r="H105" s="40"/>
      <c r="I105" s="213"/>
      <c r="J105" s="40"/>
      <c r="K105" s="40"/>
      <c r="L105" s="44"/>
      <c r="M105" s="214"/>
      <c r="N105" s="215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84</v>
      </c>
    </row>
    <row r="106" s="13" customFormat="1">
      <c r="A106" s="13"/>
      <c r="B106" s="216"/>
      <c r="C106" s="217"/>
      <c r="D106" s="218" t="s">
        <v>160</v>
      </c>
      <c r="E106" s="219" t="s">
        <v>20</v>
      </c>
      <c r="F106" s="220" t="s">
        <v>161</v>
      </c>
      <c r="G106" s="217"/>
      <c r="H106" s="221">
        <v>87.010000000000005</v>
      </c>
      <c r="I106" s="222"/>
      <c r="J106" s="217"/>
      <c r="K106" s="217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160</v>
      </c>
      <c r="AU106" s="227" t="s">
        <v>84</v>
      </c>
      <c r="AV106" s="13" t="s">
        <v>84</v>
      </c>
      <c r="AW106" s="13" t="s">
        <v>162</v>
      </c>
      <c r="AX106" s="13" t="s">
        <v>14</v>
      </c>
      <c r="AY106" s="227" t="s">
        <v>120</v>
      </c>
    </row>
    <row r="107" s="2" customFormat="1" ht="21.75" customHeight="1">
      <c r="A107" s="38"/>
      <c r="B107" s="39"/>
      <c r="C107" s="198" t="s">
        <v>129</v>
      </c>
      <c r="D107" s="198" t="s">
        <v>124</v>
      </c>
      <c r="E107" s="199" t="s">
        <v>167</v>
      </c>
      <c r="F107" s="200" t="s">
        <v>168</v>
      </c>
      <c r="G107" s="201" t="s">
        <v>136</v>
      </c>
      <c r="H107" s="202">
        <v>87.010000000000005</v>
      </c>
      <c r="I107" s="203"/>
      <c r="J107" s="204">
        <f>ROUND(I107*H107,2)</f>
        <v>0</v>
      </c>
      <c r="K107" s="200" t="s">
        <v>128</v>
      </c>
      <c r="L107" s="44"/>
      <c r="M107" s="205" t="s">
        <v>20</v>
      </c>
      <c r="N107" s="206" t="s">
        <v>45</v>
      </c>
      <c r="O107" s="84"/>
      <c r="P107" s="207">
        <f>O107*H107</f>
        <v>0</v>
      </c>
      <c r="Q107" s="207">
        <v>0</v>
      </c>
      <c r="R107" s="207">
        <f>Q107*H107</f>
        <v>0</v>
      </c>
      <c r="S107" s="207">
        <v>0.0040000000000000001</v>
      </c>
      <c r="T107" s="208">
        <f>S107*H107</f>
        <v>0.34804000000000002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9" t="s">
        <v>129</v>
      </c>
      <c r="AT107" s="209" t="s">
        <v>124</v>
      </c>
      <c r="AU107" s="209" t="s">
        <v>84</v>
      </c>
      <c r="AY107" s="17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7" t="s">
        <v>14</v>
      </c>
      <c r="BK107" s="210">
        <f>ROUND(I107*H107,2)</f>
        <v>0</v>
      </c>
      <c r="BL107" s="17" t="s">
        <v>129</v>
      </c>
      <c r="BM107" s="209" t="s">
        <v>169</v>
      </c>
    </row>
    <row r="108" s="2" customFormat="1">
      <c r="A108" s="38"/>
      <c r="B108" s="39"/>
      <c r="C108" s="40"/>
      <c r="D108" s="211" t="s">
        <v>131</v>
      </c>
      <c r="E108" s="40"/>
      <c r="F108" s="212" t="s">
        <v>170</v>
      </c>
      <c r="G108" s="40"/>
      <c r="H108" s="40"/>
      <c r="I108" s="213"/>
      <c r="J108" s="40"/>
      <c r="K108" s="40"/>
      <c r="L108" s="44"/>
      <c r="M108" s="214"/>
      <c r="N108" s="215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131</v>
      </c>
      <c r="AU108" s="17" t="s">
        <v>84</v>
      </c>
    </row>
    <row r="109" s="13" customFormat="1">
      <c r="A109" s="13"/>
      <c r="B109" s="216"/>
      <c r="C109" s="217"/>
      <c r="D109" s="218" t="s">
        <v>160</v>
      </c>
      <c r="E109" s="219" t="s">
        <v>20</v>
      </c>
      <c r="F109" s="220" t="s">
        <v>161</v>
      </c>
      <c r="G109" s="217"/>
      <c r="H109" s="221">
        <v>87.010000000000005</v>
      </c>
      <c r="I109" s="222"/>
      <c r="J109" s="217"/>
      <c r="K109" s="217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160</v>
      </c>
      <c r="AU109" s="227" t="s">
        <v>84</v>
      </c>
      <c r="AV109" s="13" t="s">
        <v>84</v>
      </c>
      <c r="AW109" s="13" t="s">
        <v>162</v>
      </c>
      <c r="AX109" s="13" t="s">
        <v>14</v>
      </c>
      <c r="AY109" s="227" t="s">
        <v>120</v>
      </c>
    </row>
    <row r="110" s="12" customFormat="1" ht="22.8" customHeight="1">
      <c r="A110" s="12"/>
      <c r="B110" s="182"/>
      <c r="C110" s="183"/>
      <c r="D110" s="184" t="s">
        <v>73</v>
      </c>
      <c r="E110" s="196" t="s">
        <v>171</v>
      </c>
      <c r="F110" s="196" t="s">
        <v>172</v>
      </c>
      <c r="G110" s="183"/>
      <c r="H110" s="183"/>
      <c r="I110" s="186"/>
      <c r="J110" s="197">
        <f>BK110</f>
        <v>0</v>
      </c>
      <c r="K110" s="183"/>
      <c r="L110" s="188"/>
      <c r="M110" s="189"/>
      <c r="N110" s="190"/>
      <c r="O110" s="190"/>
      <c r="P110" s="191">
        <f>SUM(P111:P112)</f>
        <v>0</v>
      </c>
      <c r="Q110" s="190"/>
      <c r="R110" s="191">
        <f>SUM(R111:R112)</f>
        <v>0</v>
      </c>
      <c r="S110" s="190"/>
      <c r="T110" s="192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3" t="s">
        <v>14</v>
      </c>
      <c r="AT110" s="194" t="s">
        <v>73</v>
      </c>
      <c r="AU110" s="194" t="s">
        <v>14</v>
      </c>
      <c r="AY110" s="193" t="s">
        <v>120</v>
      </c>
      <c r="BK110" s="195">
        <f>SUM(BK111:BK112)</f>
        <v>0</v>
      </c>
    </row>
    <row r="111" s="2" customFormat="1" ht="33" customHeight="1">
      <c r="A111" s="38"/>
      <c r="B111" s="39"/>
      <c r="C111" s="198" t="s">
        <v>173</v>
      </c>
      <c r="D111" s="198" t="s">
        <v>124</v>
      </c>
      <c r="E111" s="199" t="s">
        <v>174</v>
      </c>
      <c r="F111" s="200" t="s">
        <v>175</v>
      </c>
      <c r="G111" s="201" t="s">
        <v>176</v>
      </c>
      <c r="H111" s="202">
        <v>1.1619999999999999</v>
      </c>
      <c r="I111" s="203"/>
      <c r="J111" s="204">
        <f>ROUND(I111*H111,2)</f>
        <v>0</v>
      </c>
      <c r="K111" s="200" t="s">
        <v>128</v>
      </c>
      <c r="L111" s="44"/>
      <c r="M111" s="205" t="s">
        <v>20</v>
      </c>
      <c r="N111" s="206" t="s">
        <v>45</v>
      </c>
      <c r="O111" s="84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9" t="s">
        <v>129</v>
      </c>
      <c r="AT111" s="209" t="s">
        <v>124</v>
      </c>
      <c r="AU111" s="209" t="s">
        <v>84</v>
      </c>
      <c r="AY111" s="17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7" t="s">
        <v>14</v>
      </c>
      <c r="BK111" s="210">
        <f>ROUND(I111*H111,2)</f>
        <v>0</v>
      </c>
      <c r="BL111" s="17" t="s">
        <v>129</v>
      </c>
      <c r="BM111" s="209" t="s">
        <v>177</v>
      </c>
    </row>
    <row r="112" s="2" customFormat="1">
      <c r="A112" s="38"/>
      <c r="B112" s="39"/>
      <c r="C112" s="40"/>
      <c r="D112" s="211" t="s">
        <v>131</v>
      </c>
      <c r="E112" s="40"/>
      <c r="F112" s="212" t="s">
        <v>178</v>
      </c>
      <c r="G112" s="40"/>
      <c r="H112" s="40"/>
      <c r="I112" s="213"/>
      <c r="J112" s="40"/>
      <c r="K112" s="40"/>
      <c r="L112" s="44"/>
      <c r="M112" s="214"/>
      <c r="N112" s="215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131</v>
      </c>
      <c r="AU112" s="17" t="s">
        <v>84</v>
      </c>
    </row>
    <row r="113" s="12" customFormat="1" ht="25.92" customHeight="1">
      <c r="A113" s="12"/>
      <c r="B113" s="182"/>
      <c r="C113" s="183"/>
      <c r="D113" s="184" t="s">
        <v>73</v>
      </c>
      <c r="E113" s="185" t="s">
        <v>179</v>
      </c>
      <c r="F113" s="185" t="s">
        <v>180</v>
      </c>
      <c r="G113" s="183"/>
      <c r="H113" s="183"/>
      <c r="I113" s="186"/>
      <c r="J113" s="187">
        <f>BK113</f>
        <v>0</v>
      </c>
      <c r="K113" s="183"/>
      <c r="L113" s="188"/>
      <c r="M113" s="189"/>
      <c r="N113" s="190"/>
      <c r="O113" s="190"/>
      <c r="P113" s="191">
        <f>P114+P122+P129+P143+P171+P181</f>
        <v>0</v>
      </c>
      <c r="Q113" s="190"/>
      <c r="R113" s="191">
        <f>R114+R122+R129+R143+R171+R181</f>
        <v>3.3598909199999998</v>
      </c>
      <c r="S113" s="190"/>
      <c r="T113" s="192">
        <f>T114+T122+T129+T143+T171+T181</f>
        <v>1.0141666600000001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3" t="s">
        <v>84</v>
      </c>
      <c r="AT113" s="194" t="s">
        <v>73</v>
      </c>
      <c r="AU113" s="194" t="s">
        <v>74</v>
      </c>
      <c r="AY113" s="193" t="s">
        <v>120</v>
      </c>
      <c r="BK113" s="195">
        <f>BK114+BK122+BK129+BK143+BK171+BK181</f>
        <v>0</v>
      </c>
    </row>
    <row r="114" s="12" customFormat="1" ht="22.8" customHeight="1">
      <c r="A114" s="12"/>
      <c r="B114" s="182"/>
      <c r="C114" s="183"/>
      <c r="D114" s="184" t="s">
        <v>73</v>
      </c>
      <c r="E114" s="196" t="s">
        <v>181</v>
      </c>
      <c r="F114" s="196" t="s">
        <v>182</v>
      </c>
      <c r="G114" s="183"/>
      <c r="H114" s="183"/>
      <c r="I114" s="186"/>
      <c r="J114" s="197">
        <f>BK114</f>
        <v>0</v>
      </c>
      <c r="K114" s="183"/>
      <c r="L114" s="188"/>
      <c r="M114" s="189"/>
      <c r="N114" s="190"/>
      <c r="O114" s="190"/>
      <c r="P114" s="191">
        <f>SUM(P115:P121)</f>
        <v>0</v>
      </c>
      <c r="Q114" s="190"/>
      <c r="R114" s="191">
        <f>SUM(R115:R121)</f>
        <v>0.0071999999999999998</v>
      </c>
      <c r="S114" s="190"/>
      <c r="T114" s="192">
        <f>SUM(T115:T121)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3" t="s">
        <v>84</v>
      </c>
      <c r="AT114" s="194" t="s">
        <v>73</v>
      </c>
      <c r="AU114" s="194" t="s">
        <v>14</v>
      </c>
      <c r="AY114" s="193" t="s">
        <v>120</v>
      </c>
      <c r="BK114" s="195">
        <f>SUM(BK115:BK121)</f>
        <v>0</v>
      </c>
    </row>
    <row r="115" s="2" customFormat="1" ht="16.5" customHeight="1">
      <c r="A115" s="38"/>
      <c r="B115" s="39"/>
      <c r="C115" s="228" t="s">
        <v>183</v>
      </c>
      <c r="D115" s="228" t="s">
        <v>184</v>
      </c>
      <c r="E115" s="229" t="s">
        <v>185</v>
      </c>
      <c r="F115" s="230" t="s">
        <v>186</v>
      </c>
      <c r="G115" s="231" t="s">
        <v>127</v>
      </c>
      <c r="H115" s="232">
        <v>60</v>
      </c>
      <c r="I115" s="233"/>
      <c r="J115" s="234">
        <f>ROUND(I115*H115,2)</f>
        <v>0</v>
      </c>
      <c r="K115" s="230" t="s">
        <v>128</v>
      </c>
      <c r="L115" s="235"/>
      <c r="M115" s="236" t="s">
        <v>20</v>
      </c>
      <c r="N115" s="237" t="s">
        <v>45</v>
      </c>
      <c r="O115" s="84"/>
      <c r="P115" s="207">
        <f>O115*H115</f>
        <v>0</v>
      </c>
      <c r="Q115" s="207">
        <v>0.00012</v>
      </c>
      <c r="R115" s="207">
        <f>Q115*H115</f>
        <v>0.0071999999999999998</v>
      </c>
      <c r="S115" s="207">
        <v>0</v>
      </c>
      <c r="T115" s="208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9" t="s">
        <v>187</v>
      </c>
      <c r="AT115" s="209" t="s">
        <v>184</v>
      </c>
      <c r="AU115" s="209" t="s">
        <v>84</v>
      </c>
      <c r="AY115" s="17" t="s">
        <v>120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7" t="s">
        <v>14</v>
      </c>
      <c r="BK115" s="210">
        <f>ROUND(I115*H115,2)</f>
        <v>0</v>
      </c>
      <c r="BL115" s="17" t="s">
        <v>188</v>
      </c>
      <c r="BM115" s="209" t="s">
        <v>189</v>
      </c>
    </row>
    <row r="116" s="2" customFormat="1" ht="24.15" customHeight="1">
      <c r="A116" s="38"/>
      <c r="B116" s="39"/>
      <c r="C116" s="228" t="s">
        <v>190</v>
      </c>
      <c r="D116" s="228" t="s">
        <v>184</v>
      </c>
      <c r="E116" s="229" t="s">
        <v>191</v>
      </c>
      <c r="F116" s="230" t="s">
        <v>192</v>
      </c>
      <c r="G116" s="231" t="s">
        <v>193</v>
      </c>
      <c r="H116" s="232">
        <v>7</v>
      </c>
      <c r="I116" s="233"/>
      <c r="J116" s="234">
        <f>ROUND(I116*H116,2)</f>
        <v>0</v>
      </c>
      <c r="K116" s="230" t="s">
        <v>194</v>
      </c>
      <c r="L116" s="235"/>
      <c r="M116" s="236" t="s">
        <v>20</v>
      </c>
      <c r="N116" s="237" t="s">
        <v>45</v>
      </c>
      <c r="O116" s="84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9" t="s">
        <v>187</v>
      </c>
      <c r="AT116" s="209" t="s">
        <v>184</v>
      </c>
      <c r="AU116" s="209" t="s">
        <v>84</v>
      </c>
      <c r="AY116" s="17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7" t="s">
        <v>14</v>
      </c>
      <c r="BK116" s="210">
        <f>ROUND(I116*H116,2)</f>
        <v>0</v>
      </c>
      <c r="BL116" s="17" t="s">
        <v>188</v>
      </c>
      <c r="BM116" s="209" t="s">
        <v>195</v>
      </c>
    </row>
    <row r="117" s="2" customFormat="1" ht="16.5" customHeight="1">
      <c r="A117" s="38"/>
      <c r="B117" s="39"/>
      <c r="C117" s="228" t="s">
        <v>196</v>
      </c>
      <c r="D117" s="228" t="s">
        <v>184</v>
      </c>
      <c r="E117" s="229" t="s">
        <v>197</v>
      </c>
      <c r="F117" s="230" t="s">
        <v>198</v>
      </c>
      <c r="G117" s="231" t="s">
        <v>199</v>
      </c>
      <c r="H117" s="232">
        <v>7</v>
      </c>
      <c r="I117" s="233"/>
      <c r="J117" s="234">
        <f>ROUND(I117*H117,2)</f>
        <v>0</v>
      </c>
      <c r="K117" s="230" t="s">
        <v>194</v>
      </c>
      <c r="L117" s="235"/>
      <c r="M117" s="236" t="s">
        <v>20</v>
      </c>
      <c r="N117" s="237" t="s">
        <v>45</v>
      </c>
      <c r="O117" s="84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9" t="s">
        <v>187</v>
      </c>
      <c r="AT117" s="209" t="s">
        <v>184</v>
      </c>
      <c r="AU117" s="209" t="s">
        <v>84</v>
      </c>
      <c r="AY117" s="17" t="s">
        <v>120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7" t="s">
        <v>14</v>
      </c>
      <c r="BK117" s="210">
        <f>ROUND(I117*H117,2)</f>
        <v>0</v>
      </c>
      <c r="BL117" s="17" t="s">
        <v>188</v>
      </c>
      <c r="BM117" s="209" t="s">
        <v>200</v>
      </c>
    </row>
    <row r="118" s="2" customFormat="1" ht="16.5" customHeight="1">
      <c r="A118" s="38"/>
      <c r="B118" s="39"/>
      <c r="C118" s="228" t="s">
        <v>201</v>
      </c>
      <c r="D118" s="228" t="s">
        <v>184</v>
      </c>
      <c r="E118" s="229" t="s">
        <v>202</v>
      </c>
      <c r="F118" s="230" t="s">
        <v>203</v>
      </c>
      <c r="G118" s="231" t="s">
        <v>193</v>
      </c>
      <c r="H118" s="232">
        <v>2</v>
      </c>
      <c r="I118" s="233"/>
      <c r="J118" s="234">
        <f>ROUND(I118*H118,2)</f>
        <v>0</v>
      </c>
      <c r="K118" s="230" t="s">
        <v>194</v>
      </c>
      <c r="L118" s="235"/>
      <c r="M118" s="236" t="s">
        <v>20</v>
      </c>
      <c r="N118" s="237" t="s">
        <v>45</v>
      </c>
      <c r="O118" s="84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9" t="s">
        <v>187</v>
      </c>
      <c r="AT118" s="209" t="s">
        <v>184</v>
      </c>
      <c r="AU118" s="209" t="s">
        <v>84</v>
      </c>
      <c r="AY118" s="17" t="s">
        <v>120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7" t="s">
        <v>14</v>
      </c>
      <c r="BK118" s="210">
        <f>ROUND(I118*H118,2)</f>
        <v>0</v>
      </c>
      <c r="BL118" s="17" t="s">
        <v>188</v>
      </c>
      <c r="BM118" s="209" t="s">
        <v>204</v>
      </c>
    </row>
    <row r="119" s="2" customFormat="1" ht="16.5" customHeight="1">
      <c r="A119" s="38"/>
      <c r="B119" s="39"/>
      <c r="C119" s="228" t="s">
        <v>205</v>
      </c>
      <c r="D119" s="228" t="s">
        <v>184</v>
      </c>
      <c r="E119" s="229" t="s">
        <v>206</v>
      </c>
      <c r="F119" s="230" t="s">
        <v>207</v>
      </c>
      <c r="G119" s="231" t="s">
        <v>193</v>
      </c>
      <c r="H119" s="232">
        <v>2</v>
      </c>
      <c r="I119" s="233"/>
      <c r="J119" s="234">
        <f>ROUND(I119*H119,2)</f>
        <v>0</v>
      </c>
      <c r="K119" s="230" t="s">
        <v>194</v>
      </c>
      <c r="L119" s="235"/>
      <c r="M119" s="236" t="s">
        <v>20</v>
      </c>
      <c r="N119" s="237" t="s">
        <v>45</v>
      </c>
      <c r="O119" s="84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9" t="s">
        <v>187</v>
      </c>
      <c r="AT119" s="209" t="s">
        <v>184</v>
      </c>
      <c r="AU119" s="209" t="s">
        <v>84</v>
      </c>
      <c r="AY119" s="17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7" t="s">
        <v>14</v>
      </c>
      <c r="BK119" s="210">
        <f>ROUND(I119*H119,2)</f>
        <v>0</v>
      </c>
      <c r="BL119" s="17" t="s">
        <v>188</v>
      </c>
      <c r="BM119" s="209" t="s">
        <v>208</v>
      </c>
    </row>
    <row r="120" s="2" customFormat="1" ht="16.5" customHeight="1">
      <c r="A120" s="38"/>
      <c r="B120" s="39"/>
      <c r="C120" s="228" t="s">
        <v>209</v>
      </c>
      <c r="D120" s="228" t="s">
        <v>184</v>
      </c>
      <c r="E120" s="229" t="s">
        <v>210</v>
      </c>
      <c r="F120" s="230" t="s">
        <v>211</v>
      </c>
      <c r="G120" s="231" t="s">
        <v>199</v>
      </c>
      <c r="H120" s="232">
        <v>1</v>
      </c>
      <c r="I120" s="233"/>
      <c r="J120" s="234">
        <f>ROUND(I120*H120,2)</f>
        <v>0</v>
      </c>
      <c r="K120" s="230" t="s">
        <v>194</v>
      </c>
      <c r="L120" s="235"/>
      <c r="M120" s="236" t="s">
        <v>20</v>
      </c>
      <c r="N120" s="237" t="s">
        <v>45</v>
      </c>
      <c r="O120" s="8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9" t="s">
        <v>187</v>
      </c>
      <c r="AT120" s="209" t="s">
        <v>184</v>
      </c>
      <c r="AU120" s="209" t="s">
        <v>84</v>
      </c>
      <c r="AY120" s="17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7" t="s">
        <v>14</v>
      </c>
      <c r="BK120" s="210">
        <f>ROUND(I120*H120,2)</f>
        <v>0</v>
      </c>
      <c r="BL120" s="17" t="s">
        <v>188</v>
      </c>
      <c r="BM120" s="209" t="s">
        <v>212</v>
      </c>
    </row>
    <row r="121" s="2" customFormat="1" ht="16.5" customHeight="1">
      <c r="A121" s="38"/>
      <c r="B121" s="39"/>
      <c r="C121" s="198" t="s">
        <v>213</v>
      </c>
      <c r="D121" s="198" t="s">
        <v>124</v>
      </c>
      <c r="E121" s="199" t="s">
        <v>214</v>
      </c>
      <c r="F121" s="200" t="s">
        <v>215</v>
      </c>
      <c r="G121" s="201" t="s">
        <v>199</v>
      </c>
      <c r="H121" s="202">
        <v>1</v>
      </c>
      <c r="I121" s="203"/>
      <c r="J121" s="204">
        <f>ROUND(I121*H121,2)</f>
        <v>0</v>
      </c>
      <c r="K121" s="200" t="s">
        <v>20</v>
      </c>
      <c r="L121" s="44"/>
      <c r="M121" s="205" t="s">
        <v>20</v>
      </c>
      <c r="N121" s="206" t="s">
        <v>45</v>
      </c>
      <c r="O121" s="84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9" t="s">
        <v>188</v>
      </c>
      <c r="AT121" s="209" t="s">
        <v>124</v>
      </c>
      <c r="AU121" s="209" t="s">
        <v>84</v>
      </c>
      <c r="AY121" s="17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7" t="s">
        <v>14</v>
      </c>
      <c r="BK121" s="210">
        <f>ROUND(I121*H121,2)</f>
        <v>0</v>
      </c>
      <c r="BL121" s="17" t="s">
        <v>188</v>
      </c>
      <c r="BM121" s="209" t="s">
        <v>216</v>
      </c>
    </row>
    <row r="122" s="12" customFormat="1" ht="22.8" customHeight="1">
      <c r="A122" s="12"/>
      <c r="B122" s="182"/>
      <c r="C122" s="183"/>
      <c r="D122" s="184" t="s">
        <v>73</v>
      </c>
      <c r="E122" s="196" t="s">
        <v>217</v>
      </c>
      <c r="F122" s="196" t="s">
        <v>218</v>
      </c>
      <c r="G122" s="183"/>
      <c r="H122" s="183"/>
      <c r="I122" s="186"/>
      <c r="J122" s="197">
        <f>BK122</f>
        <v>0</v>
      </c>
      <c r="K122" s="183"/>
      <c r="L122" s="188"/>
      <c r="M122" s="189"/>
      <c r="N122" s="190"/>
      <c r="O122" s="190"/>
      <c r="P122" s="191">
        <f>SUM(P123:P128)</f>
        <v>0</v>
      </c>
      <c r="Q122" s="190"/>
      <c r="R122" s="191">
        <f>SUM(R123:R128)</f>
        <v>0.39164849999999996</v>
      </c>
      <c r="S122" s="190"/>
      <c r="T122" s="192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3" t="s">
        <v>84</v>
      </c>
      <c r="AT122" s="194" t="s">
        <v>73</v>
      </c>
      <c r="AU122" s="194" t="s">
        <v>14</v>
      </c>
      <c r="AY122" s="193" t="s">
        <v>120</v>
      </c>
      <c r="BK122" s="195">
        <f>SUM(BK123:BK128)</f>
        <v>0</v>
      </c>
    </row>
    <row r="123" s="2" customFormat="1" ht="24.15" customHeight="1">
      <c r="A123" s="38"/>
      <c r="B123" s="39"/>
      <c r="C123" s="198" t="s">
        <v>219</v>
      </c>
      <c r="D123" s="198" t="s">
        <v>124</v>
      </c>
      <c r="E123" s="199" t="s">
        <v>220</v>
      </c>
      <c r="F123" s="200" t="s">
        <v>221</v>
      </c>
      <c r="G123" s="201" t="s">
        <v>136</v>
      </c>
      <c r="H123" s="202">
        <v>38.969999999999999</v>
      </c>
      <c r="I123" s="203"/>
      <c r="J123" s="204">
        <f>ROUND(I123*H123,2)</f>
        <v>0</v>
      </c>
      <c r="K123" s="200" t="s">
        <v>128</v>
      </c>
      <c r="L123" s="44"/>
      <c r="M123" s="205" t="s">
        <v>20</v>
      </c>
      <c r="N123" s="206" t="s">
        <v>45</v>
      </c>
      <c r="O123" s="84"/>
      <c r="P123" s="207">
        <f>O123*H123</f>
        <v>0</v>
      </c>
      <c r="Q123" s="207">
        <v>0.00125</v>
      </c>
      <c r="R123" s="207">
        <f>Q123*H123</f>
        <v>0.048712499999999999</v>
      </c>
      <c r="S123" s="207">
        <v>0</v>
      </c>
      <c r="T123" s="20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9" t="s">
        <v>188</v>
      </c>
      <c r="AT123" s="209" t="s">
        <v>124</v>
      </c>
      <c r="AU123" s="209" t="s">
        <v>84</v>
      </c>
      <c r="AY123" s="17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7" t="s">
        <v>14</v>
      </c>
      <c r="BK123" s="210">
        <f>ROUND(I123*H123,2)</f>
        <v>0</v>
      </c>
      <c r="BL123" s="17" t="s">
        <v>188</v>
      </c>
      <c r="BM123" s="209" t="s">
        <v>222</v>
      </c>
    </row>
    <row r="124" s="2" customFormat="1">
      <c r="A124" s="38"/>
      <c r="B124" s="39"/>
      <c r="C124" s="40"/>
      <c r="D124" s="211" t="s">
        <v>131</v>
      </c>
      <c r="E124" s="40"/>
      <c r="F124" s="212" t="s">
        <v>223</v>
      </c>
      <c r="G124" s="40"/>
      <c r="H124" s="40"/>
      <c r="I124" s="213"/>
      <c r="J124" s="40"/>
      <c r="K124" s="40"/>
      <c r="L124" s="44"/>
      <c r="M124" s="214"/>
      <c r="N124" s="215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131</v>
      </c>
      <c r="AU124" s="17" t="s">
        <v>84</v>
      </c>
    </row>
    <row r="125" s="13" customFormat="1">
      <c r="A125" s="13"/>
      <c r="B125" s="216"/>
      <c r="C125" s="217"/>
      <c r="D125" s="218" t="s">
        <v>160</v>
      </c>
      <c r="E125" s="219" t="s">
        <v>20</v>
      </c>
      <c r="F125" s="220" t="s">
        <v>224</v>
      </c>
      <c r="G125" s="217"/>
      <c r="H125" s="221">
        <v>38.969999999999999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7" t="s">
        <v>160</v>
      </c>
      <c r="AU125" s="227" t="s">
        <v>84</v>
      </c>
      <c r="AV125" s="13" t="s">
        <v>84</v>
      </c>
      <c r="AW125" s="13" t="s">
        <v>162</v>
      </c>
      <c r="AX125" s="13" t="s">
        <v>14</v>
      </c>
      <c r="AY125" s="227" t="s">
        <v>120</v>
      </c>
    </row>
    <row r="126" s="2" customFormat="1" ht="16.5" customHeight="1">
      <c r="A126" s="38"/>
      <c r="B126" s="39"/>
      <c r="C126" s="228" t="s">
        <v>83</v>
      </c>
      <c r="D126" s="228" t="s">
        <v>184</v>
      </c>
      <c r="E126" s="229" t="s">
        <v>225</v>
      </c>
      <c r="F126" s="230" t="s">
        <v>226</v>
      </c>
      <c r="G126" s="231" t="s">
        <v>136</v>
      </c>
      <c r="H126" s="232">
        <v>42.866999999999997</v>
      </c>
      <c r="I126" s="233"/>
      <c r="J126" s="234">
        <f>ROUND(I126*H126,2)</f>
        <v>0</v>
      </c>
      <c r="K126" s="230" t="s">
        <v>128</v>
      </c>
      <c r="L126" s="235"/>
      <c r="M126" s="236" t="s">
        <v>20</v>
      </c>
      <c r="N126" s="237" t="s">
        <v>45</v>
      </c>
      <c r="O126" s="84"/>
      <c r="P126" s="207">
        <f>O126*H126</f>
        <v>0</v>
      </c>
      <c r="Q126" s="207">
        <v>0.0080000000000000002</v>
      </c>
      <c r="R126" s="207">
        <f>Q126*H126</f>
        <v>0.34293599999999996</v>
      </c>
      <c r="S126" s="207">
        <v>0</v>
      </c>
      <c r="T126" s="20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9" t="s">
        <v>187</v>
      </c>
      <c r="AT126" s="209" t="s">
        <v>184</v>
      </c>
      <c r="AU126" s="209" t="s">
        <v>84</v>
      </c>
      <c r="AY126" s="17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7" t="s">
        <v>14</v>
      </c>
      <c r="BK126" s="210">
        <f>ROUND(I126*H126,2)</f>
        <v>0</v>
      </c>
      <c r="BL126" s="17" t="s">
        <v>188</v>
      </c>
      <c r="BM126" s="209" t="s">
        <v>227</v>
      </c>
    </row>
    <row r="127" s="13" customFormat="1">
      <c r="A127" s="13"/>
      <c r="B127" s="216"/>
      <c r="C127" s="217"/>
      <c r="D127" s="218" t="s">
        <v>160</v>
      </c>
      <c r="E127" s="219" t="s">
        <v>20</v>
      </c>
      <c r="F127" s="220" t="s">
        <v>224</v>
      </c>
      <c r="G127" s="217"/>
      <c r="H127" s="221">
        <v>38.969999999999999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7" t="s">
        <v>160</v>
      </c>
      <c r="AU127" s="227" t="s">
        <v>84</v>
      </c>
      <c r="AV127" s="13" t="s">
        <v>84</v>
      </c>
      <c r="AW127" s="13" t="s">
        <v>162</v>
      </c>
      <c r="AX127" s="13" t="s">
        <v>14</v>
      </c>
      <c r="AY127" s="227" t="s">
        <v>120</v>
      </c>
    </row>
    <row r="128" s="13" customFormat="1">
      <c r="A128" s="13"/>
      <c r="B128" s="216"/>
      <c r="C128" s="217"/>
      <c r="D128" s="218" t="s">
        <v>160</v>
      </c>
      <c r="E128" s="217"/>
      <c r="F128" s="220" t="s">
        <v>228</v>
      </c>
      <c r="G128" s="217"/>
      <c r="H128" s="221">
        <v>42.866999999999997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7" t="s">
        <v>160</v>
      </c>
      <c r="AU128" s="227" t="s">
        <v>84</v>
      </c>
      <c r="AV128" s="13" t="s">
        <v>84</v>
      </c>
      <c r="AW128" s="13" t="s">
        <v>4</v>
      </c>
      <c r="AX128" s="13" t="s">
        <v>14</v>
      </c>
      <c r="AY128" s="227" t="s">
        <v>120</v>
      </c>
    </row>
    <row r="129" s="12" customFormat="1" ht="22.8" customHeight="1">
      <c r="A129" s="12"/>
      <c r="B129" s="182"/>
      <c r="C129" s="183"/>
      <c r="D129" s="184" t="s">
        <v>73</v>
      </c>
      <c r="E129" s="196" t="s">
        <v>229</v>
      </c>
      <c r="F129" s="196" t="s">
        <v>230</v>
      </c>
      <c r="G129" s="183"/>
      <c r="H129" s="183"/>
      <c r="I129" s="186"/>
      <c r="J129" s="197">
        <f>BK129</f>
        <v>0</v>
      </c>
      <c r="K129" s="183"/>
      <c r="L129" s="188"/>
      <c r="M129" s="189"/>
      <c r="N129" s="190"/>
      <c r="O129" s="190"/>
      <c r="P129" s="191">
        <f>SUM(P130:P142)</f>
        <v>0</v>
      </c>
      <c r="Q129" s="190"/>
      <c r="R129" s="191">
        <f>SUM(R130:R142)</f>
        <v>0.16900000000000001</v>
      </c>
      <c r="S129" s="190"/>
      <c r="T129" s="192">
        <f>SUM(T130:T142)</f>
        <v>0.16800000000000001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3" t="s">
        <v>84</v>
      </c>
      <c r="AT129" s="194" t="s">
        <v>73</v>
      </c>
      <c r="AU129" s="194" t="s">
        <v>14</v>
      </c>
      <c r="AY129" s="193" t="s">
        <v>120</v>
      </c>
      <c r="BK129" s="195">
        <f>SUM(BK130:BK142)</f>
        <v>0</v>
      </c>
    </row>
    <row r="130" s="2" customFormat="1" ht="16.5" customHeight="1">
      <c r="A130" s="38"/>
      <c r="B130" s="39"/>
      <c r="C130" s="228" t="s">
        <v>231</v>
      </c>
      <c r="D130" s="228" t="s">
        <v>184</v>
      </c>
      <c r="E130" s="229" t="s">
        <v>232</v>
      </c>
      <c r="F130" s="230" t="s">
        <v>233</v>
      </c>
      <c r="G130" s="231" t="s">
        <v>82</v>
      </c>
      <c r="H130" s="232">
        <v>1</v>
      </c>
      <c r="I130" s="233"/>
      <c r="J130" s="234">
        <f>ROUND(I130*H130,2)</f>
        <v>0</v>
      </c>
      <c r="K130" s="230" t="s">
        <v>128</v>
      </c>
      <c r="L130" s="235"/>
      <c r="M130" s="236" t="s">
        <v>20</v>
      </c>
      <c r="N130" s="237" t="s">
        <v>45</v>
      </c>
      <c r="O130" s="84"/>
      <c r="P130" s="207">
        <f>O130*H130</f>
        <v>0</v>
      </c>
      <c r="Q130" s="207">
        <v>0.016</v>
      </c>
      <c r="R130" s="207">
        <f>Q130*H130</f>
        <v>0.016</v>
      </c>
      <c r="S130" s="207">
        <v>0</v>
      </c>
      <c r="T130" s="20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9" t="s">
        <v>234</v>
      </c>
      <c r="AT130" s="209" t="s">
        <v>184</v>
      </c>
      <c r="AU130" s="209" t="s">
        <v>84</v>
      </c>
      <c r="AY130" s="17" t="s">
        <v>120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7" t="s">
        <v>14</v>
      </c>
      <c r="BK130" s="210">
        <f>ROUND(I130*H130,2)</f>
        <v>0</v>
      </c>
      <c r="BL130" s="17" t="s">
        <v>129</v>
      </c>
      <c r="BM130" s="209" t="s">
        <v>235</v>
      </c>
    </row>
    <row r="131" s="2" customFormat="1" ht="16.5" customHeight="1">
      <c r="A131" s="38"/>
      <c r="B131" s="39"/>
      <c r="C131" s="228" t="s">
        <v>236</v>
      </c>
      <c r="D131" s="228" t="s">
        <v>184</v>
      </c>
      <c r="E131" s="229" t="s">
        <v>237</v>
      </c>
      <c r="F131" s="230" t="s">
        <v>238</v>
      </c>
      <c r="G131" s="231" t="s">
        <v>82</v>
      </c>
      <c r="H131" s="232">
        <v>6</v>
      </c>
      <c r="I131" s="233"/>
      <c r="J131" s="234">
        <f>ROUND(I131*H131,2)</f>
        <v>0</v>
      </c>
      <c r="K131" s="230" t="s">
        <v>128</v>
      </c>
      <c r="L131" s="235"/>
      <c r="M131" s="236" t="s">
        <v>20</v>
      </c>
      <c r="N131" s="237" t="s">
        <v>45</v>
      </c>
      <c r="O131" s="84"/>
      <c r="P131" s="207">
        <f>O131*H131</f>
        <v>0</v>
      </c>
      <c r="Q131" s="207">
        <v>0.0195</v>
      </c>
      <c r="R131" s="207">
        <f>Q131*H131</f>
        <v>0.11699999999999999</v>
      </c>
      <c r="S131" s="207">
        <v>0</v>
      </c>
      <c r="T131" s="20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9" t="s">
        <v>234</v>
      </c>
      <c r="AT131" s="209" t="s">
        <v>184</v>
      </c>
      <c r="AU131" s="209" t="s">
        <v>84</v>
      </c>
      <c r="AY131" s="17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7" t="s">
        <v>14</v>
      </c>
      <c r="BK131" s="210">
        <f>ROUND(I131*H131,2)</f>
        <v>0</v>
      </c>
      <c r="BL131" s="17" t="s">
        <v>129</v>
      </c>
      <c r="BM131" s="209" t="s">
        <v>239</v>
      </c>
    </row>
    <row r="132" s="2" customFormat="1" ht="16.5" customHeight="1">
      <c r="A132" s="38"/>
      <c r="B132" s="39"/>
      <c r="C132" s="228" t="s">
        <v>240</v>
      </c>
      <c r="D132" s="228" t="s">
        <v>184</v>
      </c>
      <c r="E132" s="229" t="s">
        <v>241</v>
      </c>
      <c r="F132" s="230" t="s">
        <v>242</v>
      </c>
      <c r="G132" s="231" t="s">
        <v>82</v>
      </c>
      <c r="H132" s="232">
        <v>1</v>
      </c>
      <c r="I132" s="233"/>
      <c r="J132" s="234">
        <f>ROUND(I132*H132,2)</f>
        <v>0</v>
      </c>
      <c r="K132" s="230" t="s">
        <v>128</v>
      </c>
      <c r="L132" s="235"/>
      <c r="M132" s="236" t="s">
        <v>20</v>
      </c>
      <c r="N132" s="237" t="s">
        <v>45</v>
      </c>
      <c r="O132" s="84"/>
      <c r="P132" s="207">
        <f>O132*H132</f>
        <v>0</v>
      </c>
      <c r="Q132" s="207">
        <v>0.00092000000000000003</v>
      </c>
      <c r="R132" s="207">
        <f>Q132*H132</f>
        <v>0.00092000000000000003</v>
      </c>
      <c r="S132" s="207">
        <v>0</v>
      </c>
      <c r="T132" s="20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9" t="s">
        <v>187</v>
      </c>
      <c r="AT132" s="209" t="s">
        <v>184</v>
      </c>
      <c r="AU132" s="209" t="s">
        <v>84</v>
      </c>
      <c r="AY132" s="17" t="s">
        <v>120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7" t="s">
        <v>14</v>
      </c>
      <c r="BK132" s="210">
        <f>ROUND(I132*H132,2)</f>
        <v>0</v>
      </c>
      <c r="BL132" s="17" t="s">
        <v>188</v>
      </c>
      <c r="BM132" s="209" t="s">
        <v>243</v>
      </c>
    </row>
    <row r="133" s="2" customFormat="1" ht="16.5" customHeight="1">
      <c r="A133" s="38"/>
      <c r="B133" s="39"/>
      <c r="C133" s="228" t="s">
        <v>244</v>
      </c>
      <c r="D133" s="228" t="s">
        <v>184</v>
      </c>
      <c r="E133" s="229" t="s">
        <v>245</v>
      </c>
      <c r="F133" s="230" t="s">
        <v>246</v>
      </c>
      <c r="G133" s="231" t="s">
        <v>82</v>
      </c>
      <c r="H133" s="232">
        <v>7</v>
      </c>
      <c r="I133" s="233"/>
      <c r="J133" s="234">
        <f>ROUND(I133*H133,2)</f>
        <v>0</v>
      </c>
      <c r="K133" s="230" t="s">
        <v>128</v>
      </c>
      <c r="L133" s="235"/>
      <c r="M133" s="236" t="s">
        <v>20</v>
      </c>
      <c r="N133" s="237" t="s">
        <v>45</v>
      </c>
      <c r="O133" s="84"/>
      <c r="P133" s="207">
        <f>O133*H133</f>
        <v>0</v>
      </c>
      <c r="Q133" s="207">
        <v>0.00123</v>
      </c>
      <c r="R133" s="207">
        <f>Q133*H133</f>
        <v>0.0086099999999999996</v>
      </c>
      <c r="S133" s="207">
        <v>0</v>
      </c>
      <c r="T133" s="20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9" t="s">
        <v>187</v>
      </c>
      <c r="AT133" s="209" t="s">
        <v>184</v>
      </c>
      <c r="AU133" s="209" t="s">
        <v>84</v>
      </c>
      <c r="AY133" s="17" t="s">
        <v>120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7" t="s">
        <v>14</v>
      </c>
      <c r="BK133" s="210">
        <f>ROUND(I133*H133,2)</f>
        <v>0</v>
      </c>
      <c r="BL133" s="17" t="s">
        <v>188</v>
      </c>
      <c r="BM133" s="209" t="s">
        <v>247</v>
      </c>
    </row>
    <row r="134" s="2" customFormat="1" ht="21.75" customHeight="1">
      <c r="A134" s="38"/>
      <c r="B134" s="39"/>
      <c r="C134" s="228" t="s">
        <v>248</v>
      </c>
      <c r="D134" s="228" t="s">
        <v>184</v>
      </c>
      <c r="E134" s="229" t="s">
        <v>249</v>
      </c>
      <c r="F134" s="230" t="s">
        <v>250</v>
      </c>
      <c r="G134" s="231" t="s">
        <v>82</v>
      </c>
      <c r="H134" s="232">
        <v>1</v>
      </c>
      <c r="I134" s="233"/>
      <c r="J134" s="234">
        <f>ROUND(I134*H134,2)</f>
        <v>0</v>
      </c>
      <c r="K134" s="230" t="s">
        <v>128</v>
      </c>
      <c r="L134" s="235"/>
      <c r="M134" s="236" t="s">
        <v>20</v>
      </c>
      <c r="N134" s="237" t="s">
        <v>45</v>
      </c>
      <c r="O134" s="84"/>
      <c r="P134" s="207">
        <f>O134*H134</f>
        <v>0</v>
      </c>
      <c r="Q134" s="207">
        <v>0.025999999999999999</v>
      </c>
      <c r="R134" s="207">
        <f>Q134*H134</f>
        <v>0.025999999999999999</v>
      </c>
      <c r="S134" s="207">
        <v>0</v>
      </c>
      <c r="T134" s="20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9" t="s">
        <v>187</v>
      </c>
      <c r="AT134" s="209" t="s">
        <v>184</v>
      </c>
      <c r="AU134" s="209" t="s">
        <v>84</v>
      </c>
      <c r="AY134" s="17" t="s">
        <v>120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7" t="s">
        <v>14</v>
      </c>
      <c r="BK134" s="210">
        <f>ROUND(I134*H134,2)</f>
        <v>0</v>
      </c>
      <c r="BL134" s="17" t="s">
        <v>188</v>
      </c>
      <c r="BM134" s="209" t="s">
        <v>251</v>
      </c>
    </row>
    <row r="135" s="2" customFormat="1" ht="24.15" customHeight="1">
      <c r="A135" s="38"/>
      <c r="B135" s="39"/>
      <c r="C135" s="198" t="s">
        <v>252</v>
      </c>
      <c r="D135" s="198" t="s">
        <v>124</v>
      </c>
      <c r="E135" s="199" t="s">
        <v>253</v>
      </c>
      <c r="F135" s="200" t="s">
        <v>254</v>
      </c>
      <c r="G135" s="201" t="s">
        <v>82</v>
      </c>
      <c r="H135" s="202">
        <v>7</v>
      </c>
      <c r="I135" s="203"/>
      <c r="J135" s="204">
        <f>ROUND(I135*H135,2)</f>
        <v>0</v>
      </c>
      <c r="K135" s="200" t="s">
        <v>128</v>
      </c>
      <c r="L135" s="44"/>
      <c r="M135" s="205" t="s">
        <v>20</v>
      </c>
      <c r="N135" s="206" t="s">
        <v>45</v>
      </c>
      <c r="O135" s="84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9" t="s">
        <v>188</v>
      </c>
      <c r="AT135" s="209" t="s">
        <v>124</v>
      </c>
      <c r="AU135" s="209" t="s">
        <v>84</v>
      </c>
      <c r="AY135" s="17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7" t="s">
        <v>14</v>
      </c>
      <c r="BK135" s="210">
        <f>ROUND(I135*H135,2)</f>
        <v>0</v>
      </c>
      <c r="BL135" s="17" t="s">
        <v>188</v>
      </c>
      <c r="BM135" s="209" t="s">
        <v>255</v>
      </c>
    </row>
    <row r="136" s="2" customFormat="1">
      <c r="A136" s="38"/>
      <c r="B136" s="39"/>
      <c r="C136" s="40"/>
      <c r="D136" s="211" t="s">
        <v>131</v>
      </c>
      <c r="E136" s="40"/>
      <c r="F136" s="212" t="s">
        <v>256</v>
      </c>
      <c r="G136" s="40"/>
      <c r="H136" s="40"/>
      <c r="I136" s="213"/>
      <c r="J136" s="40"/>
      <c r="K136" s="40"/>
      <c r="L136" s="44"/>
      <c r="M136" s="214"/>
      <c r="N136" s="215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84</v>
      </c>
    </row>
    <row r="137" s="2" customFormat="1" ht="24.15" customHeight="1">
      <c r="A137" s="38"/>
      <c r="B137" s="39"/>
      <c r="C137" s="198" t="s">
        <v>257</v>
      </c>
      <c r="D137" s="198" t="s">
        <v>124</v>
      </c>
      <c r="E137" s="199" t="s">
        <v>258</v>
      </c>
      <c r="F137" s="200" t="s">
        <v>259</v>
      </c>
      <c r="G137" s="201" t="s">
        <v>82</v>
      </c>
      <c r="H137" s="202">
        <v>1</v>
      </c>
      <c r="I137" s="203"/>
      <c r="J137" s="204">
        <f>ROUND(I137*H137,2)</f>
        <v>0</v>
      </c>
      <c r="K137" s="200" t="s">
        <v>128</v>
      </c>
      <c r="L137" s="44"/>
      <c r="M137" s="205" t="s">
        <v>20</v>
      </c>
      <c r="N137" s="206" t="s">
        <v>45</v>
      </c>
      <c r="O137" s="84"/>
      <c r="P137" s="207">
        <f>O137*H137</f>
        <v>0</v>
      </c>
      <c r="Q137" s="207">
        <v>0.00046999999999999999</v>
      </c>
      <c r="R137" s="207">
        <f>Q137*H137</f>
        <v>0.00046999999999999999</v>
      </c>
      <c r="S137" s="207">
        <v>0</v>
      </c>
      <c r="T137" s="20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9" t="s">
        <v>188</v>
      </c>
      <c r="AT137" s="209" t="s">
        <v>124</v>
      </c>
      <c r="AU137" s="209" t="s">
        <v>84</v>
      </c>
      <c r="AY137" s="17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7" t="s">
        <v>14</v>
      </c>
      <c r="BK137" s="210">
        <f>ROUND(I137*H137,2)</f>
        <v>0</v>
      </c>
      <c r="BL137" s="17" t="s">
        <v>188</v>
      </c>
      <c r="BM137" s="209" t="s">
        <v>260</v>
      </c>
    </row>
    <row r="138" s="2" customFormat="1">
      <c r="A138" s="38"/>
      <c r="B138" s="39"/>
      <c r="C138" s="40"/>
      <c r="D138" s="211" t="s">
        <v>131</v>
      </c>
      <c r="E138" s="40"/>
      <c r="F138" s="212" t="s">
        <v>261</v>
      </c>
      <c r="G138" s="40"/>
      <c r="H138" s="40"/>
      <c r="I138" s="213"/>
      <c r="J138" s="40"/>
      <c r="K138" s="40"/>
      <c r="L138" s="44"/>
      <c r="M138" s="214"/>
      <c r="N138" s="215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84</v>
      </c>
    </row>
    <row r="139" s="2" customFormat="1" ht="24.15" customHeight="1">
      <c r="A139" s="38"/>
      <c r="B139" s="39"/>
      <c r="C139" s="198" t="s">
        <v>26</v>
      </c>
      <c r="D139" s="198" t="s">
        <v>124</v>
      </c>
      <c r="E139" s="199" t="s">
        <v>262</v>
      </c>
      <c r="F139" s="200" t="s">
        <v>263</v>
      </c>
      <c r="G139" s="201" t="s">
        <v>82</v>
      </c>
      <c r="H139" s="202">
        <v>7</v>
      </c>
      <c r="I139" s="203"/>
      <c r="J139" s="204">
        <f>ROUND(I139*H139,2)</f>
        <v>0</v>
      </c>
      <c r="K139" s="200" t="s">
        <v>128</v>
      </c>
      <c r="L139" s="44"/>
      <c r="M139" s="205" t="s">
        <v>20</v>
      </c>
      <c r="N139" s="206" t="s">
        <v>45</v>
      </c>
      <c r="O139" s="84"/>
      <c r="P139" s="207">
        <f>O139*H139</f>
        <v>0</v>
      </c>
      <c r="Q139" s="207">
        <v>0</v>
      </c>
      <c r="R139" s="207">
        <f>Q139*H139</f>
        <v>0</v>
      </c>
      <c r="S139" s="207">
        <v>0.024</v>
      </c>
      <c r="T139" s="208">
        <f>S139*H139</f>
        <v>0.16800000000000001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9" t="s">
        <v>188</v>
      </c>
      <c r="AT139" s="209" t="s">
        <v>124</v>
      </c>
      <c r="AU139" s="209" t="s">
        <v>84</v>
      </c>
      <c r="AY139" s="17" t="s">
        <v>120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7" t="s">
        <v>14</v>
      </c>
      <c r="BK139" s="210">
        <f>ROUND(I139*H139,2)</f>
        <v>0</v>
      </c>
      <c r="BL139" s="17" t="s">
        <v>188</v>
      </c>
      <c r="BM139" s="209" t="s">
        <v>264</v>
      </c>
    </row>
    <row r="140" s="2" customFormat="1">
      <c r="A140" s="38"/>
      <c r="B140" s="39"/>
      <c r="C140" s="40"/>
      <c r="D140" s="211" t="s">
        <v>131</v>
      </c>
      <c r="E140" s="40"/>
      <c r="F140" s="212" t="s">
        <v>265</v>
      </c>
      <c r="G140" s="40"/>
      <c r="H140" s="40"/>
      <c r="I140" s="213"/>
      <c r="J140" s="40"/>
      <c r="K140" s="40"/>
      <c r="L140" s="44"/>
      <c r="M140" s="214"/>
      <c r="N140" s="215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84</v>
      </c>
    </row>
    <row r="141" s="2" customFormat="1" ht="24.15" customHeight="1">
      <c r="A141" s="38"/>
      <c r="B141" s="39"/>
      <c r="C141" s="198" t="s">
        <v>266</v>
      </c>
      <c r="D141" s="198" t="s">
        <v>124</v>
      </c>
      <c r="E141" s="199" t="s">
        <v>267</v>
      </c>
      <c r="F141" s="200" t="s">
        <v>268</v>
      </c>
      <c r="G141" s="201" t="s">
        <v>269</v>
      </c>
      <c r="H141" s="238"/>
      <c r="I141" s="203"/>
      <c r="J141" s="204">
        <f>ROUND(I141*H141,2)</f>
        <v>0</v>
      </c>
      <c r="K141" s="200" t="s">
        <v>128</v>
      </c>
      <c r="L141" s="44"/>
      <c r="M141" s="205" t="s">
        <v>20</v>
      </c>
      <c r="N141" s="206" t="s">
        <v>45</v>
      </c>
      <c r="O141" s="84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9" t="s">
        <v>188</v>
      </c>
      <c r="AT141" s="209" t="s">
        <v>124</v>
      </c>
      <c r="AU141" s="209" t="s">
        <v>84</v>
      </c>
      <c r="AY141" s="17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7" t="s">
        <v>14</v>
      </c>
      <c r="BK141" s="210">
        <f>ROUND(I141*H141,2)</f>
        <v>0</v>
      </c>
      <c r="BL141" s="17" t="s">
        <v>188</v>
      </c>
      <c r="BM141" s="209" t="s">
        <v>270</v>
      </c>
    </row>
    <row r="142" s="2" customFormat="1">
      <c r="A142" s="38"/>
      <c r="B142" s="39"/>
      <c r="C142" s="40"/>
      <c r="D142" s="211" t="s">
        <v>131</v>
      </c>
      <c r="E142" s="40"/>
      <c r="F142" s="212" t="s">
        <v>271</v>
      </c>
      <c r="G142" s="40"/>
      <c r="H142" s="40"/>
      <c r="I142" s="213"/>
      <c r="J142" s="40"/>
      <c r="K142" s="40"/>
      <c r="L142" s="44"/>
      <c r="M142" s="214"/>
      <c r="N142" s="215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131</v>
      </c>
      <c r="AU142" s="17" t="s">
        <v>84</v>
      </c>
    </row>
    <row r="143" s="12" customFormat="1" ht="22.8" customHeight="1">
      <c r="A143" s="12"/>
      <c r="B143" s="182"/>
      <c r="C143" s="183"/>
      <c r="D143" s="184" t="s">
        <v>73</v>
      </c>
      <c r="E143" s="196" t="s">
        <v>272</v>
      </c>
      <c r="F143" s="196" t="s">
        <v>273</v>
      </c>
      <c r="G143" s="183"/>
      <c r="H143" s="183"/>
      <c r="I143" s="186"/>
      <c r="J143" s="197">
        <f>BK143</f>
        <v>0</v>
      </c>
      <c r="K143" s="183"/>
      <c r="L143" s="188"/>
      <c r="M143" s="189"/>
      <c r="N143" s="190"/>
      <c r="O143" s="190"/>
      <c r="P143" s="191">
        <f>SUM(P144:P170)</f>
        <v>0</v>
      </c>
      <c r="Q143" s="190"/>
      <c r="R143" s="191">
        <f>SUM(R144:R170)</f>
        <v>2.4840239</v>
      </c>
      <c r="S143" s="190"/>
      <c r="T143" s="192">
        <f>SUM(T144:T170)</f>
        <v>0.77483999999999997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3" t="s">
        <v>84</v>
      </c>
      <c r="AT143" s="194" t="s">
        <v>73</v>
      </c>
      <c r="AU143" s="194" t="s">
        <v>14</v>
      </c>
      <c r="AY143" s="193" t="s">
        <v>120</v>
      </c>
      <c r="BK143" s="195">
        <f>SUM(BK144:BK170)</f>
        <v>0</v>
      </c>
    </row>
    <row r="144" s="2" customFormat="1" ht="16.5" customHeight="1">
      <c r="A144" s="38"/>
      <c r="B144" s="39"/>
      <c r="C144" s="198" t="s">
        <v>274</v>
      </c>
      <c r="D144" s="198" t="s">
        <v>124</v>
      </c>
      <c r="E144" s="199" t="s">
        <v>275</v>
      </c>
      <c r="F144" s="200" t="s">
        <v>276</v>
      </c>
      <c r="G144" s="201" t="s">
        <v>136</v>
      </c>
      <c r="H144" s="202">
        <v>87.010000000000005</v>
      </c>
      <c r="I144" s="203"/>
      <c r="J144" s="204">
        <f>ROUND(I144*H144,2)</f>
        <v>0</v>
      </c>
      <c r="K144" s="200" t="s">
        <v>128</v>
      </c>
      <c r="L144" s="44"/>
      <c r="M144" s="205" t="s">
        <v>20</v>
      </c>
      <c r="N144" s="206" t="s">
        <v>45</v>
      </c>
      <c r="O144" s="84"/>
      <c r="P144" s="207">
        <f>O144*H144</f>
        <v>0</v>
      </c>
      <c r="Q144" s="207">
        <v>0.00029999999999999997</v>
      </c>
      <c r="R144" s="207">
        <f>Q144*H144</f>
        <v>0.026102999999999998</v>
      </c>
      <c r="S144" s="207">
        <v>0</v>
      </c>
      <c r="T144" s="20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9" t="s">
        <v>188</v>
      </c>
      <c r="AT144" s="209" t="s">
        <v>124</v>
      </c>
      <c r="AU144" s="209" t="s">
        <v>84</v>
      </c>
      <c r="AY144" s="17" t="s">
        <v>120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7" t="s">
        <v>14</v>
      </c>
      <c r="BK144" s="210">
        <f>ROUND(I144*H144,2)</f>
        <v>0</v>
      </c>
      <c r="BL144" s="17" t="s">
        <v>188</v>
      </c>
      <c r="BM144" s="209" t="s">
        <v>277</v>
      </c>
    </row>
    <row r="145" s="2" customFormat="1">
      <c r="A145" s="38"/>
      <c r="B145" s="39"/>
      <c r="C145" s="40"/>
      <c r="D145" s="211" t="s">
        <v>131</v>
      </c>
      <c r="E145" s="40"/>
      <c r="F145" s="212" t="s">
        <v>278</v>
      </c>
      <c r="G145" s="40"/>
      <c r="H145" s="40"/>
      <c r="I145" s="213"/>
      <c r="J145" s="40"/>
      <c r="K145" s="40"/>
      <c r="L145" s="44"/>
      <c r="M145" s="214"/>
      <c r="N145" s="215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84</v>
      </c>
    </row>
    <row r="146" s="13" customFormat="1">
      <c r="A146" s="13"/>
      <c r="B146" s="216"/>
      <c r="C146" s="217"/>
      <c r="D146" s="218" t="s">
        <v>160</v>
      </c>
      <c r="E146" s="219" t="s">
        <v>20</v>
      </c>
      <c r="F146" s="220" t="s">
        <v>161</v>
      </c>
      <c r="G146" s="217"/>
      <c r="H146" s="221">
        <v>87.010000000000005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7" t="s">
        <v>160</v>
      </c>
      <c r="AU146" s="227" t="s">
        <v>84</v>
      </c>
      <c r="AV146" s="13" t="s">
        <v>84</v>
      </c>
      <c r="AW146" s="13" t="s">
        <v>162</v>
      </c>
      <c r="AX146" s="13" t="s">
        <v>14</v>
      </c>
      <c r="AY146" s="227" t="s">
        <v>120</v>
      </c>
    </row>
    <row r="147" s="2" customFormat="1" ht="16.5" customHeight="1">
      <c r="A147" s="38"/>
      <c r="B147" s="39"/>
      <c r="C147" s="198" t="s">
        <v>279</v>
      </c>
      <c r="D147" s="198" t="s">
        <v>124</v>
      </c>
      <c r="E147" s="199" t="s">
        <v>280</v>
      </c>
      <c r="F147" s="200" t="s">
        <v>281</v>
      </c>
      <c r="G147" s="201" t="s">
        <v>127</v>
      </c>
      <c r="H147" s="202">
        <v>66</v>
      </c>
      <c r="I147" s="203"/>
      <c r="J147" s="204">
        <f>ROUND(I147*H147,2)</f>
        <v>0</v>
      </c>
      <c r="K147" s="200" t="s">
        <v>128</v>
      </c>
      <c r="L147" s="44"/>
      <c r="M147" s="205" t="s">
        <v>20</v>
      </c>
      <c r="N147" s="206" t="s">
        <v>45</v>
      </c>
      <c r="O147" s="84"/>
      <c r="P147" s="207">
        <f>O147*H147</f>
        <v>0</v>
      </c>
      <c r="Q147" s="207">
        <v>0</v>
      </c>
      <c r="R147" s="207">
        <f>Q147*H147</f>
        <v>0</v>
      </c>
      <c r="S147" s="207">
        <v>0.01174</v>
      </c>
      <c r="T147" s="208">
        <f>S147*H147</f>
        <v>0.77483999999999997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9" t="s">
        <v>188</v>
      </c>
      <c r="AT147" s="209" t="s">
        <v>124</v>
      </c>
      <c r="AU147" s="209" t="s">
        <v>84</v>
      </c>
      <c r="AY147" s="17" t="s">
        <v>120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7" t="s">
        <v>14</v>
      </c>
      <c r="BK147" s="210">
        <f>ROUND(I147*H147,2)</f>
        <v>0</v>
      </c>
      <c r="BL147" s="17" t="s">
        <v>188</v>
      </c>
      <c r="BM147" s="209" t="s">
        <v>282</v>
      </c>
    </row>
    <row r="148" s="2" customFormat="1">
      <c r="A148" s="38"/>
      <c r="B148" s="39"/>
      <c r="C148" s="40"/>
      <c r="D148" s="211" t="s">
        <v>131</v>
      </c>
      <c r="E148" s="40"/>
      <c r="F148" s="212" t="s">
        <v>283</v>
      </c>
      <c r="G148" s="40"/>
      <c r="H148" s="40"/>
      <c r="I148" s="213"/>
      <c r="J148" s="40"/>
      <c r="K148" s="40"/>
      <c r="L148" s="44"/>
      <c r="M148" s="214"/>
      <c r="N148" s="215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131</v>
      </c>
      <c r="AU148" s="17" t="s">
        <v>84</v>
      </c>
    </row>
    <row r="149" s="13" customFormat="1">
      <c r="A149" s="13"/>
      <c r="B149" s="216"/>
      <c r="C149" s="217"/>
      <c r="D149" s="218" t="s">
        <v>160</v>
      </c>
      <c r="E149" s="219" t="s">
        <v>20</v>
      </c>
      <c r="F149" s="220" t="s">
        <v>284</v>
      </c>
      <c r="G149" s="217"/>
      <c r="H149" s="221">
        <v>66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7" t="s">
        <v>160</v>
      </c>
      <c r="AU149" s="227" t="s">
        <v>84</v>
      </c>
      <c r="AV149" s="13" t="s">
        <v>84</v>
      </c>
      <c r="AW149" s="13" t="s">
        <v>162</v>
      </c>
      <c r="AX149" s="13" t="s">
        <v>14</v>
      </c>
      <c r="AY149" s="227" t="s">
        <v>120</v>
      </c>
    </row>
    <row r="150" s="2" customFormat="1" ht="21.75" customHeight="1">
      <c r="A150" s="38"/>
      <c r="B150" s="39"/>
      <c r="C150" s="198" t="s">
        <v>285</v>
      </c>
      <c r="D150" s="198" t="s">
        <v>124</v>
      </c>
      <c r="E150" s="199" t="s">
        <v>286</v>
      </c>
      <c r="F150" s="200" t="s">
        <v>287</v>
      </c>
      <c r="G150" s="201" t="s">
        <v>127</v>
      </c>
      <c r="H150" s="202">
        <v>66</v>
      </c>
      <c r="I150" s="203"/>
      <c r="J150" s="204">
        <f>ROUND(I150*H150,2)</f>
        <v>0</v>
      </c>
      <c r="K150" s="200" t="s">
        <v>128</v>
      </c>
      <c r="L150" s="44"/>
      <c r="M150" s="205" t="s">
        <v>20</v>
      </c>
      <c r="N150" s="206" t="s">
        <v>45</v>
      </c>
      <c r="O150" s="84"/>
      <c r="P150" s="207">
        <f>O150*H150</f>
        <v>0</v>
      </c>
      <c r="Q150" s="207">
        <v>0.00042999999999999999</v>
      </c>
      <c r="R150" s="207">
        <f>Q150*H150</f>
        <v>0.028379999999999999</v>
      </c>
      <c r="S150" s="207">
        <v>0</v>
      </c>
      <c r="T150" s="20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9" t="s">
        <v>129</v>
      </c>
      <c r="AT150" s="209" t="s">
        <v>124</v>
      </c>
      <c r="AU150" s="209" t="s">
        <v>84</v>
      </c>
      <c r="AY150" s="17" t="s">
        <v>120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7" t="s">
        <v>14</v>
      </c>
      <c r="BK150" s="210">
        <f>ROUND(I150*H150,2)</f>
        <v>0</v>
      </c>
      <c r="BL150" s="17" t="s">
        <v>129</v>
      </c>
      <c r="BM150" s="209" t="s">
        <v>288</v>
      </c>
    </row>
    <row r="151" s="2" customFormat="1">
      <c r="A151" s="38"/>
      <c r="B151" s="39"/>
      <c r="C151" s="40"/>
      <c r="D151" s="211" t="s">
        <v>131</v>
      </c>
      <c r="E151" s="40"/>
      <c r="F151" s="212" t="s">
        <v>289</v>
      </c>
      <c r="G151" s="40"/>
      <c r="H151" s="40"/>
      <c r="I151" s="213"/>
      <c r="J151" s="40"/>
      <c r="K151" s="40"/>
      <c r="L151" s="44"/>
      <c r="M151" s="214"/>
      <c r="N151" s="215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84</v>
      </c>
    </row>
    <row r="152" s="13" customFormat="1">
      <c r="A152" s="13"/>
      <c r="B152" s="216"/>
      <c r="C152" s="217"/>
      <c r="D152" s="218" t="s">
        <v>160</v>
      </c>
      <c r="E152" s="219" t="s">
        <v>20</v>
      </c>
      <c r="F152" s="220" t="s">
        <v>284</v>
      </c>
      <c r="G152" s="217"/>
      <c r="H152" s="221">
        <v>66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160</v>
      </c>
      <c r="AU152" s="227" t="s">
        <v>84</v>
      </c>
      <c r="AV152" s="13" t="s">
        <v>84</v>
      </c>
      <c r="AW152" s="13" t="s">
        <v>162</v>
      </c>
      <c r="AX152" s="13" t="s">
        <v>14</v>
      </c>
      <c r="AY152" s="227" t="s">
        <v>120</v>
      </c>
    </row>
    <row r="153" s="2" customFormat="1" ht="24.15" customHeight="1">
      <c r="A153" s="38"/>
      <c r="B153" s="39"/>
      <c r="C153" s="198" t="s">
        <v>290</v>
      </c>
      <c r="D153" s="198" t="s">
        <v>124</v>
      </c>
      <c r="E153" s="199" t="s">
        <v>291</v>
      </c>
      <c r="F153" s="200" t="s">
        <v>292</v>
      </c>
      <c r="G153" s="201" t="s">
        <v>136</v>
      </c>
      <c r="H153" s="202">
        <v>87.010000000000005</v>
      </c>
      <c r="I153" s="203"/>
      <c r="J153" s="204">
        <f>ROUND(I153*H153,2)</f>
        <v>0</v>
      </c>
      <c r="K153" s="200" t="s">
        <v>128</v>
      </c>
      <c r="L153" s="44"/>
      <c r="M153" s="205" t="s">
        <v>20</v>
      </c>
      <c r="N153" s="206" t="s">
        <v>45</v>
      </c>
      <c r="O153" s="84"/>
      <c r="P153" s="207">
        <f>O153*H153</f>
        <v>0</v>
      </c>
      <c r="Q153" s="207">
        <v>0.0063</v>
      </c>
      <c r="R153" s="207">
        <f>Q153*H153</f>
        <v>0.54816300000000007</v>
      </c>
      <c r="S153" s="207">
        <v>0</v>
      </c>
      <c r="T153" s="20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9" t="s">
        <v>188</v>
      </c>
      <c r="AT153" s="209" t="s">
        <v>124</v>
      </c>
      <c r="AU153" s="209" t="s">
        <v>84</v>
      </c>
      <c r="AY153" s="17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7" t="s">
        <v>14</v>
      </c>
      <c r="BK153" s="210">
        <f>ROUND(I153*H153,2)</f>
        <v>0</v>
      </c>
      <c r="BL153" s="17" t="s">
        <v>188</v>
      </c>
      <c r="BM153" s="209" t="s">
        <v>293</v>
      </c>
    </row>
    <row r="154" s="2" customFormat="1">
      <c r="A154" s="38"/>
      <c r="B154" s="39"/>
      <c r="C154" s="40"/>
      <c r="D154" s="211" t="s">
        <v>131</v>
      </c>
      <c r="E154" s="40"/>
      <c r="F154" s="212" t="s">
        <v>294</v>
      </c>
      <c r="G154" s="40"/>
      <c r="H154" s="40"/>
      <c r="I154" s="213"/>
      <c r="J154" s="40"/>
      <c r="K154" s="40"/>
      <c r="L154" s="44"/>
      <c r="M154" s="214"/>
      <c r="N154" s="215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84</v>
      </c>
    </row>
    <row r="155" s="13" customFormat="1">
      <c r="A155" s="13"/>
      <c r="B155" s="216"/>
      <c r="C155" s="217"/>
      <c r="D155" s="218" t="s">
        <v>160</v>
      </c>
      <c r="E155" s="219" t="s">
        <v>20</v>
      </c>
      <c r="F155" s="220" t="s">
        <v>161</v>
      </c>
      <c r="G155" s="217"/>
      <c r="H155" s="221">
        <v>87.010000000000005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7" t="s">
        <v>160</v>
      </c>
      <c r="AU155" s="227" t="s">
        <v>84</v>
      </c>
      <c r="AV155" s="13" t="s">
        <v>84</v>
      </c>
      <c r="AW155" s="13" t="s">
        <v>162</v>
      </c>
      <c r="AX155" s="13" t="s">
        <v>14</v>
      </c>
      <c r="AY155" s="227" t="s">
        <v>120</v>
      </c>
    </row>
    <row r="156" s="2" customFormat="1" ht="16.5" customHeight="1">
      <c r="A156" s="38"/>
      <c r="B156" s="39"/>
      <c r="C156" s="228" t="s">
        <v>295</v>
      </c>
      <c r="D156" s="228" t="s">
        <v>184</v>
      </c>
      <c r="E156" s="229" t="s">
        <v>296</v>
      </c>
      <c r="F156" s="230" t="s">
        <v>297</v>
      </c>
      <c r="G156" s="231" t="s">
        <v>136</v>
      </c>
      <c r="H156" s="232">
        <v>100.062</v>
      </c>
      <c r="I156" s="233"/>
      <c r="J156" s="234">
        <f>ROUND(I156*H156,2)</f>
        <v>0</v>
      </c>
      <c r="K156" s="230" t="s">
        <v>128</v>
      </c>
      <c r="L156" s="235"/>
      <c r="M156" s="236" t="s">
        <v>20</v>
      </c>
      <c r="N156" s="237" t="s">
        <v>45</v>
      </c>
      <c r="O156" s="84"/>
      <c r="P156" s="207">
        <f>O156*H156</f>
        <v>0</v>
      </c>
      <c r="Q156" s="207">
        <v>0.0177</v>
      </c>
      <c r="R156" s="207">
        <f>Q156*H156</f>
        <v>1.7710973999999999</v>
      </c>
      <c r="S156" s="207">
        <v>0</v>
      </c>
      <c r="T156" s="20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9" t="s">
        <v>187</v>
      </c>
      <c r="AT156" s="209" t="s">
        <v>184</v>
      </c>
      <c r="AU156" s="209" t="s">
        <v>84</v>
      </c>
      <c r="AY156" s="17" t="s">
        <v>120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7" t="s">
        <v>14</v>
      </c>
      <c r="BK156" s="210">
        <f>ROUND(I156*H156,2)</f>
        <v>0</v>
      </c>
      <c r="BL156" s="17" t="s">
        <v>188</v>
      </c>
      <c r="BM156" s="209" t="s">
        <v>298</v>
      </c>
    </row>
    <row r="157" s="13" customFormat="1">
      <c r="A157" s="13"/>
      <c r="B157" s="216"/>
      <c r="C157" s="217"/>
      <c r="D157" s="218" t="s">
        <v>160</v>
      </c>
      <c r="E157" s="217"/>
      <c r="F157" s="220" t="s">
        <v>299</v>
      </c>
      <c r="G157" s="217"/>
      <c r="H157" s="221">
        <v>100.062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7" t="s">
        <v>160</v>
      </c>
      <c r="AU157" s="227" t="s">
        <v>84</v>
      </c>
      <c r="AV157" s="13" t="s">
        <v>84</v>
      </c>
      <c r="AW157" s="13" t="s">
        <v>4</v>
      </c>
      <c r="AX157" s="13" t="s">
        <v>14</v>
      </c>
      <c r="AY157" s="227" t="s">
        <v>120</v>
      </c>
    </row>
    <row r="158" s="2" customFormat="1" ht="24.15" customHeight="1">
      <c r="A158" s="38"/>
      <c r="B158" s="39"/>
      <c r="C158" s="198" t="s">
        <v>8</v>
      </c>
      <c r="D158" s="198" t="s">
        <v>124</v>
      </c>
      <c r="E158" s="199" t="s">
        <v>300</v>
      </c>
      <c r="F158" s="200" t="s">
        <v>301</v>
      </c>
      <c r="G158" s="201" t="s">
        <v>136</v>
      </c>
      <c r="H158" s="202">
        <v>87.010000000000005</v>
      </c>
      <c r="I158" s="203"/>
      <c r="J158" s="204">
        <f>ROUND(I158*H158,2)</f>
        <v>0</v>
      </c>
      <c r="K158" s="200" t="s">
        <v>128</v>
      </c>
      <c r="L158" s="44"/>
      <c r="M158" s="205" t="s">
        <v>20</v>
      </c>
      <c r="N158" s="206" t="s">
        <v>45</v>
      </c>
      <c r="O158" s="84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9" t="s">
        <v>188</v>
      </c>
      <c r="AT158" s="209" t="s">
        <v>124</v>
      </c>
      <c r="AU158" s="209" t="s">
        <v>84</v>
      </c>
      <c r="AY158" s="17" t="s">
        <v>120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7" t="s">
        <v>14</v>
      </c>
      <c r="BK158" s="210">
        <f>ROUND(I158*H158,2)</f>
        <v>0</v>
      </c>
      <c r="BL158" s="17" t="s">
        <v>188</v>
      </c>
      <c r="BM158" s="209" t="s">
        <v>302</v>
      </c>
    </row>
    <row r="159" s="2" customFormat="1">
      <c r="A159" s="38"/>
      <c r="B159" s="39"/>
      <c r="C159" s="40"/>
      <c r="D159" s="211" t="s">
        <v>131</v>
      </c>
      <c r="E159" s="40"/>
      <c r="F159" s="212" t="s">
        <v>303</v>
      </c>
      <c r="G159" s="40"/>
      <c r="H159" s="40"/>
      <c r="I159" s="213"/>
      <c r="J159" s="40"/>
      <c r="K159" s="40"/>
      <c r="L159" s="44"/>
      <c r="M159" s="214"/>
      <c r="N159" s="215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131</v>
      </c>
      <c r="AU159" s="17" t="s">
        <v>84</v>
      </c>
    </row>
    <row r="160" s="13" customFormat="1">
      <c r="A160" s="13"/>
      <c r="B160" s="216"/>
      <c r="C160" s="217"/>
      <c r="D160" s="218" t="s">
        <v>160</v>
      </c>
      <c r="E160" s="219" t="s">
        <v>20</v>
      </c>
      <c r="F160" s="220" t="s">
        <v>161</v>
      </c>
      <c r="G160" s="217"/>
      <c r="H160" s="221">
        <v>87.010000000000005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7" t="s">
        <v>160</v>
      </c>
      <c r="AU160" s="227" t="s">
        <v>84</v>
      </c>
      <c r="AV160" s="13" t="s">
        <v>84</v>
      </c>
      <c r="AW160" s="13" t="s">
        <v>162</v>
      </c>
      <c r="AX160" s="13" t="s">
        <v>14</v>
      </c>
      <c r="AY160" s="227" t="s">
        <v>120</v>
      </c>
    </row>
    <row r="161" s="2" customFormat="1" ht="16.5" customHeight="1">
      <c r="A161" s="38"/>
      <c r="B161" s="39"/>
      <c r="C161" s="228" t="s">
        <v>187</v>
      </c>
      <c r="D161" s="228" t="s">
        <v>184</v>
      </c>
      <c r="E161" s="229" t="s">
        <v>304</v>
      </c>
      <c r="F161" s="230" t="s">
        <v>305</v>
      </c>
      <c r="G161" s="231" t="s">
        <v>82</v>
      </c>
      <c r="H161" s="232">
        <v>231</v>
      </c>
      <c r="I161" s="233"/>
      <c r="J161" s="234">
        <f>ROUND(I161*H161,2)</f>
        <v>0</v>
      </c>
      <c r="K161" s="230" t="s">
        <v>128</v>
      </c>
      <c r="L161" s="235"/>
      <c r="M161" s="236" t="s">
        <v>20</v>
      </c>
      <c r="N161" s="237" t="s">
        <v>45</v>
      </c>
      <c r="O161" s="84"/>
      <c r="P161" s="207">
        <f>O161*H161</f>
        <v>0</v>
      </c>
      <c r="Q161" s="207">
        <v>0.00044999999999999999</v>
      </c>
      <c r="R161" s="207">
        <f>Q161*H161</f>
        <v>0.10395</v>
      </c>
      <c r="S161" s="207">
        <v>0</v>
      </c>
      <c r="T161" s="20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9" t="s">
        <v>187</v>
      </c>
      <c r="AT161" s="209" t="s">
        <v>184</v>
      </c>
      <c r="AU161" s="209" t="s">
        <v>84</v>
      </c>
      <c r="AY161" s="17" t="s">
        <v>120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7" t="s">
        <v>14</v>
      </c>
      <c r="BK161" s="210">
        <f>ROUND(I161*H161,2)</f>
        <v>0</v>
      </c>
      <c r="BL161" s="17" t="s">
        <v>188</v>
      </c>
      <c r="BM161" s="209" t="s">
        <v>306</v>
      </c>
    </row>
    <row r="162" s="13" customFormat="1">
      <c r="A162" s="13"/>
      <c r="B162" s="216"/>
      <c r="C162" s="217"/>
      <c r="D162" s="218" t="s">
        <v>160</v>
      </c>
      <c r="E162" s="217"/>
      <c r="F162" s="220" t="s">
        <v>307</v>
      </c>
      <c r="G162" s="217"/>
      <c r="H162" s="221">
        <v>231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7" t="s">
        <v>160</v>
      </c>
      <c r="AU162" s="227" t="s">
        <v>84</v>
      </c>
      <c r="AV162" s="13" t="s">
        <v>84</v>
      </c>
      <c r="AW162" s="13" t="s">
        <v>4</v>
      </c>
      <c r="AX162" s="13" t="s">
        <v>14</v>
      </c>
      <c r="AY162" s="227" t="s">
        <v>120</v>
      </c>
    </row>
    <row r="163" s="2" customFormat="1" ht="16.5" customHeight="1">
      <c r="A163" s="38"/>
      <c r="B163" s="39"/>
      <c r="C163" s="198" t="s">
        <v>188</v>
      </c>
      <c r="D163" s="198" t="s">
        <v>124</v>
      </c>
      <c r="E163" s="199" t="s">
        <v>308</v>
      </c>
      <c r="F163" s="200" t="s">
        <v>309</v>
      </c>
      <c r="G163" s="201" t="s">
        <v>127</v>
      </c>
      <c r="H163" s="202">
        <v>66</v>
      </c>
      <c r="I163" s="203"/>
      <c r="J163" s="204">
        <f>ROUND(I163*H163,2)</f>
        <v>0</v>
      </c>
      <c r="K163" s="200" t="s">
        <v>128</v>
      </c>
      <c r="L163" s="44"/>
      <c r="M163" s="205" t="s">
        <v>20</v>
      </c>
      <c r="N163" s="206" t="s">
        <v>45</v>
      </c>
      <c r="O163" s="84"/>
      <c r="P163" s="207">
        <f>O163*H163</f>
        <v>0</v>
      </c>
      <c r="Q163" s="207">
        <v>3.0000000000000001E-05</v>
      </c>
      <c r="R163" s="207">
        <f>Q163*H163</f>
        <v>0.00198</v>
      </c>
      <c r="S163" s="207">
        <v>0</v>
      </c>
      <c r="T163" s="20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9" t="s">
        <v>188</v>
      </c>
      <c r="AT163" s="209" t="s">
        <v>124</v>
      </c>
      <c r="AU163" s="209" t="s">
        <v>84</v>
      </c>
      <c r="AY163" s="17" t="s">
        <v>120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7" t="s">
        <v>14</v>
      </c>
      <c r="BK163" s="210">
        <f>ROUND(I163*H163,2)</f>
        <v>0</v>
      </c>
      <c r="BL163" s="17" t="s">
        <v>188</v>
      </c>
      <c r="BM163" s="209" t="s">
        <v>310</v>
      </c>
    </row>
    <row r="164" s="2" customFormat="1">
      <c r="A164" s="38"/>
      <c r="B164" s="39"/>
      <c r="C164" s="40"/>
      <c r="D164" s="211" t="s">
        <v>131</v>
      </c>
      <c r="E164" s="40"/>
      <c r="F164" s="212" t="s">
        <v>311</v>
      </c>
      <c r="G164" s="40"/>
      <c r="H164" s="40"/>
      <c r="I164" s="213"/>
      <c r="J164" s="40"/>
      <c r="K164" s="40"/>
      <c r="L164" s="44"/>
      <c r="M164" s="214"/>
      <c r="N164" s="215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84</v>
      </c>
    </row>
    <row r="165" s="13" customFormat="1">
      <c r="A165" s="13"/>
      <c r="B165" s="216"/>
      <c r="C165" s="217"/>
      <c r="D165" s="218" t="s">
        <v>160</v>
      </c>
      <c r="E165" s="219" t="s">
        <v>20</v>
      </c>
      <c r="F165" s="220" t="s">
        <v>312</v>
      </c>
      <c r="G165" s="217"/>
      <c r="H165" s="221">
        <v>66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7" t="s">
        <v>160</v>
      </c>
      <c r="AU165" s="227" t="s">
        <v>84</v>
      </c>
      <c r="AV165" s="13" t="s">
        <v>84</v>
      </c>
      <c r="AW165" s="13" t="s">
        <v>162</v>
      </c>
      <c r="AX165" s="13" t="s">
        <v>14</v>
      </c>
      <c r="AY165" s="227" t="s">
        <v>120</v>
      </c>
    </row>
    <row r="166" s="2" customFormat="1" ht="16.5" customHeight="1">
      <c r="A166" s="38"/>
      <c r="B166" s="39"/>
      <c r="C166" s="198" t="s">
        <v>313</v>
      </c>
      <c r="D166" s="198" t="s">
        <v>124</v>
      </c>
      <c r="E166" s="199" t="s">
        <v>314</v>
      </c>
      <c r="F166" s="200" t="s">
        <v>315</v>
      </c>
      <c r="G166" s="201" t="s">
        <v>136</v>
      </c>
      <c r="H166" s="202">
        <v>87.010000000000005</v>
      </c>
      <c r="I166" s="203"/>
      <c r="J166" s="204">
        <f>ROUND(I166*H166,2)</f>
        <v>0</v>
      </c>
      <c r="K166" s="200" t="s">
        <v>128</v>
      </c>
      <c r="L166" s="44"/>
      <c r="M166" s="205" t="s">
        <v>20</v>
      </c>
      <c r="N166" s="206" t="s">
        <v>45</v>
      </c>
      <c r="O166" s="84"/>
      <c r="P166" s="207">
        <f>O166*H166</f>
        <v>0</v>
      </c>
      <c r="Q166" s="207">
        <v>5.0000000000000002E-05</v>
      </c>
      <c r="R166" s="207">
        <f>Q166*H166</f>
        <v>0.0043505000000000002</v>
      </c>
      <c r="S166" s="207">
        <v>0</v>
      </c>
      <c r="T166" s="20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9" t="s">
        <v>188</v>
      </c>
      <c r="AT166" s="209" t="s">
        <v>124</v>
      </c>
      <c r="AU166" s="209" t="s">
        <v>84</v>
      </c>
      <c r="AY166" s="17" t="s">
        <v>120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7" t="s">
        <v>14</v>
      </c>
      <c r="BK166" s="210">
        <f>ROUND(I166*H166,2)</f>
        <v>0</v>
      </c>
      <c r="BL166" s="17" t="s">
        <v>188</v>
      </c>
      <c r="BM166" s="209" t="s">
        <v>316</v>
      </c>
    </row>
    <row r="167" s="2" customFormat="1">
      <c r="A167" s="38"/>
      <c r="B167" s="39"/>
      <c r="C167" s="40"/>
      <c r="D167" s="211" t="s">
        <v>131</v>
      </c>
      <c r="E167" s="40"/>
      <c r="F167" s="212" t="s">
        <v>317</v>
      </c>
      <c r="G167" s="40"/>
      <c r="H167" s="40"/>
      <c r="I167" s="213"/>
      <c r="J167" s="40"/>
      <c r="K167" s="40"/>
      <c r="L167" s="44"/>
      <c r="M167" s="214"/>
      <c r="N167" s="215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131</v>
      </c>
      <c r="AU167" s="17" t="s">
        <v>84</v>
      </c>
    </row>
    <row r="168" s="13" customFormat="1">
      <c r="A168" s="13"/>
      <c r="B168" s="216"/>
      <c r="C168" s="217"/>
      <c r="D168" s="218" t="s">
        <v>160</v>
      </c>
      <c r="E168" s="219" t="s">
        <v>20</v>
      </c>
      <c r="F168" s="220" t="s">
        <v>161</v>
      </c>
      <c r="G168" s="217"/>
      <c r="H168" s="221">
        <v>87.010000000000005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7" t="s">
        <v>160</v>
      </c>
      <c r="AU168" s="227" t="s">
        <v>84</v>
      </c>
      <c r="AV168" s="13" t="s">
        <v>84</v>
      </c>
      <c r="AW168" s="13" t="s">
        <v>162</v>
      </c>
      <c r="AX168" s="13" t="s">
        <v>14</v>
      </c>
      <c r="AY168" s="227" t="s">
        <v>120</v>
      </c>
    </row>
    <row r="169" s="2" customFormat="1" ht="24.15" customHeight="1">
      <c r="A169" s="38"/>
      <c r="B169" s="39"/>
      <c r="C169" s="198" t="s">
        <v>318</v>
      </c>
      <c r="D169" s="198" t="s">
        <v>124</v>
      </c>
      <c r="E169" s="199" t="s">
        <v>319</v>
      </c>
      <c r="F169" s="200" t="s">
        <v>320</v>
      </c>
      <c r="G169" s="201" t="s">
        <v>269</v>
      </c>
      <c r="H169" s="238"/>
      <c r="I169" s="203"/>
      <c r="J169" s="204">
        <f>ROUND(I169*H169,2)</f>
        <v>0</v>
      </c>
      <c r="K169" s="200" t="s">
        <v>128</v>
      </c>
      <c r="L169" s="44"/>
      <c r="M169" s="205" t="s">
        <v>20</v>
      </c>
      <c r="N169" s="206" t="s">
        <v>45</v>
      </c>
      <c r="O169" s="84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9" t="s">
        <v>188</v>
      </c>
      <c r="AT169" s="209" t="s">
        <v>124</v>
      </c>
      <c r="AU169" s="209" t="s">
        <v>84</v>
      </c>
      <c r="AY169" s="17" t="s">
        <v>120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7" t="s">
        <v>14</v>
      </c>
      <c r="BK169" s="210">
        <f>ROUND(I169*H169,2)</f>
        <v>0</v>
      </c>
      <c r="BL169" s="17" t="s">
        <v>188</v>
      </c>
      <c r="BM169" s="209" t="s">
        <v>321</v>
      </c>
    </row>
    <row r="170" s="2" customFormat="1">
      <c r="A170" s="38"/>
      <c r="B170" s="39"/>
      <c r="C170" s="40"/>
      <c r="D170" s="211" t="s">
        <v>131</v>
      </c>
      <c r="E170" s="40"/>
      <c r="F170" s="212" t="s">
        <v>322</v>
      </c>
      <c r="G170" s="40"/>
      <c r="H170" s="40"/>
      <c r="I170" s="213"/>
      <c r="J170" s="40"/>
      <c r="K170" s="40"/>
      <c r="L170" s="44"/>
      <c r="M170" s="214"/>
      <c r="N170" s="215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131</v>
      </c>
      <c r="AU170" s="17" t="s">
        <v>84</v>
      </c>
    </row>
    <row r="171" s="12" customFormat="1" ht="22.8" customHeight="1">
      <c r="A171" s="12"/>
      <c r="B171" s="182"/>
      <c r="C171" s="183"/>
      <c r="D171" s="184" t="s">
        <v>73</v>
      </c>
      <c r="E171" s="196" t="s">
        <v>323</v>
      </c>
      <c r="F171" s="196" t="s">
        <v>324</v>
      </c>
      <c r="G171" s="183"/>
      <c r="H171" s="183"/>
      <c r="I171" s="186"/>
      <c r="J171" s="197">
        <f>BK171</f>
        <v>0</v>
      </c>
      <c r="K171" s="183"/>
      <c r="L171" s="188"/>
      <c r="M171" s="189"/>
      <c r="N171" s="190"/>
      <c r="O171" s="190"/>
      <c r="P171" s="191">
        <f>SUM(P172:P180)</f>
        <v>0</v>
      </c>
      <c r="Q171" s="190"/>
      <c r="R171" s="191">
        <f>SUM(R172:R180)</f>
        <v>0.0043049999999999998</v>
      </c>
      <c r="S171" s="190"/>
      <c r="T171" s="192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3" t="s">
        <v>84</v>
      </c>
      <c r="AT171" s="194" t="s">
        <v>73</v>
      </c>
      <c r="AU171" s="194" t="s">
        <v>14</v>
      </c>
      <c r="AY171" s="193" t="s">
        <v>120</v>
      </c>
      <c r="BK171" s="195">
        <f>SUM(BK172:BK180)</f>
        <v>0</v>
      </c>
    </row>
    <row r="172" s="2" customFormat="1" ht="16.5" customHeight="1">
      <c r="A172" s="38"/>
      <c r="B172" s="39"/>
      <c r="C172" s="198" t="s">
        <v>325</v>
      </c>
      <c r="D172" s="198" t="s">
        <v>124</v>
      </c>
      <c r="E172" s="199" t="s">
        <v>326</v>
      </c>
      <c r="F172" s="200" t="s">
        <v>327</v>
      </c>
      <c r="G172" s="201" t="s">
        <v>136</v>
      </c>
      <c r="H172" s="202">
        <v>10.5</v>
      </c>
      <c r="I172" s="203"/>
      <c r="J172" s="204">
        <f>ROUND(I172*H172,2)</f>
        <v>0</v>
      </c>
      <c r="K172" s="200" t="s">
        <v>128</v>
      </c>
      <c r="L172" s="44"/>
      <c r="M172" s="205" t="s">
        <v>20</v>
      </c>
      <c r="N172" s="206" t="s">
        <v>45</v>
      </c>
      <c r="O172" s="84"/>
      <c r="P172" s="207">
        <f>O172*H172</f>
        <v>0</v>
      </c>
      <c r="Q172" s="207">
        <v>0.00017000000000000001</v>
      </c>
      <c r="R172" s="207">
        <f>Q172*H172</f>
        <v>0.0017850000000000001</v>
      </c>
      <c r="S172" s="207">
        <v>0</v>
      </c>
      <c r="T172" s="20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9" t="s">
        <v>188</v>
      </c>
      <c r="AT172" s="209" t="s">
        <v>124</v>
      </c>
      <c r="AU172" s="209" t="s">
        <v>84</v>
      </c>
      <c r="AY172" s="17" t="s">
        <v>120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7" t="s">
        <v>14</v>
      </c>
      <c r="BK172" s="210">
        <f>ROUND(I172*H172,2)</f>
        <v>0</v>
      </c>
      <c r="BL172" s="17" t="s">
        <v>188</v>
      </c>
      <c r="BM172" s="209" t="s">
        <v>328</v>
      </c>
    </row>
    <row r="173" s="2" customFormat="1">
      <c r="A173" s="38"/>
      <c r="B173" s="39"/>
      <c r="C173" s="40"/>
      <c r="D173" s="211" t="s">
        <v>131</v>
      </c>
      <c r="E173" s="40"/>
      <c r="F173" s="212" t="s">
        <v>329</v>
      </c>
      <c r="G173" s="40"/>
      <c r="H173" s="40"/>
      <c r="I173" s="213"/>
      <c r="J173" s="40"/>
      <c r="K173" s="40"/>
      <c r="L173" s="44"/>
      <c r="M173" s="214"/>
      <c r="N173" s="215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131</v>
      </c>
      <c r="AU173" s="17" t="s">
        <v>84</v>
      </c>
    </row>
    <row r="174" s="13" customFormat="1">
      <c r="A174" s="13"/>
      <c r="B174" s="216"/>
      <c r="C174" s="217"/>
      <c r="D174" s="218" t="s">
        <v>160</v>
      </c>
      <c r="E174" s="219" t="s">
        <v>20</v>
      </c>
      <c r="F174" s="220" t="s">
        <v>330</v>
      </c>
      <c r="G174" s="217"/>
      <c r="H174" s="221">
        <v>10.5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7" t="s">
        <v>160</v>
      </c>
      <c r="AU174" s="227" t="s">
        <v>84</v>
      </c>
      <c r="AV174" s="13" t="s">
        <v>84</v>
      </c>
      <c r="AW174" s="13" t="s">
        <v>162</v>
      </c>
      <c r="AX174" s="13" t="s">
        <v>14</v>
      </c>
      <c r="AY174" s="227" t="s">
        <v>120</v>
      </c>
    </row>
    <row r="175" s="2" customFormat="1" ht="16.5" customHeight="1">
      <c r="A175" s="38"/>
      <c r="B175" s="39"/>
      <c r="C175" s="198" t="s">
        <v>331</v>
      </c>
      <c r="D175" s="198" t="s">
        <v>124</v>
      </c>
      <c r="E175" s="199" t="s">
        <v>332</v>
      </c>
      <c r="F175" s="200" t="s">
        <v>333</v>
      </c>
      <c r="G175" s="201" t="s">
        <v>136</v>
      </c>
      <c r="H175" s="202">
        <v>10.5</v>
      </c>
      <c r="I175" s="203"/>
      <c r="J175" s="204">
        <f>ROUND(I175*H175,2)</f>
        <v>0</v>
      </c>
      <c r="K175" s="200" t="s">
        <v>128</v>
      </c>
      <c r="L175" s="44"/>
      <c r="M175" s="205" t="s">
        <v>20</v>
      </c>
      <c r="N175" s="206" t="s">
        <v>45</v>
      </c>
      <c r="O175" s="84"/>
      <c r="P175" s="207">
        <f>O175*H175</f>
        <v>0</v>
      </c>
      <c r="Q175" s="207">
        <v>0.00012</v>
      </c>
      <c r="R175" s="207">
        <f>Q175*H175</f>
        <v>0.0012600000000000001</v>
      </c>
      <c r="S175" s="207">
        <v>0</v>
      </c>
      <c r="T175" s="20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9" t="s">
        <v>188</v>
      </c>
      <c r="AT175" s="209" t="s">
        <v>124</v>
      </c>
      <c r="AU175" s="209" t="s">
        <v>84</v>
      </c>
      <c r="AY175" s="17" t="s">
        <v>120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7" t="s">
        <v>14</v>
      </c>
      <c r="BK175" s="210">
        <f>ROUND(I175*H175,2)</f>
        <v>0</v>
      </c>
      <c r="BL175" s="17" t="s">
        <v>188</v>
      </c>
      <c r="BM175" s="209" t="s">
        <v>334</v>
      </c>
    </row>
    <row r="176" s="2" customFormat="1">
      <c r="A176" s="38"/>
      <c r="B176" s="39"/>
      <c r="C176" s="40"/>
      <c r="D176" s="211" t="s">
        <v>131</v>
      </c>
      <c r="E176" s="40"/>
      <c r="F176" s="212" t="s">
        <v>335</v>
      </c>
      <c r="G176" s="40"/>
      <c r="H176" s="40"/>
      <c r="I176" s="213"/>
      <c r="J176" s="40"/>
      <c r="K176" s="40"/>
      <c r="L176" s="44"/>
      <c r="M176" s="214"/>
      <c r="N176" s="215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131</v>
      </c>
      <c r="AU176" s="17" t="s">
        <v>84</v>
      </c>
    </row>
    <row r="177" s="13" customFormat="1">
      <c r="A177" s="13"/>
      <c r="B177" s="216"/>
      <c r="C177" s="217"/>
      <c r="D177" s="218" t="s">
        <v>160</v>
      </c>
      <c r="E177" s="219" t="s">
        <v>20</v>
      </c>
      <c r="F177" s="220" t="s">
        <v>330</v>
      </c>
      <c r="G177" s="217"/>
      <c r="H177" s="221">
        <v>10.5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7" t="s">
        <v>160</v>
      </c>
      <c r="AU177" s="227" t="s">
        <v>84</v>
      </c>
      <c r="AV177" s="13" t="s">
        <v>84</v>
      </c>
      <c r="AW177" s="13" t="s">
        <v>162</v>
      </c>
      <c r="AX177" s="13" t="s">
        <v>14</v>
      </c>
      <c r="AY177" s="227" t="s">
        <v>120</v>
      </c>
    </row>
    <row r="178" s="2" customFormat="1" ht="16.5" customHeight="1">
      <c r="A178" s="38"/>
      <c r="B178" s="39"/>
      <c r="C178" s="198" t="s">
        <v>7</v>
      </c>
      <c r="D178" s="198" t="s">
        <v>124</v>
      </c>
      <c r="E178" s="199" t="s">
        <v>336</v>
      </c>
      <c r="F178" s="200" t="s">
        <v>337</v>
      </c>
      <c r="G178" s="201" t="s">
        <v>136</v>
      </c>
      <c r="H178" s="202">
        <v>10.5</v>
      </c>
      <c r="I178" s="203"/>
      <c r="J178" s="204">
        <f>ROUND(I178*H178,2)</f>
        <v>0</v>
      </c>
      <c r="K178" s="200" t="s">
        <v>128</v>
      </c>
      <c r="L178" s="44"/>
      <c r="M178" s="205" t="s">
        <v>20</v>
      </c>
      <c r="N178" s="206" t="s">
        <v>45</v>
      </c>
      <c r="O178" s="84"/>
      <c r="P178" s="207">
        <f>O178*H178</f>
        <v>0</v>
      </c>
      <c r="Q178" s="207">
        <v>0.00012</v>
      </c>
      <c r="R178" s="207">
        <f>Q178*H178</f>
        <v>0.0012600000000000001</v>
      </c>
      <c r="S178" s="207">
        <v>0</v>
      </c>
      <c r="T178" s="20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9" t="s">
        <v>188</v>
      </c>
      <c r="AT178" s="209" t="s">
        <v>124</v>
      </c>
      <c r="AU178" s="209" t="s">
        <v>84</v>
      </c>
      <c r="AY178" s="17" t="s">
        <v>120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7" t="s">
        <v>14</v>
      </c>
      <c r="BK178" s="210">
        <f>ROUND(I178*H178,2)</f>
        <v>0</v>
      </c>
      <c r="BL178" s="17" t="s">
        <v>188</v>
      </c>
      <c r="BM178" s="209" t="s">
        <v>338</v>
      </c>
    </row>
    <row r="179" s="2" customFormat="1">
      <c r="A179" s="38"/>
      <c r="B179" s="39"/>
      <c r="C179" s="40"/>
      <c r="D179" s="211" t="s">
        <v>131</v>
      </c>
      <c r="E179" s="40"/>
      <c r="F179" s="212" t="s">
        <v>339</v>
      </c>
      <c r="G179" s="40"/>
      <c r="H179" s="40"/>
      <c r="I179" s="213"/>
      <c r="J179" s="40"/>
      <c r="K179" s="40"/>
      <c r="L179" s="44"/>
      <c r="M179" s="214"/>
      <c r="N179" s="215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131</v>
      </c>
      <c r="AU179" s="17" t="s">
        <v>84</v>
      </c>
    </row>
    <row r="180" s="13" customFormat="1">
      <c r="A180" s="13"/>
      <c r="B180" s="216"/>
      <c r="C180" s="217"/>
      <c r="D180" s="218" t="s">
        <v>160</v>
      </c>
      <c r="E180" s="219" t="s">
        <v>20</v>
      </c>
      <c r="F180" s="220" t="s">
        <v>330</v>
      </c>
      <c r="G180" s="217"/>
      <c r="H180" s="221">
        <v>10.5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7" t="s">
        <v>160</v>
      </c>
      <c r="AU180" s="227" t="s">
        <v>84</v>
      </c>
      <c r="AV180" s="13" t="s">
        <v>84</v>
      </c>
      <c r="AW180" s="13" t="s">
        <v>162</v>
      </c>
      <c r="AX180" s="13" t="s">
        <v>14</v>
      </c>
      <c r="AY180" s="227" t="s">
        <v>120</v>
      </c>
    </row>
    <row r="181" s="12" customFormat="1" ht="22.8" customHeight="1">
      <c r="A181" s="12"/>
      <c r="B181" s="182"/>
      <c r="C181" s="183"/>
      <c r="D181" s="184" t="s">
        <v>73</v>
      </c>
      <c r="E181" s="196" t="s">
        <v>340</v>
      </c>
      <c r="F181" s="196" t="s">
        <v>341</v>
      </c>
      <c r="G181" s="183"/>
      <c r="H181" s="183"/>
      <c r="I181" s="186"/>
      <c r="J181" s="197">
        <f>BK181</f>
        <v>0</v>
      </c>
      <c r="K181" s="183"/>
      <c r="L181" s="188"/>
      <c r="M181" s="189"/>
      <c r="N181" s="190"/>
      <c r="O181" s="190"/>
      <c r="P181" s="191">
        <f>SUM(P182:P193)</f>
        <v>0</v>
      </c>
      <c r="Q181" s="190"/>
      <c r="R181" s="191">
        <f>SUM(R182:R193)</f>
        <v>0.30371352000000001</v>
      </c>
      <c r="S181" s="190"/>
      <c r="T181" s="192">
        <f>SUM(T182:T193)</f>
        <v>0.07132666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3" t="s">
        <v>84</v>
      </c>
      <c r="AT181" s="194" t="s">
        <v>73</v>
      </c>
      <c r="AU181" s="194" t="s">
        <v>14</v>
      </c>
      <c r="AY181" s="193" t="s">
        <v>120</v>
      </c>
      <c r="BK181" s="195">
        <f>SUM(BK182:BK193)</f>
        <v>0</v>
      </c>
    </row>
    <row r="182" s="2" customFormat="1" ht="16.5" customHeight="1">
      <c r="A182" s="38"/>
      <c r="B182" s="39"/>
      <c r="C182" s="198" t="s">
        <v>342</v>
      </c>
      <c r="D182" s="198" t="s">
        <v>124</v>
      </c>
      <c r="E182" s="199" t="s">
        <v>343</v>
      </c>
      <c r="F182" s="200" t="s">
        <v>344</v>
      </c>
      <c r="G182" s="201" t="s">
        <v>136</v>
      </c>
      <c r="H182" s="202">
        <v>230.08600000000001</v>
      </c>
      <c r="I182" s="203"/>
      <c r="J182" s="204">
        <f>ROUND(I182*H182,2)</f>
        <v>0</v>
      </c>
      <c r="K182" s="200" t="s">
        <v>128</v>
      </c>
      <c r="L182" s="44"/>
      <c r="M182" s="205" t="s">
        <v>20</v>
      </c>
      <c r="N182" s="206" t="s">
        <v>45</v>
      </c>
      <c r="O182" s="84"/>
      <c r="P182" s="207">
        <f>O182*H182</f>
        <v>0</v>
      </c>
      <c r="Q182" s="207">
        <v>0.001</v>
      </c>
      <c r="R182" s="207">
        <f>Q182*H182</f>
        <v>0.23008600000000001</v>
      </c>
      <c r="S182" s="207">
        <v>0.00031</v>
      </c>
      <c r="T182" s="208">
        <f>S182*H182</f>
        <v>0.07132666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9" t="s">
        <v>188</v>
      </c>
      <c r="AT182" s="209" t="s">
        <v>124</v>
      </c>
      <c r="AU182" s="209" t="s">
        <v>84</v>
      </c>
      <c r="AY182" s="17" t="s">
        <v>120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7" t="s">
        <v>14</v>
      </c>
      <c r="BK182" s="210">
        <f>ROUND(I182*H182,2)</f>
        <v>0</v>
      </c>
      <c r="BL182" s="17" t="s">
        <v>188</v>
      </c>
      <c r="BM182" s="209" t="s">
        <v>345</v>
      </c>
    </row>
    <row r="183" s="2" customFormat="1">
      <c r="A183" s="38"/>
      <c r="B183" s="39"/>
      <c r="C183" s="40"/>
      <c r="D183" s="211" t="s">
        <v>131</v>
      </c>
      <c r="E183" s="40"/>
      <c r="F183" s="212" t="s">
        <v>346</v>
      </c>
      <c r="G183" s="40"/>
      <c r="H183" s="40"/>
      <c r="I183" s="213"/>
      <c r="J183" s="40"/>
      <c r="K183" s="40"/>
      <c r="L183" s="44"/>
      <c r="M183" s="214"/>
      <c r="N183" s="215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84</v>
      </c>
    </row>
    <row r="184" s="13" customFormat="1">
      <c r="A184" s="13"/>
      <c r="B184" s="216"/>
      <c r="C184" s="217"/>
      <c r="D184" s="218" t="s">
        <v>160</v>
      </c>
      <c r="E184" s="219" t="s">
        <v>20</v>
      </c>
      <c r="F184" s="220" t="s">
        <v>347</v>
      </c>
      <c r="G184" s="217"/>
      <c r="H184" s="221">
        <v>142.41499999999999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7" t="s">
        <v>160</v>
      </c>
      <c r="AU184" s="227" t="s">
        <v>84</v>
      </c>
      <c r="AV184" s="13" t="s">
        <v>84</v>
      </c>
      <c r="AW184" s="13" t="s">
        <v>162</v>
      </c>
      <c r="AX184" s="13" t="s">
        <v>74</v>
      </c>
      <c r="AY184" s="227" t="s">
        <v>120</v>
      </c>
    </row>
    <row r="185" s="13" customFormat="1">
      <c r="A185" s="13"/>
      <c r="B185" s="216"/>
      <c r="C185" s="217"/>
      <c r="D185" s="218" t="s">
        <v>160</v>
      </c>
      <c r="E185" s="219" t="s">
        <v>20</v>
      </c>
      <c r="F185" s="220" t="s">
        <v>348</v>
      </c>
      <c r="G185" s="217"/>
      <c r="H185" s="221">
        <v>43.835650000000001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7" t="s">
        <v>160</v>
      </c>
      <c r="AU185" s="227" t="s">
        <v>84</v>
      </c>
      <c r="AV185" s="13" t="s">
        <v>84</v>
      </c>
      <c r="AW185" s="13" t="s">
        <v>162</v>
      </c>
      <c r="AX185" s="13" t="s">
        <v>74</v>
      </c>
      <c r="AY185" s="227" t="s">
        <v>120</v>
      </c>
    </row>
    <row r="186" s="13" customFormat="1">
      <c r="A186" s="13"/>
      <c r="B186" s="216"/>
      <c r="C186" s="217"/>
      <c r="D186" s="218" t="s">
        <v>160</v>
      </c>
      <c r="E186" s="219" t="s">
        <v>20</v>
      </c>
      <c r="F186" s="220" t="s">
        <v>348</v>
      </c>
      <c r="G186" s="217"/>
      <c r="H186" s="221">
        <v>43.835650000000001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7" t="s">
        <v>160</v>
      </c>
      <c r="AU186" s="227" t="s">
        <v>84</v>
      </c>
      <c r="AV186" s="13" t="s">
        <v>84</v>
      </c>
      <c r="AW186" s="13" t="s">
        <v>162</v>
      </c>
      <c r="AX186" s="13" t="s">
        <v>74</v>
      </c>
      <c r="AY186" s="227" t="s">
        <v>120</v>
      </c>
    </row>
    <row r="187" s="14" customFormat="1">
      <c r="A187" s="14"/>
      <c r="B187" s="239"/>
      <c r="C187" s="240"/>
      <c r="D187" s="218" t="s">
        <v>160</v>
      </c>
      <c r="E187" s="241" t="s">
        <v>20</v>
      </c>
      <c r="F187" s="242" t="s">
        <v>349</v>
      </c>
      <c r="G187" s="240"/>
      <c r="H187" s="243">
        <v>230.08629999999999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9" t="s">
        <v>160</v>
      </c>
      <c r="AU187" s="249" t="s">
        <v>84</v>
      </c>
      <c r="AV187" s="14" t="s">
        <v>129</v>
      </c>
      <c r="AW187" s="14" t="s">
        <v>162</v>
      </c>
      <c r="AX187" s="14" t="s">
        <v>14</v>
      </c>
      <c r="AY187" s="249" t="s">
        <v>120</v>
      </c>
    </row>
    <row r="188" s="2" customFormat="1" ht="24.15" customHeight="1">
      <c r="A188" s="38"/>
      <c r="B188" s="39"/>
      <c r="C188" s="198" t="s">
        <v>350</v>
      </c>
      <c r="D188" s="198" t="s">
        <v>124</v>
      </c>
      <c r="E188" s="199" t="s">
        <v>351</v>
      </c>
      <c r="F188" s="200" t="s">
        <v>352</v>
      </c>
      <c r="G188" s="201" t="s">
        <v>136</v>
      </c>
      <c r="H188" s="202">
        <v>230.08600000000001</v>
      </c>
      <c r="I188" s="203"/>
      <c r="J188" s="204">
        <f>ROUND(I188*H188,2)</f>
        <v>0</v>
      </c>
      <c r="K188" s="200" t="s">
        <v>128</v>
      </c>
      <c r="L188" s="44"/>
      <c r="M188" s="205" t="s">
        <v>20</v>
      </c>
      <c r="N188" s="206" t="s">
        <v>45</v>
      </c>
      <c r="O188" s="84"/>
      <c r="P188" s="207">
        <f>O188*H188</f>
        <v>0</v>
      </c>
      <c r="Q188" s="207">
        <v>0.00032000000000000003</v>
      </c>
      <c r="R188" s="207">
        <f>Q188*H188</f>
        <v>0.073627520000000016</v>
      </c>
      <c r="S188" s="207">
        <v>0</v>
      </c>
      <c r="T188" s="20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9" t="s">
        <v>188</v>
      </c>
      <c r="AT188" s="209" t="s">
        <v>124</v>
      </c>
      <c r="AU188" s="209" t="s">
        <v>84</v>
      </c>
      <c r="AY188" s="17" t="s">
        <v>120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7" t="s">
        <v>14</v>
      </c>
      <c r="BK188" s="210">
        <f>ROUND(I188*H188,2)</f>
        <v>0</v>
      </c>
      <c r="BL188" s="17" t="s">
        <v>188</v>
      </c>
      <c r="BM188" s="209" t="s">
        <v>353</v>
      </c>
    </row>
    <row r="189" s="2" customFormat="1">
      <c r="A189" s="38"/>
      <c r="B189" s="39"/>
      <c r="C189" s="40"/>
      <c r="D189" s="211" t="s">
        <v>131</v>
      </c>
      <c r="E189" s="40"/>
      <c r="F189" s="212" t="s">
        <v>354</v>
      </c>
      <c r="G189" s="40"/>
      <c r="H189" s="40"/>
      <c r="I189" s="213"/>
      <c r="J189" s="40"/>
      <c r="K189" s="40"/>
      <c r="L189" s="44"/>
      <c r="M189" s="214"/>
      <c r="N189" s="215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131</v>
      </c>
      <c r="AU189" s="17" t="s">
        <v>84</v>
      </c>
    </row>
    <row r="190" s="13" customFormat="1">
      <c r="A190" s="13"/>
      <c r="B190" s="216"/>
      <c r="C190" s="217"/>
      <c r="D190" s="218" t="s">
        <v>160</v>
      </c>
      <c r="E190" s="219" t="s">
        <v>20</v>
      </c>
      <c r="F190" s="220" t="s">
        <v>347</v>
      </c>
      <c r="G190" s="217"/>
      <c r="H190" s="221">
        <v>142.41499999999999</v>
      </c>
      <c r="I190" s="222"/>
      <c r="J190" s="217"/>
      <c r="K190" s="217"/>
      <c r="L190" s="223"/>
      <c r="M190" s="224"/>
      <c r="N190" s="225"/>
      <c r="O190" s="225"/>
      <c r="P190" s="225"/>
      <c r="Q190" s="225"/>
      <c r="R190" s="225"/>
      <c r="S190" s="225"/>
      <c r="T190" s="22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7" t="s">
        <v>160</v>
      </c>
      <c r="AU190" s="227" t="s">
        <v>84</v>
      </c>
      <c r="AV190" s="13" t="s">
        <v>84</v>
      </c>
      <c r="AW190" s="13" t="s">
        <v>162</v>
      </c>
      <c r="AX190" s="13" t="s">
        <v>74</v>
      </c>
      <c r="AY190" s="227" t="s">
        <v>120</v>
      </c>
    </row>
    <row r="191" s="13" customFormat="1">
      <c r="A191" s="13"/>
      <c r="B191" s="216"/>
      <c r="C191" s="217"/>
      <c r="D191" s="218" t="s">
        <v>160</v>
      </c>
      <c r="E191" s="219" t="s">
        <v>20</v>
      </c>
      <c r="F191" s="220" t="s">
        <v>348</v>
      </c>
      <c r="G191" s="217"/>
      <c r="H191" s="221">
        <v>43.835650000000001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7" t="s">
        <v>160</v>
      </c>
      <c r="AU191" s="227" t="s">
        <v>84</v>
      </c>
      <c r="AV191" s="13" t="s">
        <v>84</v>
      </c>
      <c r="AW191" s="13" t="s">
        <v>162</v>
      </c>
      <c r="AX191" s="13" t="s">
        <v>74</v>
      </c>
      <c r="AY191" s="227" t="s">
        <v>120</v>
      </c>
    </row>
    <row r="192" s="13" customFormat="1">
      <c r="A192" s="13"/>
      <c r="B192" s="216"/>
      <c r="C192" s="217"/>
      <c r="D192" s="218" t="s">
        <v>160</v>
      </c>
      <c r="E192" s="219" t="s">
        <v>20</v>
      </c>
      <c r="F192" s="220" t="s">
        <v>348</v>
      </c>
      <c r="G192" s="217"/>
      <c r="H192" s="221">
        <v>43.835650000000001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7" t="s">
        <v>160</v>
      </c>
      <c r="AU192" s="227" t="s">
        <v>84</v>
      </c>
      <c r="AV192" s="13" t="s">
        <v>84</v>
      </c>
      <c r="AW192" s="13" t="s">
        <v>162</v>
      </c>
      <c r="AX192" s="13" t="s">
        <v>74</v>
      </c>
      <c r="AY192" s="227" t="s">
        <v>120</v>
      </c>
    </row>
    <row r="193" s="14" customFormat="1">
      <c r="A193" s="14"/>
      <c r="B193" s="239"/>
      <c r="C193" s="240"/>
      <c r="D193" s="218" t="s">
        <v>160</v>
      </c>
      <c r="E193" s="241" t="s">
        <v>20</v>
      </c>
      <c r="F193" s="242" t="s">
        <v>349</v>
      </c>
      <c r="G193" s="240"/>
      <c r="H193" s="243">
        <v>230.08629999999999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160</v>
      </c>
      <c r="AU193" s="249" t="s">
        <v>84</v>
      </c>
      <c r="AV193" s="14" t="s">
        <v>129</v>
      </c>
      <c r="AW193" s="14" t="s">
        <v>162</v>
      </c>
      <c r="AX193" s="14" t="s">
        <v>14</v>
      </c>
      <c r="AY193" s="249" t="s">
        <v>120</v>
      </c>
    </row>
    <row r="194" s="12" customFormat="1" ht="25.92" customHeight="1">
      <c r="A194" s="12"/>
      <c r="B194" s="182"/>
      <c r="C194" s="183"/>
      <c r="D194" s="184" t="s">
        <v>73</v>
      </c>
      <c r="E194" s="185" t="s">
        <v>355</v>
      </c>
      <c r="F194" s="185" t="s">
        <v>356</v>
      </c>
      <c r="G194" s="183"/>
      <c r="H194" s="183"/>
      <c r="I194" s="186"/>
      <c r="J194" s="187">
        <f>BK194</f>
        <v>0</v>
      </c>
      <c r="K194" s="183"/>
      <c r="L194" s="188"/>
      <c r="M194" s="189"/>
      <c r="N194" s="190"/>
      <c r="O194" s="190"/>
      <c r="P194" s="191">
        <f>P195</f>
        <v>0</v>
      </c>
      <c r="Q194" s="190"/>
      <c r="R194" s="191">
        <f>R195</f>
        <v>0</v>
      </c>
      <c r="S194" s="190"/>
      <c r="T194" s="192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93" t="s">
        <v>219</v>
      </c>
      <c r="AT194" s="194" t="s">
        <v>73</v>
      </c>
      <c r="AU194" s="194" t="s">
        <v>74</v>
      </c>
      <c r="AY194" s="193" t="s">
        <v>120</v>
      </c>
      <c r="BK194" s="195">
        <f>BK195</f>
        <v>0</v>
      </c>
    </row>
    <row r="195" s="2" customFormat="1" ht="16.5" customHeight="1">
      <c r="A195" s="38"/>
      <c r="B195" s="39"/>
      <c r="C195" s="198" t="s">
        <v>357</v>
      </c>
      <c r="D195" s="198" t="s">
        <v>124</v>
      </c>
      <c r="E195" s="199" t="s">
        <v>358</v>
      </c>
      <c r="F195" s="200" t="s">
        <v>359</v>
      </c>
      <c r="G195" s="201" t="s">
        <v>199</v>
      </c>
      <c r="H195" s="202">
        <v>1</v>
      </c>
      <c r="I195" s="203"/>
      <c r="J195" s="204">
        <f>ROUND(I195*H195,2)</f>
        <v>0</v>
      </c>
      <c r="K195" s="200" t="s">
        <v>20</v>
      </c>
      <c r="L195" s="44"/>
      <c r="M195" s="250" t="s">
        <v>20</v>
      </c>
      <c r="N195" s="251" t="s">
        <v>45</v>
      </c>
      <c r="O195" s="252"/>
      <c r="P195" s="253">
        <f>O195*H195</f>
        <v>0</v>
      </c>
      <c r="Q195" s="253">
        <v>0</v>
      </c>
      <c r="R195" s="253">
        <f>Q195*H195</f>
        <v>0</v>
      </c>
      <c r="S195" s="253">
        <v>0</v>
      </c>
      <c r="T195" s="25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9" t="s">
        <v>188</v>
      </c>
      <c r="AT195" s="209" t="s">
        <v>124</v>
      </c>
      <c r="AU195" s="209" t="s">
        <v>14</v>
      </c>
      <c r="AY195" s="17" t="s">
        <v>120</v>
      </c>
      <c r="BE195" s="210">
        <f>IF(N195="základní",J195,0)</f>
        <v>0</v>
      </c>
      <c r="BF195" s="210">
        <f>IF(N195="snížená",J195,0)</f>
        <v>0</v>
      </c>
      <c r="BG195" s="210">
        <f>IF(N195="zákl. přenesená",J195,0)</f>
        <v>0</v>
      </c>
      <c r="BH195" s="210">
        <f>IF(N195="sníž. přenesená",J195,0)</f>
        <v>0</v>
      </c>
      <c r="BI195" s="210">
        <f>IF(N195="nulová",J195,0)</f>
        <v>0</v>
      </c>
      <c r="BJ195" s="17" t="s">
        <v>14</v>
      </c>
      <c r="BK195" s="210">
        <f>ROUND(I195*H195,2)</f>
        <v>0</v>
      </c>
      <c r="BL195" s="17" t="s">
        <v>188</v>
      </c>
      <c r="BM195" s="209" t="s">
        <v>360</v>
      </c>
    </row>
    <row r="196" s="2" customFormat="1" ht="6.96" customHeight="1">
      <c r="A196" s="38"/>
      <c r="B196" s="59"/>
      <c r="C196" s="60"/>
      <c r="D196" s="60"/>
      <c r="E196" s="60"/>
      <c r="F196" s="60"/>
      <c r="G196" s="60"/>
      <c r="H196" s="60"/>
      <c r="I196" s="60"/>
      <c r="J196" s="60"/>
      <c r="K196" s="60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q3mEbkYVgJKLp3y3D09B07eAV6AzbKkmrkjx0fQUXlkbrYSoMvIMZoh67hrRk06QDyTpPxMdcmySWq1D2LcEtg==" hashValue="IaMel66cYf56aVP6FYsGHtjm2aC+Zp335eNW4N2/3frEj5+V1Y1Nd31njoDVTlkGHS9N8y4/XYWwYOdk64VnPw==" algorithmName="SHA-512" password="CC35"/>
  <autoFilter ref="C85:K195"/>
  <mergeCells count="6">
    <mergeCell ref="E7:H7"/>
    <mergeCell ref="E16:H16"/>
    <mergeCell ref="E25:H25"/>
    <mergeCell ref="E46:H46"/>
    <mergeCell ref="E78:H78"/>
    <mergeCell ref="L2:V2"/>
  </mergeCells>
  <hyperlinks>
    <hyperlink ref="F90" r:id="rId1" display="https://podminky.urs.cz/item/CS_URS_2022_01/342291121"/>
    <hyperlink ref="F92" r:id="rId2" display="https://podminky.urs.cz/item/CS_URS_2022_01/346244354"/>
    <hyperlink ref="F95" r:id="rId3" display="https://podminky.urs.cz/item/CS_URS_2022_01/612142001"/>
    <hyperlink ref="F97" r:id="rId4" display="https://podminky.urs.cz/item/CS_URS_2022_01/612311131"/>
    <hyperlink ref="F99" r:id="rId5" display="https://podminky.urs.cz/item/CS_URS_2022_01/619991011"/>
    <hyperlink ref="F102" r:id="rId6" display="https://podminky.urs.cz/item/CS_URS_2022_01/949101111"/>
    <hyperlink ref="F105" r:id="rId7" display="https://podminky.urs.cz/item/CS_URS_2022_01/952901111"/>
    <hyperlink ref="F108" r:id="rId8" display="https://podminky.urs.cz/item/CS_URS_2022_01/978011121"/>
    <hyperlink ref="F112" r:id="rId9" display="https://podminky.urs.cz/item/CS_URS_2022_01/998018002"/>
    <hyperlink ref="F124" r:id="rId10" display="https://podminky.urs.cz/item/CS_URS_2022_01/763135102"/>
    <hyperlink ref="F136" r:id="rId11" display="https://podminky.urs.cz/item/CS_URS_2022_01/766660001"/>
    <hyperlink ref="F138" r:id="rId12" display="https://podminky.urs.cz/item/CS_URS_2022_01/766682111"/>
    <hyperlink ref="F140" r:id="rId13" display="https://podminky.urs.cz/item/CS_URS_2022_01/766691914"/>
    <hyperlink ref="F142" r:id="rId14" display="https://podminky.urs.cz/item/CS_URS_2022_01/998766202"/>
    <hyperlink ref="F145" r:id="rId15" display="https://podminky.urs.cz/item/CS_URS_2022_01/771121011"/>
    <hyperlink ref="F148" r:id="rId16" display="https://podminky.urs.cz/item/CS_URS_2022_01/771471810"/>
    <hyperlink ref="F151" r:id="rId17" display="https://podminky.urs.cz/item/CS_URS_2022_01/771474112"/>
    <hyperlink ref="F154" r:id="rId18" display="https://podminky.urs.cz/item/CS_URS_2022_01/771574112"/>
    <hyperlink ref="F159" r:id="rId19" display="https://podminky.urs.cz/item/CS_URS_2022_01/771577114"/>
    <hyperlink ref="F164" r:id="rId20" display="https://podminky.urs.cz/item/CS_URS_2022_01/771591115"/>
    <hyperlink ref="F167" r:id="rId21" display="https://podminky.urs.cz/item/CS_URS_2022_01/771592011"/>
    <hyperlink ref="F170" r:id="rId22" display="https://podminky.urs.cz/item/CS_URS_2022_01/998771203"/>
    <hyperlink ref="F173" r:id="rId23" display="https://podminky.urs.cz/item/CS_URS_2022_01/783314201"/>
    <hyperlink ref="F176" r:id="rId24" display="https://podminky.urs.cz/item/CS_URS_2022_01/783315101"/>
    <hyperlink ref="F179" r:id="rId25" display="https://podminky.urs.cz/item/CS_URS_2022_01/783317101"/>
    <hyperlink ref="F183" r:id="rId26" display="https://podminky.urs.cz/item/CS_URS_2022_01/784121001"/>
    <hyperlink ref="F189" r:id="rId27" display="https://podminky.urs.cz/item/CS_URS_2022_01/784211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4"/>
      <c r="C3" s="125"/>
      <c r="D3" s="125"/>
      <c r="E3" s="125"/>
      <c r="F3" s="125"/>
      <c r="G3" s="125"/>
      <c r="H3" s="20"/>
    </row>
    <row r="4" s="1" customFormat="1" ht="24.96" customHeight="1">
      <c r="B4" s="20"/>
      <c r="C4" s="126" t="s">
        <v>361</v>
      </c>
      <c r="H4" s="20"/>
    </row>
    <row r="5" s="1" customFormat="1" ht="12" customHeight="1">
      <c r="B5" s="20"/>
      <c r="C5" s="255" t="s">
        <v>13</v>
      </c>
      <c r="D5" s="135" t="s">
        <v>14</v>
      </c>
      <c r="E5" s="1"/>
      <c r="F5" s="1"/>
      <c r="H5" s="20"/>
    </row>
    <row r="6" s="1" customFormat="1" ht="36.96" customHeight="1">
      <c r="B6" s="20"/>
      <c r="C6" s="256" t="s">
        <v>16</v>
      </c>
      <c r="D6" s="257" t="s">
        <v>17</v>
      </c>
      <c r="E6" s="1"/>
      <c r="F6" s="1"/>
      <c r="H6" s="20"/>
    </row>
    <row r="7" s="1" customFormat="1" ht="16.5" customHeight="1">
      <c r="B7" s="20"/>
      <c r="C7" s="128" t="s">
        <v>24</v>
      </c>
      <c r="D7" s="132" t="str">
        <f>'Rekapitulace stavby'!AN8</f>
        <v>25. 5. 2022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1"/>
      <c r="B9" s="258"/>
      <c r="C9" s="259" t="s">
        <v>55</v>
      </c>
      <c r="D9" s="260" t="s">
        <v>56</v>
      </c>
      <c r="E9" s="260" t="s">
        <v>107</v>
      </c>
      <c r="F9" s="261" t="s">
        <v>362</v>
      </c>
      <c r="G9" s="171"/>
      <c r="H9" s="258"/>
    </row>
    <row r="10" s="2" customFormat="1" ht="26.4" customHeight="1">
      <c r="A10" s="38"/>
      <c r="B10" s="44"/>
      <c r="C10" s="262" t="s">
        <v>14</v>
      </c>
      <c r="D10" s="262" t="s">
        <v>17</v>
      </c>
      <c r="E10" s="38"/>
      <c r="F10" s="38"/>
      <c r="G10" s="38"/>
      <c r="H10" s="44"/>
    </row>
    <row r="11" s="2" customFormat="1" ht="16.8" customHeight="1">
      <c r="A11" s="38"/>
      <c r="B11" s="44"/>
      <c r="C11" s="263" t="s">
        <v>80</v>
      </c>
      <c r="D11" s="264" t="s">
        <v>81</v>
      </c>
      <c r="E11" s="265" t="s">
        <v>82</v>
      </c>
      <c r="F11" s="266">
        <v>6</v>
      </c>
      <c r="G11" s="38"/>
      <c r="H11" s="44"/>
    </row>
    <row r="12" s="2" customFormat="1" ht="16.8" customHeight="1">
      <c r="A12" s="38"/>
      <c r="B12" s="44"/>
      <c r="C12" s="263" t="s">
        <v>85</v>
      </c>
      <c r="D12" s="264" t="s">
        <v>86</v>
      </c>
      <c r="E12" s="265" t="s">
        <v>82</v>
      </c>
      <c r="F12" s="266">
        <v>1</v>
      </c>
      <c r="G12" s="38"/>
      <c r="H12" s="44"/>
    </row>
    <row r="13" s="2" customFormat="1" ht="7.44" customHeight="1">
      <c r="A13" s="38"/>
      <c r="B13" s="151"/>
      <c r="C13" s="152"/>
      <c r="D13" s="152"/>
      <c r="E13" s="152"/>
      <c r="F13" s="152"/>
      <c r="G13" s="152"/>
      <c r="H13" s="44"/>
    </row>
    <row r="14" s="2" customFormat="1">
      <c r="A14" s="38"/>
      <c r="B14" s="38"/>
      <c r="C14" s="38"/>
      <c r="D14" s="38"/>
      <c r="E14" s="38"/>
      <c r="F14" s="38"/>
      <c r="G14" s="38"/>
      <c r="H14" s="38"/>
    </row>
  </sheetData>
  <sheetProtection sheet="1" formatColumns="0" formatRows="0" objects="1" scenarios="1" spinCount="100000" saltValue="+uqAD4bBi6GAIk/KC5P+bg13FSiJQrWalcAVCI/G3lr1ITBY1sBL2snd2pIvHAqeOQ9AKx8uwCBZPm2bcXTJGg==" hashValue="SrbIeRkDENhxy+8WEdwzAWJ5gUzoCozjr0cOluiJ9alQLyNuduYfdNmo/asjsrvVYtLM8d6n+XyTue4FaulOC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5" customFormat="1" ht="45" customHeight="1">
      <c r="B3" s="271"/>
      <c r="C3" s="272" t="s">
        <v>363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364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365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366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367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368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369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370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371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372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373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78</v>
      </c>
      <c r="F18" s="278" t="s">
        <v>374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375</v>
      </c>
      <c r="F19" s="278" t="s">
        <v>376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377</v>
      </c>
      <c r="F20" s="278" t="s">
        <v>378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379</v>
      </c>
      <c r="F21" s="278" t="s">
        <v>380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381</v>
      </c>
      <c r="F22" s="278" t="s">
        <v>382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383</v>
      </c>
      <c r="F23" s="278" t="s">
        <v>384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385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386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387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388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389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390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391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392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393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106</v>
      </c>
      <c r="F36" s="278"/>
      <c r="G36" s="278" t="s">
        <v>394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395</v>
      </c>
      <c r="F37" s="278"/>
      <c r="G37" s="278" t="s">
        <v>396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55</v>
      </c>
      <c r="F38" s="278"/>
      <c r="G38" s="278" t="s">
        <v>397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56</v>
      </c>
      <c r="F39" s="278"/>
      <c r="G39" s="278" t="s">
        <v>398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107</v>
      </c>
      <c r="F40" s="278"/>
      <c r="G40" s="278" t="s">
        <v>399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108</v>
      </c>
      <c r="F41" s="278"/>
      <c r="G41" s="278" t="s">
        <v>400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401</v>
      </c>
      <c r="F42" s="278"/>
      <c r="G42" s="278" t="s">
        <v>402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403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404</v>
      </c>
      <c r="F44" s="278"/>
      <c r="G44" s="278" t="s">
        <v>405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110</v>
      </c>
      <c r="F45" s="278"/>
      <c r="G45" s="278" t="s">
        <v>406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407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408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409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410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411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412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413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414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415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416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417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418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419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420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421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422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423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424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425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426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427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428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429</v>
      </c>
      <c r="D76" s="296"/>
      <c r="E76" s="296"/>
      <c r="F76" s="296" t="s">
        <v>430</v>
      </c>
      <c r="G76" s="297"/>
      <c r="H76" s="296" t="s">
        <v>56</v>
      </c>
      <c r="I76" s="296" t="s">
        <v>59</v>
      </c>
      <c r="J76" s="296" t="s">
        <v>431</v>
      </c>
      <c r="K76" s="295"/>
    </row>
    <row r="77" s="1" customFormat="1" ht="17.25" customHeight="1">
      <c r="B77" s="293"/>
      <c r="C77" s="298" t="s">
        <v>432</v>
      </c>
      <c r="D77" s="298"/>
      <c r="E77" s="298"/>
      <c r="F77" s="299" t="s">
        <v>433</v>
      </c>
      <c r="G77" s="300"/>
      <c r="H77" s="298"/>
      <c r="I77" s="298"/>
      <c r="J77" s="298" t="s">
        <v>434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55</v>
      </c>
      <c r="D79" s="303"/>
      <c r="E79" s="303"/>
      <c r="F79" s="304" t="s">
        <v>435</v>
      </c>
      <c r="G79" s="305"/>
      <c r="H79" s="281" t="s">
        <v>436</v>
      </c>
      <c r="I79" s="281" t="s">
        <v>437</v>
      </c>
      <c r="J79" s="281">
        <v>20</v>
      </c>
      <c r="K79" s="295"/>
    </row>
    <row r="80" s="1" customFormat="1" ht="15" customHeight="1">
      <c r="B80" s="293"/>
      <c r="C80" s="281" t="s">
        <v>438</v>
      </c>
      <c r="D80" s="281"/>
      <c r="E80" s="281"/>
      <c r="F80" s="304" t="s">
        <v>435</v>
      </c>
      <c r="G80" s="305"/>
      <c r="H80" s="281" t="s">
        <v>439</v>
      </c>
      <c r="I80" s="281" t="s">
        <v>437</v>
      </c>
      <c r="J80" s="281">
        <v>120</v>
      </c>
      <c r="K80" s="295"/>
    </row>
    <row r="81" s="1" customFormat="1" ht="15" customHeight="1">
      <c r="B81" s="306"/>
      <c r="C81" s="281" t="s">
        <v>440</v>
      </c>
      <c r="D81" s="281"/>
      <c r="E81" s="281"/>
      <c r="F81" s="304" t="s">
        <v>441</v>
      </c>
      <c r="G81" s="305"/>
      <c r="H81" s="281" t="s">
        <v>442</v>
      </c>
      <c r="I81" s="281" t="s">
        <v>437</v>
      </c>
      <c r="J81" s="281">
        <v>50</v>
      </c>
      <c r="K81" s="295"/>
    </row>
    <row r="82" s="1" customFormat="1" ht="15" customHeight="1">
      <c r="B82" s="306"/>
      <c r="C82" s="281" t="s">
        <v>443</v>
      </c>
      <c r="D82" s="281"/>
      <c r="E82" s="281"/>
      <c r="F82" s="304" t="s">
        <v>435</v>
      </c>
      <c r="G82" s="305"/>
      <c r="H82" s="281" t="s">
        <v>444</v>
      </c>
      <c r="I82" s="281" t="s">
        <v>445</v>
      </c>
      <c r="J82" s="281"/>
      <c r="K82" s="295"/>
    </row>
    <row r="83" s="1" customFormat="1" ht="15" customHeight="1">
      <c r="B83" s="306"/>
      <c r="C83" s="307" t="s">
        <v>446</v>
      </c>
      <c r="D83" s="307"/>
      <c r="E83" s="307"/>
      <c r="F83" s="308" t="s">
        <v>441</v>
      </c>
      <c r="G83" s="307"/>
      <c r="H83" s="307" t="s">
        <v>447</v>
      </c>
      <c r="I83" s="307" t="s">
        <v>437</v>
      </c>
      <c r="J83" s="307">
        <v>15</v>
      </c>
      <c r="K83" s="295"/>
    </row>
    <row r="84" s="1" customFormat="1" ht="15" customHeight="1">
      <c r="B84" s="306"/>
      <c r="C84" s="307" t="s">
        <v>448</v>
      </c>
      <c r="D84" s="307"/>
      <c r="E84" s="307"/>
      <c r="F84" s="308" t="s">
        <v>441</v>
      </c>
      <c r="G84" s="307"/>
      <c r="H84" s="307" t="s">
        <v>449</v>
      </c>
      <c r="I84" s="307" t="s">
        <v>437</v>
      </c>
      <c r="J84" s="307">
        <v>15</v>
      </c>
      <c r="K84" s="295"/>
    </row>
    <row r="85" s="1" customFormat="1" ht="15" customHeight="1">
      <c r="B85" s="306"/>
      <c r="C85" s="307" t="s">
        <v>450</v>
      </c>
      <c r="D85" s="307"/>
      <c r="E85" s="307"/>
      <c r="F85" s="308" t="s">
        <v>441</v>
      </c>
      <c r="G85" s="307"/>
      <c r="H85" s="307" t="s">
        <v>451</v>
      </c>
      <c r="I85" s="307" t="s">
        <v>437</v>
      </c>
      <c r="J85" s="307">
        <v>20</v>
      </c>
      <c r="K85" s="295"/>
    </row>
    <row r="86" s="1" customFormat="1" ht="15" customHeight="1">
      <c r="B86" s="306"/>
      <c r="C86" s="307" t="s">
        <v>452</v>
      </c>
      <c r="D86" s="307"/>
      <c r="E86" s="307"/>
      <c r="F86" s="308" t="s">
        <v>441</v>
      </c>
      <c r="G86" s="307"/>
      <c r="H86" s="307" t="s">
        <v>453</v>
      </c>
      <c r="I86" s="307" t="s">
        <v>437</v>
      </c>
      <c r="J86" s="307">
        <v>20</v>
      </c>
      <c r="K86" s="295"/>
    </row>
    <row r="87" s="1" customFormat="1" ht="15" customHeight="1">
      <c r="B87" s="306"/>
      <c r="C87" s="281" t="s">
        <v>454</v>
      </c>
      <c r="D87" s="281"/>
      <c r="E87" s="281"/>
      <c r="F87" s="304" t="s">
        <v>441</v>
      </c>
      <c r="G87" s="305"/>
      <c r="H87" s="281" t="s">
        <v>455</v>
      </c>
      <c r="I87" s="281" t="s">
        <v>437</v>
      </c>
      <c r="J87" s="281">
        <v>50</v>
      </c>
      <c r="K87" s="295"/>
    </row>
    <row r="88" s="1" customFormat="1" ht="15" customHeight="1">
      <c r="B88" s="306"/>
      <c r="C88" s="281" t="s">
        <v>456</v>
      </c>
      <c r="D88" s="281"/>
      <c r="E88" s="281"/>
      <c r="F88" s="304" t="s">
        <v>441</v>
      </c>
      <c r="G88" s="305"/>
      <c r="H88" s="281" t="s">
        <v>457</v>
      </c>
      <c r="I88" s="281" t="s">
        <v>437</v>
      </c>
      <c r="J88" s="281">
        <v>20</v>
      </c>
      <c r="K88" s="295"/>
    </row>
    <row r="89" s="1" customFormat="1" ht="15" customHeight="1">
      <c r="B89" s="306"/>
      <c r="C89" s="281" t="s">
        <v>458</v>
      </c>
      <c r="D89" s="281"/>
      <c r="E89" s="281"/>
      <c r="F89" s="304" t="s">
        <v>441</v>
      </c>
      <c r="G89" s="305"/>
      <c r="H89" s="281" t="s">
        <v>459</v>
      </c>
      <c r="I89" s="281" t="s">
        <v>437</v>
      </c>
      <c r="J89" s="281">
        <v>20</v>
      </c>
      <c r="K89" s="295"/>
    </row>
    <row r="90" s="1" customFormat="1" ht="15" customHeight="1">
      <c r="B90" s="306"/>
      <c r="C90" s="281" t="s">
        <v>460</v>
      </c>
      <c r="D90" s="281"/>
      <c r="E90" s="281"/>
      <c r="F90" s="304" t="s">
        <v>441</v>
      </c>
      <c r="G90" s="305"/>
      <c r="H90" s="281" t="s">
        <v>461</v>
      </c>
      <c r="I90" s="281" t="s">
        <v>437</v>
      </c>
      <c r="J90" s="281">
        <v>50</v>
      </c>
      <c r="K90" s="295"/>
    </row>
    <row r="91" s="1" customFormat="1" ht="15" customHeight="1">
      <c r="B91" s="306"/>
      <c r="C91" s="281" t="s">
        <v>462</v>
      </c>
      <c r="D91" s="281"/>
      <c r="E91" s="281"/>
      <c r="F91" s="304" t="s">
        <v>441</v>
      </c>
      <c r="G91" s="305"/>
      <c r="H91" s="281" t="s">
        <v>462</v>
      </c>
      <c r="I91" s="281" t="s">
        <v>437</v>
      </c>
      <c r="J91" s="281">
        <v>50</v>
      </c>
      <c r="K91" s="295"/>
    </row>
    <row r="92" s="1" customFormat="1" ht="15" customHeight="1">
      <c r="B92" s="306"/>
      <c r="C92" s="281" t="s">
        <v>463</v>
      </c>
      <c r="D92" s="281"/>
      <c r="E92" s="281"/>
      <c r="F92" s="304" t="s">
        <v>441</v>
      </c>
      <c r="G92" s="305"/>
      <c r="H92" s="281" t="s">
        <v>464</v>
      </c>
      <c r="I92" s="281" t="s">
        <v>437</v>
      </c>
      <c r="J92" s="281">
        <v>255</v>
      </c>
      <c r="K92" s="295"/>
    </row>
    <row r="93" s="1" customFormat="1" ht="15" customHeight="1">
      <c r="B93" s="306"/>
      <c r="C93" s="281" t="s">
        <v>465</v>
      </c>
      <c r="D93" s="281"/>
      <c r="E93" s="281"/>
      <c r="F93" s="304" t="s">
        <v>435</v>
      </c>
      <c r="G93" s="305"/>
      <c r="H93" s="281" t="s">
        <v>466</v>
      </c>
      <c r="I93" s="281" t="s">
        <v>467</v>
      </c>
      <c r="J93" s="281"/>
      <c r="K93" s="295"/>
    </row>
    <row r="94" s="1" customFormat="1" ht="15" customHeight="1">
      <c r="B94" s="306"/>
      <c r="C94" s="281" t="s">
        <v>468</v>
      </c>
      <c r="D94" s="281"/>
      <c r="E94" s="281"/>
      <c r="F94" s="304" t="s">
        <v>435</v>
      </c>
      <c r="G94" s="305"/>
      <c r="H94" s="281" t="s">
        <v>469</v>
      </c>
      <c r="I94" s="281" t="s">
        <v>470</v>
      </c>
      <c r="J94" s="281"/>
      <c r="K94" s="295"/>
    </row>
    <row r="95" s="1" customFormat="1" ht="15" customHeight="1">
      <c r="B95" s="306"/>
      <c r="C95" s="281" t="s">
        <v>471</v>
      </c>
      <c r="D95" s="281"/>
      <c r="E95" s="281"/>
      <c r="F95" s="304" t="s">
        <v>435</v>
      </c>
      <c r="G95" s="305"/>
      <c r="H95" s="281" t="s">
        <v>471</v>
      </c>
      <c r="I95" s="281" t="s">
        <v>470</v>
      </c>
      <c r="J95" s="281"/>
      <c r="K95" s="295"/>
    </row>
    <row r="96" s="1" customFormat="1" ht="15" customHeight="1">
      <c r="B96" s="306"/>
      <c r="C96" s="281" t="s">
        <v>40</v>
      </c>
      <c r="D96" s="281"/>
      <c r="E96" s="281"/>
      <c r="F96" s="304" t="s">
        <v>435</v>
      </c>
      <c r="G96" s="305"/>
      <c r="H96" s="281" t="s">
        <v>472</v>
      </c>
      <c r="I96" s="281" t="s">
        <v>470</v>
      </c>
      <c r="J96" s="281"/>
      <c r="K96" s="295"/>
    </row>
    <row r="97" s="1" customFormat="1" ht="15" customHeight="1">
      <c r="B97" s="306"/>
      <c r="C97" s="281" t="s">
        <v>50</v>
      </c>
      <c r="D97" s="281"/>
      <c r="E97" s="281"/>
      <c r="F97" s="304" t="s">
        <v>435</v>
      </c>
      <c r="G97" s="305"/>
      <c r="H97" s="281" t="s">
        <v>473</v>
      </c>
      <c r="I97" s="281" t="s">
        <v>470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474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429</v>
      </c>
      <c r="D103" s="296"/>
      <c r="E103" s="296"/>
      <c r="F103" s="296" t="s">
        <v>430</v>
      </c>
      <c r="G103" s="297"/>
      <c r="H103" s="296" t="s">
        <v>56</v>
      </c>
      <c r="I103" s="296" t="s">
        <v>59</v>
      </c>
      <c r="J103" s="296" t="s">
        <v>431</v>
      </c>
      <c r="K103" s="295"/>
    </row>
    <row r="104" s="1" customFormat="1" ht="17.25" customHeight="1">
      <c r="B104" s="293"/>
      <c r="C104" s="298" t="s">
        <v>432</v>
      </c>
      <c r="D104" s="298"/>
      <c r="E104" s="298"/>
      <c r="F104" s="299" t="s">
        <v>433</v>
      </c>
      <c r="G104" s="300"/>
      <c r="H104" s="298"/>
      <c r="I104" s="298"/>
      <c r="J104" s="298" t="s">
        <v>434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55</v>
      </c>
      <c r="D106" s="303"/>
      <c r="E106" s="303"/>
      <c r="F106" s="304" t="s">
        <v>435</v>
      </c>
      <c r="G106" s="281"/>
      <c r="H106" s="281" t="s">
        <v>475</v>
      </c>
      <c r="I106" s="281" t="s">
        <v>437</v>
      </c>
      <c r="J106" s="281">
        <v>20</v>
      </c>
      <c r="K106" s="295"/>
    </row>
    <row r="107" s="1" customFormat="1" ht="15" customHeight="1">
      <c r="B107" s="293"/>
      <c r="C107" s="281" t="s">
        <v>438</v>
      </c>
      <c r="D107" s="281"/>
      <c r="E107" s="281"/>
      <c r="F107" s="304" t="s">
        <v>435</v>
      </c>
      <c r="G107" s="281"/>
      <c r="H107" s="281" t="s">
        <v>475</v>
      </c>
      <c r="I107" s="281" t="s">
        <v>437</v>
      </c>
      <c r="J107" s="281">
        <v>120</v>
      </c>
      <c r="K107" s="295"/>
    </row>
    <row r="108" s="1" customFormat="1" ht="15" customHeight="1">
      <c r="B108" s="306"/>
      <c r="C108" s="281" t="s">
        <v>440</v>
      </c>
      <c r="D108" s="281"/>
      <c r="E108" s="281"/>
      <c r="F108" s="304" t="s">
        <v>441</v>
      </c>
      <c r="G108" s="281"/>
      <c r="H108" s="281" t="s">
        <v>475</v>
      </c>
      <c r="I108" s="281" t="s">
        <v>437</v>
      </c>
      <c r="J108" s="281">
        <v>50</v>
      </c>
      <c r="K108" s="295"/>
    </row>
    <row r="109" s="1" customFormat="1" ht="15" customHeight="1">
      <c r="B109" s="306"/>
      <c r="C109" s="281" t="s">
        <v>443</v>
      </c>
      <c r="D109" s="281"/>
      <c r="E109" s="281"/>
      <c r="F109" s="304" t="s">
        <v>435</v>
      </c>
      <c r="G109" s="281"/>
      <c r="H109" s="281" t="s">
        <v>475</v>
      </c>
      <c r="I109" s="281" t="s">
        <v>445</v>
      </c>
      <c r="J109" s="281"/>
      <c r="K109" s="295"/>
    </row>
    <row r="110" s="1" customFormat="1" ht="15" customHeight="1">
      <c r="B110" s="306"/>
      <c r="C110" s="281" t="s">
        <v>454</v>
      </c>
      <c r="D110" s="281"/>
      <c r="E110" s="281"/>
      <c r="F110" s="304" t="s">
        <v>441</v>
      </c>
      <c r="G110" s="281"/>
      <c r="H110" s="281" t="s">
        <v>475</v>
      </c>
      <c r="I110" s="281" t="s">
        <v>437</v>
      </c>
      <c r="J110" s="281">
        <v>50</v>
      </c>
      <c r="K110" s="295"/>
    </row>
    <row r="111" s="1" customFormat="1" ht="15" customHeight="1">
      <c r="B111" s="306"/>
      <c r="C111" s="281" t="s">
        <v>462</v>
      </c>
      <c r="D111" s="281"/>
      <c r="E111" s="281"/>
      <c r="F111" s="304" t="s">
        <v>441</v>
      </c>
      <c r="G111" s="281"/>
      <c r="H111" s="281" t="s">
        <v>475</v>
      </c>
      <c r="I111" s="281" t="s">
        <v>437</v>
      </c>
      <c r="J111" s="281">
        <v>50</v>
      </c>
      <c r="K111" s="295"/>
    </row>
    <row r="112" s="1" customFormat="1" ht="15" customHeight="1">
      <c r="B112" s="306"/>
      <c r="C112" s="281" t="s">
        <v>460</v>
      </c>
      <c r="D112" s="281"/>
      <c r="E112" s="281"/>
      <c r="F112" s="304" t="s">
        <v>441</v>
      </c>
      <c r="G112" s="281"/>
      <c r="H112" s="281" t="s">
        <v>475</v>
      </c>
      <c r="I112" s="281" t="s">
        <v>437</v>
      </c>
      <c r="J112" s="281">
        <v>50</v>
      </c>
      <c r="K112" s="295"/>
    </row>
    <row r="113" s="1" customFormat="1" ht="15" customHeight="1">
      <c r="B113" s="306"/>
      <c r="C113" s="281" t="s">
        <v>55</v>
      </c>
      <c r="D113" s="281"/>
      <c r="E113" s="281"/>
      <c r="F113" s="304" t="s">
        <v>435</v>
      </c>
      <c r="G113" s="281"/>
      <c r="H113" s="281" t="s">
        <v>476</v>
      </c>
      <c r="I113" s="281" t="s">
        <v>437</v>
      </c>
      <c r="J113" s="281">
        <v>20</v>
      </c>
      <c r="K113" s="295"/>
    </row>
    <row r="114" s="1" customFormat="1" ht="15" customHeight="1">
      <c r="B114" s="306"/>
      <c r="C114" s="281" t="s">
        <v>477</v>
      </c>
      <c r="D114" s="281"/>
      <c r="E114" s="281"/>
      <c r="F114" s="304" t="s">
        <v>435</v>
      </c>
      <c r="G114" s="281"/>
      <c r="H114" s="281" t="s">
        <v>478</v>
      </c>
      <c r="I114" s="281" t="s">
        <v>437</v>
      </c>
      <c r="J114" s="281">
        <v>120</v>
      </c>
      <c r="K114" s="295"/>
    </row>
    <row r="115" s="1" customFormat="1" ht="15" customHeight="1">
      <c r="B115" s="306"/>
      <c r="C115" s="281" t="s">
        <v>40</v>
      </c>
      <c r="D115" s="281"/>
      <c r="E115" s="281"/>
      <c r="F115" s="304" t="s">
        <v>435</v>
      </c>
      <c r="G115" s="281"/>
      <c r="H115" s="281" t="s">
        <v>479</v>
      </c>
      <c r="I115" s="281" t="s">
        <v>470</v>
      </c>
      <c r="J115" s="281"/>
      <c r="K115" s="295"/>
    </row>
    <row r="116" s="1" customFormat="1" ht="15" customHeight="1">
      <c r="B116" s="306"/>
      <c r="C116" s="281" t="s">
        <v>50</v>
      </c>
      <c r="D116" s="281"/>
      <c r="E116" s="281"/>
      <c r="F116" s="304" t="s">
        <v>435</v>
      </c>
      <c r="G116" s="281"/>
      <c r="H116" s="281" t="s">
        <v>480</v>
      </c>
      <c r="I116" s="281" t="s">
        <v>470</v>
      </c>
      <c r="J116" s="281"/>
      <c r="K116" s="295"/>
    </row>
    <row r="117" s="1" customFormat="1" ht="15" customHeight="1">
      <c r="B117" s="306"/>
      <c r="C117" s="281" t="s">
        <v>59</v>
      </c>
      <c r="D117" s="281"/>
      <c r="E117" s="281"/>
      <c r="F117" s="304" t="s">
        <v>435</v>
      </c>
      <c r="G117" s="281"/>
      <c r="H117" s="281" t="s">
        <v>481</v>
      </c>
      <c r="I117" s="281" t="s">
        <v>482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483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429</v>
      </c>
      <c r="D123" s="296"/>
      <c r="E123" s="296"/>
      <c r="F123" s="296" t="s">
        <v>430</v>
      </c>
      <c r="G123" s="297"/>
      <c r="H123" s="296" t="s">
        <v>56</v>
      </c>
      <c r="I123" s="296" t="s">
        <v>59</v>
      </c>
      <c r="J123" s="296" t="s">
        <v>431</v>
      </c>
      <c r="K123" s="325"/>
    </row>
    <row r="124" s="1" customFormat="1" ht="17.25" customHeight="1">
      <c r="B124" s="324"/>
      <c r="C124" s="298" t="s">
        <v>432</v>
      </c>
      <c r="D124" s="298"/>
      <c r="E124" s="298"/>
      <c r="F124" s="299" t="s">
        <v>433</v>
      </c>
      <c r="G124" s="300"/>
      <c r="H124" s="298"/>
      <c r="I124" s="298"/>
      <c r="J124" s="298" t="s">
        <v>434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438</v>
      </c>
      <c r="D126" s="303"/>
      <c r="E126" s="303"/>
      <c r="F126" s="304" t="s">
        <v>435</v>
      </c>
      <c r="G126" s="281"/>
      <c r="H126" s="281" t="s">
        <v>475</v>
      </c>
      <c r="I126" s="281" t="s">
        <v>437</v>
      </c>
      <c r="J126" s="281">
        <v>120</v>
      </c>
      <c r="K126" s="329"/>
    </row>
    <row r="127" s="1" customFormat="1" ht="15" customHeight="1">
      <c r="B127" s="326"/>
      <c r="C127" s="281" t="s">
        <v>484</v>
      </c>
      <c r="D127" s="281"/>
      <c r="E127" s="281"/>
      <c r="F127" s="304" t="s">
        <v>435</v>
      </c>
      <c r="G127" s="281"/>
      <c r="H127" s="281" t="s">
        <v>485</v>
      </c>
      <c r="I127" s="281" t="s">
        <v>437</v>
      </c>
      <c r="J127" s="281" t="s">
        <v>486</v>
      </c>
      <c r="K127" s="329"/>
    </row>
    <row r="128" s="1" customFormat="1" ht="15" customHeight="1">
      <c r="B128" s="326"/>
      <c r="C128" s="281" t="s">
        <v>383</v>
      </c>
      <c r="D128" s="281"/>
      <c r="E128" s="281"/>
      <c r="F128" s="304" t="s">
        <v>435</v>
      </c>
      <c r="G128" s="281"/>
      <c r="H128" s="281" t="s">
        <v>487</v>
      </c>
      <c r="I128" s="281" t="s">
        <v>437</v>
      </c>
      <c r="J128" s="281" t="s">
        <v>486</v>
      </c>
      <c r="K128" s="329"/>
    </row>
    <row r="129" s="1" customFormat="1" ht="15" customHeight="1">
      <c r="B129" s="326"/>
      <c r="C129" s="281" t="s">
        <v>446</v>
      </c>
      <c r="D129" s="281"/>
      <c r="E129" s="281"/>
      <c r="F129" s="304" t="s">
        <v>441</v>
      </c>
      <c r="G129" s="281"/>
      <c r="H129" s="281" t="s">
        <v>447</v>
      </c>
      <c r="I129" s="281" t="s">
        <v>437</v>
      </c>
      <c r="J129" s="281">
        <v>15</v>
      </c>
      <c r="K129" s="329"/>
    </row>
    <row r="130" s="1" customFormat="1" ht="15" customHeight="1">
      <c r="B130" s="326"/>
      <c r="C130" s="307" t="s">
        <v>448</v>
      </c>
      <c r="D130" s="307"/>
      <c r="E130" s="307"/>
      <c r="F130" s="308" t="s">
        <v>441</v>
      </c>
      <c r="G130" s="307"/>
      <c r="H130" s="307" t="s">
        <v>449</v>
      </c>
      <c r="I130" s="307" t="s">
        <v>437</v>
      </c>
      <c r="J130" s="307">
        <v>15</v>
      </c>
      <c r="K130" s="329"/>
    </row>
    <row r="131" s="1" customFormat="1" ht="15" customHeight="1">
      <c r="B131" s="326"/>
      <c r="C131" s="307" t="s">
        <v>450</v>
      </c>
      <c r="D131" s="307"/>
      <c r="E131" s="307"/>
      <c r="F131" s="308" t="s">
        <v>441</v>
      </c>
      <c r="G131" s="307"/>
      <c r="H131" s="307" t="s">
        <v>451</v>
      </c>
      <c r="I131" s="307" t="s">
        <v>437</v>
      </c>
      <c r="J131" s="307">
        <v>20</v>
      </c>
      <c r="K131" s="329"/>
    </row>
    <row r="132" s="1" customFormat="1" ht="15" customHeight="1">
      <c r="B132" s="326"/>
      <c r="C132" s="307" t="s">
        <v>452</v>
      </c>
      <c r="D132" s="307"/>
      <c r="E132" s="307"/>
      <c r="F132" s="308" t="s">
        <v>441</v>
      </c>
      <c r="G132" s="307"/>
      <c r="H132" s="307" t="s">
        <v>453</v>
      </c>
      <c r="I132" s="307" t="s">
        <v>437</v>
      </c>
      <c r="J132" s="307">
        <v>20</v>
      </c>
      <c r="K132" s="329"/>
    </row>
    <row r="133" s="1" customFormat="1" ht="15" customHeight="1">
      <c r="B133" s="326"/>
      <c r="C133" s="281" t="s">
        <v>440</v>
      </c>
      <c r="D133" s="281"/>
      <c r="E133" s="281"/>
      <c r="F133" s="304" t="s">
        <v>441</v>
      </c>
      <c r="G133" s="281"/>
      <c r="H133" s="281" t="s">
        <v>475</v>
      </c>
      <c r="I133" s="281" t="s">
        <v>437</v>
      </c>
      <c r="J133" s="281">
        <v>50</v>
      </c>
      <c r="K133" s="329"/>
    </row>
    <row r="134" s="1" customFormat="1" ht="15" customHeight="1">
      <c r="B134" s="326"/>
      <c r="C134" s="281" t="s">
        <v>454</v>
      </c>
      <c r="D134" s="281"/>
      <c r="E134" s="281"/>
      <c r="F134" s="304" t="s">
        <v>441</v>
      </c>
      <c r="G134" s="281"/>
      <c r="H134" s="281" t="s">
        <v>475</v>
      </c>
      <c r="I134" s="281" t="s">
        <v>437</v>
      </c>
      <c r="J134" s="281">
        <v>50</v>
      </c>
      <c r="K134" s="329"/>
    </row>
    <row r="135" s="1" customFormat="1" ht="15" customHeight="1">
      <c r="B135" s="326"/>
      <c r="C135" s="281" t="s">
        <v>460</v>
      </c>
      <c r="D135" s="281"/>
      <c r="E135" s="281"/>
      <c r="F135" s="304" t="s">
        <v>441</v>
      </c>
      <c r="G135" s="281"/>
      <c r="H135" s="281" t="s">
        <v>475</v>
      </c>
      <c r="I135" s="281" t="s">
        <v>437</v>
      </c>
      <c r="J135" s="281">
        <v>50</v>
      </c>
      <c r="K135" s="329"/>
    </row>
    <row r="136" s="1" customFormat="1" ht="15" customHeight="1">
      <c r="B136" s="326"/>
      <c r="C136" s="281" t="s">
        <v>462</v>
      </c>
      <c r="D136" s="281"/>
      <c r="E136" s="281"/>
      <c r="F136" s="304" t="s">
        <v>441</v>
      </c>
      <c r="G136" s="281"/>
      <c r="H136" s="281" t="s">
        <v>475</v>
      </c>
      <c r="I136" s="281" t="s">
        <v>437</v>
      </c>
      <c r="J136" s="281">
        <v>50</v>
      </c>
      <c r="K136" s="329"/>
    </row>
    <row r="137" s="1" customFormat="1" ht="15" customHeight="1">
      <c r="B137" s="326"/>
      <c r="C137" s="281" t="s">
        <v>463</v>
      </c>
      <c r="D137" s="281"/>
      <c r="E137" s="281"/>
      <c r="F137" s="304" t="s">
        <v>441</v>
      </c>
      <c r="G137" s="281"/>
      <c r="H137" s="281" t="s">
        <v>488</v>
      </c>
      <c r="I137" s="281" t="s">
        <v>437</v>
      </c>
      <c r="J137" s="281">
        <v>255</v>
      </c>
      <c r="K137" s="329"/>
    </row>
    <row r="138" s="1" customFormat="1" ht="15" customHeight="1">
      <c r="B138" s="326"/>
      <c r="C138" s="281" t="s">
        <v>465</v>
      </c>
      <c r="D138" s="281"/>
      <c r="E138" s="281"/>
      <c r="F138" s="304" t="s">
        <v>435</v>
      </c>
      <c r="G138" s="281"/>
      <c r="H138" s="281" t="s">
        <v>489</v>
      </c>
      <c r="I138" s="281" t="s">
        <v>467</v>
      </c>
      <c r="J138" s="281"/>
      <c r="K138" s="329"/>
    </row>
    <row r="139" s="1" customFormat="1" ht="15" customHeight="1">
      <c r="B139" s="326"/>
      <c r="C139" s="281" t="s">
        <v>468</v>
      </c>
      <c r="D139" s="281"/>
      <c r="E139" s="281"/>
      <c r="F139" s="304" t="s">
        <v>435</v>
      </c>
      <c r="G139" s="281"/>
      <c r="H139" s="281" t="s">
        <v>490</v>
      </c>
      <c r="I139" s="281" t="s">
        <v>470</v>
      </c>
      <c r="J139" s="281"/>
      <c r="K139" s="329"/>
    </row>
    <row r="140" s="1" customFormat="1" ht="15" customHeight="1">
      <c r="B140" s="326"/>
      <c r="C140" s="281" t="s">
        <v>471</v>
      </c>
      <c r="D140" s="281"/>
      <c r="E140" s="281"/>
      <c r="F140" s="304" t="s">
        <v>435</v>
      </c>
      <c r="G140" s="281"/>
      <c r="H140" s="281" t="s">
        <v>471</v>
      </c>
      <c r="I140" s="281" t="s">
        <v>470</v>
      </c>
      <c r="J140" s="281"/>
      <c r="K140" s="329"/>
    </row>
    <row r="141" s="1" customFormat="1" ht="15" customHeight="1">
      <c r="B141" s="326"/>
      <c r="C141" s="281" t="s">
        <v>40</v>
      </c>
      <c r="D141" s="281"/>
      <c r="E141" s="281"/>
      <c r="F141" s="304" t="s">
        <v>435</v>
      </c>
      <c r="G141" s="281"/>
      <c r="H141" s="281" t="s">
        <v>491</v>
      </c>
      <c r="I141" s="281" t="s">
        <v>470</v>
      </c>
      <c r="J141" s="281"/>
      <c r="K141" s="329"/>
    </row>
    <row r="142" s="1" customFormat="1" ht="15" customHeight="1">
      <c r="B142" s="326"/>
      <c r="C142" s="281" t="s">
        <v>492</v>
      </c>
      <c r="D142" s="281"/>
      <c r="E142" s="281"/>
      <c r="F142" s="304" t="s">
        <v>435</v>
      </c>
      <c r="G142" s="281"/>
      <c r="H142" s="281" t="s">
        <v>493</v>
      </c>
      <c r="I142" s="281" t="s">
        <v>470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494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429</v>
      </c>
      <c r="D148" s="296"/>
      <c r="E148" s="296"/>
      <c r="F148" s="296" t="s">
        <v>430</v>
      </c>
      <c r="G148" s="297"/>
      <c r="H148" s="296" t="s">
        <v>56</v>
      </c>
      <c r="I148" s="296" t="s">
        <v>59</v>
      </c>
      <c r="J148" s="296" t="s">
        <v>431</v>
      </c>
      <c r="K148" s="295"/>
    </row>
    <row r="149" s="1" customFormat="1" ht="17.25" customHeight="1">
      <c r="B149" s="293"/>
      <c r="C149" s="298" t="s">
        <v>432</v>
      </c>
      <c r="D149" s="298"/>
      <c r="E149" s="298"/>
      <c r="F149" s="299" t="s">
        <v>433</v>
      </c>
      <c r="G149" s="300"/>
      <c r="H149" s="298"/>
      <c r="I149" s="298"/>
      <c r="J149" s="298" t="s">
        <v>434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438</v>
      </c>
      <c r="D151" s="281"/>
      <c r="E151" s="281"/>
      <c r="F151" s="334" t="s">
        <v>435</v>
      </c>
      <c r="G151" s="281"/>
      <c r="H151" s="333" t="s">
        <v>475</v>
      </c>
      <c r="I151" s="333" t="s">
        <v>437</v>
      </c>
      <c r="J151" s="333">
        <v>120</v>
      </c>
      <c r="K151" s="329"/>
    </row>
    <row r="152" s="1" customFormat="1" ht="15" customHeight="1">
      <c r="B152" s="306"/>
      <c r="C152" s="333" t="s">
        <v>484</v>
      </c>
      <c r="D152" s="281"/>
      <c r="E152" s="281"/>
      <c r="F152" s="334" t="s">
        <v>435</v>
      </c>
      <c r="G152" s="281"/>
      <c r="H152" s="333" t="s">
        <v>495</v>
      </c>
      <c r="I152" s="333" t="s">
        <v>437</v>
      </c>
      <c r="J152" s="333" t="s">
        <v>486</v>
      </c>
      <c r="K152" s="329"/>
    </row>
    <row r="153" s="1" customFormat="1" ht="15" customHeight="1">
      <c r="B153" s="306"/>
      <c r="C153" s="333" t="s">
        <v>383</v>
      </c>
      <c r="D153" s="281"/>
      <c r="E153" s="281"/>
      <c r="F153" s="334" t="s">
        <v>435</v>
      </c>
      <c r="G153" s="281"/>
      <c r="H153" s="333" t="s">
        <v>496</v>
      </c>
      <c r="I153" s="333" t="s">
        <v>437</v>
      </c>
      <c r="J153" s="333" t="s">
        <v>486</v>
      </c>
      <c r="K153" s="329"/>
    </row>
    <row r="154" s="1" customFormat="1" ht="15" customHeight="1">
      <c r="B154" s="306"/>
      <c r="C154" s="333" t="s">
        <v>440</v>
      </c>
      <c r="D154" s="281"/>
      <c r="E154" s="281"/>
      <c r="F154" s="334" t="s">
        <v>441</v>
      </c>
      <c r="G154" s="281"/>
      <c r="H154" s="333" t="s">
        <v>475</v>
      </c>
      <c r="I154" s="333" t="s">
        <v>437</v>
      </c>
      <c r="J154" s="333">
        <v>50</v>
      </c>
      <c r="K154" s="329"/>
    </row>
    <row r="155" s="1" customFormat="1" ht="15" customHeight="1">
      <c r="B155" s="306"/>
      <c r="C155" s="333" t="s">
        <v>443</v>
      </c>
      <c r="D155" s="281"/>
      <c r="E155" s="281"/>
      <c r="F155" s="334" t="s">
        <v>435</v>
      </c>
      <c r="G155" s="281"/>
      <c r="H155" s="333" t="s">
        <v>475</v>
      </c>
      <c r="I155" s="333" t="s">
        <v>445</v>
      </c>
      <c r="J155" s="333"/>
      <c r="K155" s="329"/>
    </row>
    <row r="156" s="1" customFormat="1" ht="15" customHeight="1">
      <c r="B156" s="306"/>
      <c r="C156" s="333" t="s">
        <v>454</v>
      </c>
      <c r="D156" s="281"/>
      <c r="E156" s="281"/>
      <c r="F156" s="334" t="s">
        <v>441</v>
      </c>
      <c r="G156" s="281"/>
      <c r="H156" s="333" t="s">
        <v>475</v>
      </c>
      <c r="I156" s="333" t="s">
        <v>437</v>
      </c>
      <c r="J156" s="333">
        <v>50</v>
      </c>
      <c r="K156" s="329"/>
    </row>
    <row r="157" s="1" customFormat="1" ht="15" customHeight="1">
      <c r="B157" s="306"/>
      <c r="C157" s="333" t="s">
        <v>462</v>
      </c>
      <c r="D157" s="281"/>
      <c r="E157" s="281"/>
      <c r="F157" s="334" t="s">
        <v>441</v>
      </c>
      <c r="G157" s="281"/>
      <c r="H157" s="333" t="s">
        <v>475</v>
      </c>
      <c r="I157" s="333" t="s">
        <v>437</v>
      </c>
      <c r="J157" s="333">
        <v>50</v>
      </c>
      <c r="K157" s="329"/>
    </row>
    <row r="158" s="1" customFormat="1" ht="15" customHeight="1">
      <c r="B158" s="306"/>
      <c r="C158" s="333" t="s">
        <v>460</v>
      </c>
      <c r="D158" s="281"/>
      <c r="E158" s="281"/>
      <c r="F158" s="334" t="s">
        <v>441</v>
      </c>
      <c r="G158" s="281"/>
      <c r="H158" s="333" t="s">
        <v>475</v>
      </c>
      <c r="I158" s="333" t="s">
        <v>437</v>
      </c>
      <c r="J158" s="333">
        <v>50</v>
      </c>
      <c r="K158" s="329"/>
    </row>
    <row r="159" s="1" customFormat="1" ht="15" customHeight="1">
      <c r="B159" s="306"/>
      <c r="C159" s="333" t="s">
        <v>89</v>
      </c>
      <c r="D159" s="281"/>
      <c r="E159" s="281"/>
      <c r="F159" s="334" t="s">
        <v>435</v>
      </c>
      <c r="G159" s="281"/>
      <c r="H159" s="333" t="s">
        <v>497</v>
      </c>
      <c r="I159" s="333" t="s">
        <v>437</v>
      </c>
      <c r="J159" s="333" t="s">
        <v>498</v>
      </c>
      <c r="K159" s="329"/>
    </row>
    <row r="160" s="1" customFormat="1" ht="15" customHeight="1">
      <c r="B160" s="306"/>
      <c r="C160" s="333" t="s">
        <v>499</v>
      </c>
      <c r="D160" s="281"/>
      <c r="E160" s="281"/>
      <c r="F160" s="334" t="s">
        <v>435</v>
      </c>
      <c r="G160" s="281"/>
      <c r="H160" s="333" t="s">
        <v>500</v>
      </c>
      <c r="I160" s="333" t="s">
        <v>470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501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429</v>
      </c>
      <c r="D166" s="296"/>
      <c r="E166" s="296"/>
      <c r="F166" s="296" t="s">
        <v>430</v>
      </c>
      <c r="G166" s="338"/>
      <c r="H166" s="339" t="s">
        <v>56</v>
      </c>
      <c r="I166" s="339" t="s">
        <v>59</v>
      </c>
      <c r="J166" s="296" t="s">
        <v>431</v>
      </c>
      <c r="K166" s="273"/>
    </row>
    <row r="167" s="1" customFormat="1" ht="17.25" customHeight="1">
      <c r="B167" s="274"/>
      <c r="C167" s="298" t="s">
        <v>432</v>
      </c>
      <c r="D167" s="298"/>
      <c r="E167" s="298"/>
      <c r="F167" s="299" t="s">
        <v>433</v>
      </c>
      <c r="G167" s="340"/>
      <c r="H167" s="341"/>
      <c r="I167" s="341"/>
      <c r="J167" s="298" t="s">
        <v>434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438</v>
      </c>
      <c r="D169" s="281"/>
      <c r="E169" s="281"/>
      <c r="F169" s="304" t="s">
        <v>435</v>
      </c>
      <c r="G169" s="281"/>
      <c r="H169" s="281" t="s">
        <v>475</v>
      </c>
      <c r="I169" s="281" t="s">
        <v>437</v>
      </c>
      <c r="J169" s="281">
        <v>120</v>
      </c>
      <c r="K169" s="329"/>
    </row>
    <row r="170" s="1" customFormat="1" ht="15" customHeight="1">
      <c r="B170" s="306"/>
      <c r="C170" s="281" t="s">
        <v>484</v>
      </c>
      <c r="D170" s="281"/>
      <c r="E170" s="281"/>
      <c r="F170" s="304" t="s">
        <v>435</v>
      </c>
      <c r="G170" s="281"/>
      <c r="H170" s="281" t="s">
        <v>485</v>
      </c>
      <c r="I170" s="281" t="s">
        <v>437</v>
      </c>
      <c r="J170" s="281" t="s">
        <v>486</v>
      </c>
      <c r="K170" s="329"/>
    </row>
    <row r="171" s="1" customFormat="1" ht="15" customHeight="1">
      <c r="B171" s="306"/>
      <c r="C171" s="281" t="s">
        <v>383</v>
      </c>
      <c r="D171" s="281"/>
      <c r="E171" s="281"/>
      <c r="F171" s="304" t="s">
        <v>435</v>
      </c>
      <c r="G171" s="281"/>
      <c r="H171" s="281" t="s">
        <v>502</v>
      </c>
      <c r="I171" s="281" t="s">
        <v>437</v>
      </c>
      <c r="J171" s="281" t="s">
        <v>486</v>
      </c>
      <c r="K171" s="329"/>
    </row>
    <row r="172" s="1" customFormat="1" ht="15" customHeight="1">
      <c r="B172" s="306"/>
      <c r="C172" s="281" t="s">
        <v>440</v>
      </c>
      <c r="D172" s="281"/>
      <c r="E172" s="281"/>
      <c r="F172" s="304" t="s">
        <v>441</v>
      </c>
      <c r="G172" s="281"/>
      <c r="H172" s="281" t="s">
        <v>502</v>
      </c>
      <c r="I172" s="281" t="s">
        <v>437</v>
      </c>
      <c r="J172" s="281">
        <v>50</v>
      </c>
      <c r="K172" s="329"/>
    </row>
    <row r="173" s="1" customFormat="1" ht="15" customHeight="1">
      <c r="B173" s="306"/>
      <c r="C173" s="281" t="s">
        <v>443</v>
      </c>
      <c r="D173" s="281"/>
      <c r="E173" s="281"/>
      <c r="F173" s="304" t="s">
        <v>435</v>
      </c>
      <c r="G173" s="281"/>
      <c r="H173" s="281" t="s">
        <v>502</v>
      </c>
      <c r="I173" s="281" t="s">
        <v>445</v>
      </c>
      <c r="J173" s="281"/>
      <c r="K173" s="329"/>
    </row>
    <row r="174" s="1" customFormat="1" ht="15" customHeight="1">
      <c r="B174" s="306"/>
      <c r="C174" s="281" t="s">
        <v>454</v>
      </c>
      <c r="D174" s="281"/>
      <c r="E174" s="281"/>
      <c r="F174" s="304" t="s">
        <v>441</v>
      </c>
      <c r="G174" s="281"/>
      <c r="H174" s="281" t="s">
        <v>502</v>
      </c>
      <c r="I174" s="281" t="s">
        <v>437</v>
      </c>
      <c r="J174" s="281">
        <v>50</v>
      </c>
      <c r="K174" s="329"/>
    </row>
    <row r="175" s="1" customFormat="1" ht="15" customHeight="1">
      <c r="B175" s="306"/>
      <c r="C175" s="281" t="s">
        <v>462</v>
      </c>
      <c r="D175" s="281"/>
      <c r="E175" s="281"/>
      <c r="F175" s="304" t="s">
        <v>441</v>
      </c>
      <c r="G175" s="281"/>
      <c r="H175" s="281" t="s">
        <v>502</v>
      </c>
      <c r="I175" s="281" t="s">
        <v>437</v>
      </c>
      <c r="J175" s="281">
        <v>50</v>
      </c>
      <c r="K175" s="329"/>
    </row>
    <row r="176" s="1" customFormat="1" ht="15" customHeight="1">
      <c r="B176" s="306"/>
      <c r="C176" s="281" t="s">
        <v>460</v>
      </c>
      <c r="D176" s="281"/>
      <c r="E176" s="281"/>
      <c r="F176" s="304" t="s">
        <v>441</v>
      </c>
      <c r="G176" s="281"/>
      <c r="H176" s="281" t="s">
        <v>502</v>
      </c>
      <c r="I176" s="281" t="s">
        <v>437</v>
      </c>
      <c r="J176" s="281">
        <v>50</v>
      </c>
      <c r="K176" s="329"/>
    </row>
    <row r="177" s="1" customFormat="1" ht="15" customHeight="1">
      <c r="B177" s="306"/>
      <c r="C177" s="281" t="s">
        <v>106</v>
      </c>
      <c r="D177" s="281"/>
      <c r="E177" s="281"/>
      <c r="F177" s="304" t="s">
        <v>435</v>
      </c>
      <c r="G177" s="281"/>
      <c r="H177" s="281" t="s">
        <v>503</v>
      </c>
      <c r="I177" s="281" t="s">
        <v>504</v>
      </c>
      <c r="J177" s="281"/>
      <c r="K177" s="329"/>
    </row>
    <row r="178" s="1" customFormat="1" ht="15" customHeight="1">
      <c r="B178" s="306"/>
      <c r="C178" s="281" t="s">
        <v>59</v>
      </c>
      <c r="D178" s="281"/>
      <c r="E178" s="281"/>
      <c r="F178" s="304" t="s">
        <v>435</v>
      </c>
      <c r="G178" s="281"/>
      <c r="H178" s="281" t="s">
        <v>505</v>
      </c>
      <c r="I178" s="281" t="s">
        <v>506</v>
      </c>
      <c r="J178" s="281">
        <v>1</v>
      </c>
      <c r="K178" s="329"/>
    </row>
    <row r="179" s="1" customFormat="1" ht="15" customHeight="1">
      <c r="B179" s="306"/>
      <c r="C179" s="281" t="s">
        <v>55</v>
      </c>
      <c r="D179" s="281"/>
      <c r="E179" s="281"/>
      <c r="F179" s="304" t="s">
        <v>435</v>
      </c>
      <c r="G179" s="281"/>
      <c r="H179" s="281" t="s">
        <v>507</v>
      </c>
      <c r="I179" s="281" t="s">
        <v>437</v>
      </c>
      <c r="J179" s="281">
        <v>20</v>
      </c>
      <c r="K179" s="329"/>
    </row>
    <row r="180" s="1" customFormat="1" ht="15" customHeight="1">
      <c r="B180" s="306"/>
      <c r="C180" s="281" t="s">
        <v>56</v>
      </c>
      <c r="D180" s="281"/>
      <c r="E180" s="281"/>
      <c r="F180" s="304" t="s">
        <v>435</v>
      </c>
      <c r="G180" s="281"/>
      <c r="H180" s="281" t="s">
        <v>508</v>
      </c>
      <c r="I180" s="281" t="s">
        <v>437</v>
      </c>
      <c r="J180" s="281">
        <v>255</v>
      </c>
      <c r="K180" s="329"/>
    </row>
    <row r="181" s="1" customFormat="1" ht="15" customHeight="1">
      <c r="B181" s="306"/>
      <c r="C181" s="281" t="s">
        <v>107</v>
      </c>
      <c r="D181" s="281"/>
      <c r="E181" s="281"/>
      <c r="F181" s="304" t="s">
        <v>435</v>
      </c>
      <c r="G181" s="281"/>
      <c r="H181" s="281" t="s">
        <v>399</v>
      </c>
      <c r="I181" s="281" t="s">
        <v>437</v>
      </c>
      <c r="J181" s="281">
        <v>10</v>
      </c>
      <c r="K181" s="329"/>
    </row>
    <row r="182" s="1" customFormat="1" ht="15" customHeight="1">
      <c r="B182" s="306"/>
      <c r="C182" s="281" t="s">
        <v>108</v>
      </c>
      <c r="D182" s="281"/>
      <c r="E182" s="281"/>
      <c r="F182" s="304" t="s">
        <v>435</v>
      </c>
      <c r="G182" s="281"/>
      <c r="H182" s="281" t="s">
        <v>509</v>
      </c>
      <c r="I182" s="281" t="s">
        <v>470</v>
      </c>
      <c r="J182" s="281"/>
      <c r="K182" s="329"/>
    </row>
    <row r="183" s="1" customFormat="1" ht="15" customHeight="1">
      <c r="B183" s="306"/>
      <c r="C183" s="281" t="s">
        <v>510</v>
      </c>
      <c r="D183" s="281"/>
      <c r="E183" s="281"/>
      <c r="F183" s="304" t="s">
        <v>435</v>
      </c>
      <c r="G183" s="281"/>
      <c r="H183" s="281" t="s">
        <v>511</v>
      </c>
      <c r="I183" s="281" t="s">
        <v>470</v>
      </c>
      <c r="J183" s="281"/>
      <c r="K183" s="329"/>
    </row>
    <row r="184" s="1" customFormat="1" ht="15" customHeight="1">
      <c r="B184" s="306"/>
      <c r="C184" s="281" t="s">
        <v>499</v>
      </c>
      <c r="D184" s="281"/>
      <c r="E184" s="281"/>
      <c r="F184" s="304" t="s">
        <v>435</v>
      </c>
      <c r="G184" s="281"/>
      <c r="H184" s="281" t="s">
        <v>512</v>
      </c>
      <c r="I184" s="281" t="s">
        <v>470</v>
      </c>
      <c r="J184" s="281"/>
      <c r="K184" s="329"/>
    </row>
    <row r="185" s="1" customFormat="1" ht="15" customHeight="1">
      <c r="B185" s="306"/>
      <c r="C185" s="281" t="s">
        <v>110</v>
      </c>
      <c r="D185" s="281"/>
      <c r="E185" s="281"/>
      <c r="F185" s="304" t="s">
        <v>441</v>
      </c>
      <c r="G185" s="281"/>
      <c r="H185" s="281" t="s">
        <v>513</v>
      </c>
      <c r="I185" s="281" t="s">
        <v>437</v>
      </c>
      <c r="J185" s="281">
        <v>50</v>
      </c>
      <c r="K185" s="329"/>
    </row>
    <row r="186" s="1" customFormat="1" ht="15" customHeight="1">
      <c r="B186" s="306"/>
      <c r="C186" s="281" t="s">
        <v>514</v>
      </c>
      <c r="D186" s="281"/>
      <c r="E186" s="281"/>
      <c r="F186" s="304" t="s">
        <v>441</v>
      </c>
      <c r="G186" s="281"/>
      <c r="H186" s="281" t="s">
        <v>515</v>
      </c>
      <c r="I186" s="281" t="s">
        <v>516</v>
      </c>
      <c r="J186" s="281"/>
      <c r="K186" s="329"/>
    </row>
    <row r="187" s="1" customFormat="1" ht="15" customHeight="1">
      <c r="B187" s="306"/>
      <c r="C187" s="281" t="s">
        <v>517</v>
      </c>
      <c r="D187" s="281"/>
      <c r="E187" s="281"/>
      <c r="F187" s="304" t="s">
        <v>441</v>
      </c>
      <c r="G187" s="281"/>
      <c r="H187" s="281" t="s">
        <v>518</v>
      </c>
      <c r="I187" s="281" t="s">
        <v>516</v>
      </c>
      <c r="J187" s="281"/>
      <c r="K187" s="329"/>
    </row>
    <row r="188" s="1" customFormat="1" ht="15" customHeight="1">
      <c r="B188" s="306"/>
      <c r="C188" s="281" t="s">
        <v>519</v>
      </c>
      <c r="D188" s="281"/>
      <c r="E188" s="281"/>
      <c r="F188" s="304" t="s">
        <v>441</v>
      </c>
      <c r="G188" s="281"/>
      <c r="H188" s="281" t="s">
        <v>520</v>
      </c>
      <c r="I188" s="281" t="s">
        <v>516</v>
      </c>
      <c r="J188" s="281"/>
      <c r="K188" s="329"/>
    </row>
    <row r="189" s="1" customFormat="1" ht="15" customHeight="1">
      <c r="B189" s="306"/>
      <c r="C189" s="342" t="s">
        <v>521</v>
      </c>
      <c r="D189" s="281"/>
      <c r="E189" s="281"/>
      <c r="F189" s="304" t="s">
        <v>441</v>
      </c>
      <c r="G189" s="281"/>
      <c r="H189" s="281" t="s">
        <v>522</v>
      </c>
      <c r="I189" s="281" t="s">
        <v>523</v>
      </c>
      <c r="J189" s="343" t="s">
        <v>524</v>
      </c>
      <c r="K189" s="329"/>
    </row>
    <row r="190" s="1" customFormat="1" ht="15" customHeight="1">
      <c r="B190" s="306"/>
      <c r="C190" s="342" t="s">
        <v>44</v>
      </c>
      <c r="D190" s="281"/>
      <c r="E190" s="281"/>
      <c r="F190" s="304" t="s">
        <v>435</v>
      </c>
      <c r="G190" s="281"/>
      <c r="H190" s="278" t="s">
        <v>525</v>
      </c>
      <c r="I190" s="281" t="s">
        <v>526</v>
      </c>
      <c r="J190" s="281"/>
      <c r="K190" s="329"/>
    </row>
    <row r="191" s="1" customFormat="1" ht="15" customHeight="1">
      <c r="B191" s="306"/>
      <c r="C191" s="342" t="s">
        <v>527</v>
      </c>
      <c r="D191" s="281"/>
      <c r="E191" s="281"/>
      <c r="F191" s="304" t="s">
        <v>435</v>
      </c>
      <c r="G191" s="281"/>
      <c r="H191" s="281" t="s">
        <v>528</v>
      </c>
      <c r="I191" s="281" t="s">
        <v>470</v>
      </c>
      <c r="J191" s="281"/>
      <c r="K191" s="329"/>
    </row>
    <row r="192" s="1" customFormat="1" ht="15" customHeight="1">
      <c r="B192" s="306"/>
      <c r="C192" s="342" t="s">
        <v>529</v>
      </c>
      <c r="D192" s="281"/>
      <c r="E192" s="281"/>
      <c r="F192" s="304" t="s">
        <v>435</v>
      </c>
      <c r="G192" s="281"/>
      <c r="H192" s="281" t="s">
        <v>530</v>
      </c>
      <c r="I192" s="281" t="s">
        <v>470</v>
      </c>
      <c r="J192" s="281"/>
      <c r="K192" s="329"/>
    </row>
    <row r="193" s="1" customFormat="1" ht="15" customHeight="1">
      <c r="B193" s="306"/>
      <c r="C193" s="342" t="s">
        <v>531</v>
      </c>
      <c r="D193" s="281"/>
      <c r="E193" s="281"/>
      <c r="F193" s="304" t="s">
        <v>441</v>
      </c>
      <c r="G193" s="281"/>
      <c r="H193" s="281" t="s">
        <v>532</v>
      </c>
      <c r="I193" s="281" t="s">
        <v>470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533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534</v>
      </c>
      <c r="D200" s="345"/>
      <c r="E200" s="345"/>
      <c r="F200" s="345" t="s">
        <v>535</v>
      </c>
      <c r="G200" s="346"/>
      <c r="H200" s="345" t="s">
        <v>536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526</v>
      </c>
      <c r="D202" s="281"/>
      <c r="E202" s="281"/>
      <c r="F202" s="304" t="s">
        <v>45</v>
      </c>
      <c r="G202" s="281"/>
      <c r="H202" s="281" t="s">
        <v>537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46</v>
      </c>
      <c r="G203" s="281"/>
      <c r="H203" s="281" t="s">
        <v>538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49</v>
      </c>
      <c r="G204" s="281"/>
      <c r="H204" s="281" t="s">
        <v>539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47</v>
      </c>
      <c r="G205" s="281"/>
      <c r="H205" s="281" t="s">
        <v>540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48</v>
      </c>
      <c r="G206" s="281"/>
      <c r="H206" s="281" t="s">
        <v>541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482</v>
      </c>
      <c r="D208" s="281"/>
      <c r="E208" s="281"/>
      <c r="F208" s="304" t="s">
        <v>78</v>
      </c>
      <c r="G208" s="281"/>
      <c r="H208" s="281" t="s">
        <v>542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377</v>
      </c>
      <c r="G209" s="281"/>
      <c r="H209" s="281" t="s">
        <v>378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375</v>
      </c>
      <c r="G210" s="281"/>
      <c r="H210" s="281" t="s">
        <v>543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379</v>
      </c>
      <c r="G211" s="342"/>
      <c r="H211" s="333" t="s">
        <v>380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381</v>
      </c>
      <c r="G212" s="342"/>
      <c r="H212" s="333" t="s">
        <v>544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506</v>
      </c>
      <c r="D214" s="281"/>
      <c r="E214" s="281"/>
      <c r="F214" s="304">
        <v>1</v>
      </c>
      <c r="G214" s="342"/>
      <c r="H214" s="333" t="s">
        <v>545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546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547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548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Prášek Jiří Ing.</dc:creator>
  <cp:lastModifiedBy>Prášek Jiří Ing.</cp:lastModifiedBy>
  <dcterms:created xsi:type="dcterms:W3CDTF">2022-05-25T11:34:46Z</dcterms:created>
  <dcterms:modified xsi:type="dcterms:W3CDTF">2022-05-25T11:34:50Z</dcterms:modified>
</cp:coreProperties>
</file>