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65416" yWindow="65416" windowWidth="29040" windowHeight="15840" activeTab="0"/>
  </bookViews>
  <sheets>
    <sheet name="Rekapitulace stavby" sheetId="1" r:id="rId1"/>
    <sheet name="00 - Vedlejší a ostatní n..." sheetId="2" r:id="rId2"/>
    <sheet name="05 - SO 05 Interakční prv..." sheetId="3" r:id="rId3"/>
    <sheet name="NP 1 - IP18 - Následná pé..." sheetId="4" r:id="rId4"/>
    <sheet name="NP 2 - IP18 - Následná pé..." sheetId="5" r:id="rId5"/>
    <sheet name="NP 3 - IP18 - Následná pé..." sheetId="6" r:id="rId6"/>
    <sheet name="Pokyny pro vyplnění" sheetId="7" r:id="rId7"/>
  </sheets>
  <definedNames>
    <definedName name="_xlnm._FilterDatabase" localSheetId="1" hidden="1">'00 - Vedlejší a ostatní n...'!$C$78:$K$88</definedName>
    <definedName name="_xlnm._FilterDatabase" localSheetId="2" hidden="1">'05 - SO 05 Interakční prv...'!$C$83:$K$207</definedName>
    <definedName name="_xlnm._FilterDatabase" localSheetId="3" hidden="1">'NP 1 - IP18 - Následná pé...'!$C$83:$K$206</definedName>
    <definedName name="_xlnm._FilterDatabase" localSheetId="4" hidden="1">'NP 2 - IP18 - Následná pé...'!$C$83:$K$206</definedName>
    <definedName name="_xlnm._FilterDatabase" localSheetId="5" hidden="1">'NP 3 - IP18 - Následná pé...'!$C$83:$K$193</definedName>
    <definedName name="_xlnm.Print_Area" localSheetId="1">'00 - Vedlejší a ostatní n...'!$C$4:$J$39,'00 - Vedlejší a ostatní n...'!$C$45:$J$60,'00 - Vedlejší a ostatní n...'!$C$66:$K$88</definedName>
    <definedName name="_xlnm.Print_Area" localSheetId="2">'05 - SO 05 Interakční prv...'!$C$4:$J$39,'05 - SO 05 Interakční prv...'!$C$45:$J$65,'05 - SO 05 Interakční prv...'!$C$71:$K$207</definedName>
    <definedName name="_xlnm.Print_Area" localSheetId="3">'NP 1 - IP18 - Následná pé...'!$C$4:$J$39,'NP 1 - IP18 - Následná pé...'!$C$45:$J$65,'NP 1 - IP18 - Následná pé...'!$C$71:$K$206</definedName>
    <definedName name="_xlnm.Print_Area" localSheetId="4">'NP 2 - IP18 - Následná pé...'!$C$4:$J$39,'NP 2 - IP18 - Následná pé...'!$C$45:$J$65,'NP 2 - IP18 - Následná pé...'!$C$71:$K$206</definedName>
    <definedName name="_xlnm.Print_Area" localSheetId="5">'NP 3 - IP18 - Následná pé...'!$C$4:$J$39,'NP 3 - IP18 - Následná pé...'!$C$45:$J$65,'NP 3 - IP18 - Následná pé...'!$C$71:$K$193</definedName>
    <definedName name="_xlnm.Print_Area" localSheetId="6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stavby'!$C$42:$AQ$60</definedName>
    <definedName name="_xlnm.Print_Titles" localSheetId="0">'Rekapitulace stavby'!$52:$52</definedName>
    <definedName name="_xlnm.Print_Titles" localSheetId="1">'00 - Vedlejší a ostatní n...'!$78:$78</definedName>
    <definedName name="_xlnm.Print_Titles" localSheetId="2">'05 - SO 05 Interakční prv...'!$83:$83</definedName>
    <definedName name="_xlnm.Print_Titles" localSheetId="3">'NP 1 - IP18 - Následná pé...'!$83:$83</definedName>
    <definedName name="_xlnm.Print_Titles" localSheetId="4">'NP 2 - IP18 - Následná pé...'!$83:$83</definedName>
    <definedName name="_xlnm.Print_Titles" localSheetId="5">'NP 3 - IP18 - Následná pé...'!$83:$83</definedName>
  </definedNames>
  <calcPr calcId="191029"/>
  <extLst/>
</workbook>
</file>

<file path=xl/sharedStrings.xml><?xml version="1.0" encoding="utf-8"?>
<sst xmlns="http://schemas.openxmlformats.org/spreadsheetml/2006/main" count="5976" uniqueCount="749">
  <si>
    <t>Export Komplet</t>
  </si>
  <si>
    <t>VZ</t>
  </si>
  <si>
    <t>2.0</t>
  </si>
  <si>
    <t>ZAMOK</t>
  </si>
  <si>
    <t>False</t>
  </si>
  <si>
    <t>{c4ffdc9d-527d-4169-bd83-a965edef09e0}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</si>
  <si>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</si>
  <si>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</si>
  <si>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</si>
  <si>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</si>
  <si>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</si>
  <si>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</si>
  <si>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</si>
  <si>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</si>
  <si>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03/18/2022/4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</si>
  <si>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</si>
  <si>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</si>
  <si>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Realizace společných zařízení KoPÚ Podolí u Přerova</t>
  </si>
  <si>
    <t>KSO:</t>
  </si>
  <si>
    <t/>
  </si>
  <si>
    <t>CC-CZ:</t>
  </si>
  <si>
    <t>Místo:</t>
  </si>
  <si>
    <t>Podolí u Přerova</t>
  </si>
  <si>
    <t>Datum:</t>
  </si>
  <si>
    <t>8. 3. 2018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</si>
  <si>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</si>
  <si>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</si>
  <si>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</si>
  <si>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</si>
  <si>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</si>
  <si>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</si>
  <si>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</si>
  <si>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</si>
  <si>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</si>
  <si>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</si>
  <si>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</si>
  <si>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</si>
  <si>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</si>
  <si>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</si>
  <si>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</si>
  <si>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</si>
  <si>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</si>
  <si>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</si>
  <si>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</si>
  <si>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</si>
  <si>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</si>
  <si>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</si>
  <si>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</si>
  <si>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</si>
  <si>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</si>
  <si>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</si>
  <si>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</si>
  <si>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</si>
  <si>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</si>
  <si>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</si>
  <si>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</si>
  <si>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</si>
  <si>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</si>
  <si>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</si>
  <si>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</si>
  <si>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</si>
  <si>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</si>
  <si>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</si>
  <si>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</si>
  <si>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</si>
  <si>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</si>
  <si>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</si>
  <si>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</si>
  <si>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</si>
  <si>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</si>
  <si>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</si>
  <si>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</si>
  <si>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</si>
  <si>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</si>
  <si>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</si>
  <si>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</t>
  </si>
  <si>
    <t>Vedlejší a ostatní náklady</t>
  </si>
  <si>
    <t>STA</t>
  </si>
  <si>
    <t>1</t>
  </si>
  <si>
    <t>{bec54c08-b27b-4fa7-8988-b6fa873d18dd}</t>
  </si>
  <si>
    <t>2</t>
  </si>
  <si>
    <t>05</t>
  </si>
  <si>
    <t>SO 05 Interakční prvek IP18</t>
  </si>
  <si>
    <t>{d1952b3c-1599-4748-87a1-3fb66650d07e}</t>
  </si>
  <si>
    <t>NP 1</t>
  </si>
  <si>
    <t>IP18 - Následná péče 1. rok</t>
  </si>
  <si>
    <t>{00991b73-3d8b-48b8-b611-d6cbaee713ca}</t>
  </si>
  <si>
    <t>NP 2</t>
  </si>
  <si>
    <t>IP18 - Následná péče 2. rok</t>
  </si>
  <si>
    <t>{1af02db6-07f1-452a-a7a8-c99842d1da39}</t>
  </si>
  <si>
    <t>NP 3</t>
  </si>
  <si>
    <t>IP18 - Následná péče 3. rok</t>
  </si>
  <si>
    <t>{43bb0e54-dd04-4512-ae99-eb5440acfad2}</t>
  </si>
  <si>
    <t>KRYCÍ LIST SOUPISU PRACÍ</t>
  </si>
  <si>
    <t>Objekt:</t>
  </si>
  <si>
    <t>00 - Vedlejší a ostatní náklady</t>
  </si>
  <si>
    <t>REKAPITULACE ČLENĚNÍ SOUPISU PRACÍ</t>
  </si>
  <si>
    <t>Kód dílu - Popis</t>
  </si>
  <si>
    <t>Cena celkem [CZK]</t>
  </si>
  <si>
    <t>-1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</si>
  <si>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</si>
  <si>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</si>
  <si>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</si>
  <si>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</si>
  <si>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</si>
  <si>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</si>
  <si>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</si>
  <si>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</si>
  <si>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</si>
  <si>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</si>
  <si>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</si>
  <si>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</si>
  <si>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</si>
  <si>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K</t>
  </si>
  <si>
    <t>00000101</t>
  </si>
  <si>
    <t>Zařízení staveniště (veškeré náklady spojené s vybudováním, provozem a odstraněním zařízení staveniště, včetně veškerých přípojek, přístupů, skládek a mezideponie)</t>
  </si>
  <si>
    <t>kpl</t>
  </si>
  <si>
    <t>1024</t>
  </si>
  <si>
    <t>ROZPOCET</t>
  </si>
  <si>
    <t>-525860640</t>
  </si>
  <si>
    <t>00000107</t>
  </si>
  <si>
    <t>Vytýčení inženýrských sítí</t>
  </si>
  <si>
    <t>4</t>
  </si>
  <si>
    <t>-1597030479</t>
  </si>
  <si>
    <t>3</t>
  </si>
  <si>
    <t>00000102</t>
  </si>
  <si>
    <t>Geodetické vytyčení pozemků před stavbou, geodetické vytyčení stavby</t>
  </si>
  <si>
    <t>-438780607</t>
  </si>
  <si>
    <t>00000108</t>
  </si>
  <si>
    <t>Dočasná dopravní opatření</t>
  </si>
  <si>
    <t>826315278</t>
  </si>
  <si>
    <t>5</t>
  </si>
  <si>
    <t>00000109</t>
  </si>
  <si>
    <t>Archeologický průzkum</t>
  </si>
  <si>
    <t>-769432797</t>
  </si>
  <si>
    <t>6</t>
  </si>
  <si>
    <t>00000110</t>
  </si>
  <si>
    <t>Geodetické zaměření skutečného provedení stavby</t>
  </si>
  <si>
    <t>47541318</t>
  </si>
  <si>
    <t>7</t>
  </si>
  <si>
    <t>00000111</t>
  </si>
  <si>
    <t>Protokolární předání stavbou dotčených pozemků a komunikací, uvedených do původního stavu, zpět jejich vlastníkům.</t>
  </si>
  <si>
    <t>1048088885</t>
  </si>
  <si>
    <t>8</t>
  </si>
  <si>
    <t>00000114</t>
  </si>
  <si>
    <t>Zpracování a předání dokumentace skutečného provedení stavby (2 paré + 1 paré v elektronické podobě) objednateli - pro celou stavbu</t>
  </si>
  <si>
    <t>297529687</t>
  </si>
  <si>
    <t>9</t>
  </si>
  <si>
    <t>00000116</t>
  </si>
  <si>
    <t>Zajištění publicity realizované stavby - informační bilbord dané velikosti, včetně konstrukce</t>
  </si>
  <si>
    <t>1381591973</t>
  </si>
  <si>
    <t>05 - SO 05 Interakční prvek IP18</t>
  </si>
  <si>
    <t>HSV - Práce a dodávky HSV</t>
  </si>
  <si>
    <t xml:space="preserve">    1 - Zemní práce</t>
  </si>
  <si>
    <t xml:space="preserve">      18 - Zemní práce - povrchové úpravy terénu</t>
  </si>
  <si>
    <t xml:space="preserve">        99 - Přesuny hmot a sutí</t>
  </si>
  <si>
    <t xml:space="preserve">    3 - Svislé a kompletní konstrukce</t>
  </si>
  <si>
    <t>HSV</t>
  </si>
  <si>
    <t>Práce a dodávky HSV</t>
  </si>
  <si>
    <t>Zemní práce</t>
  </si>
  <si>
    <t>001</t>
  </si>
  <si>
    <t>Zalití trávníku po výsadbě</t>
  </si>
  <si>
    <t>m2</t>
  </si>
  <si>
    <t>-1982391113</t>
  </si>
  <si>
    <t>181151311</t>
  </si>
  <si>
    <t>Plošná úprava terénu v zemině skupiny 1 až 4 s urovnáním povrchu bez doplnění ornice souvislé plochy přes 500 m2 při nerovnostech terénu přes 50 do 100 mm v rovině nebo na svahu do 1:5</t>
  </si>
  <si>
    <t>CS ÚRS 2022 01</t>
  </si>
  <si>
    <t>-654352116</t>
  </si>
  <si>
    <t>Online PSC</t>
  </si>
  <si>
    <t>https://podminky.urs.cz/item/CS_URS_2022_01/181151311</t>
  </si>
  <si>
    <t>181451122</t>
  </si>
  <si>
    <t>Založení trávníku na půdě předem připravené plochy přes 1000 m2 výsevem včetně utažení lučního na svahu přes 1:5 do 1:2</t>
  </si>
  <si>
    <t>1151706592</t>
  </si>
  <si>
    <t>https://podminky.urs.cz/item/CS_URS_2022_01/181451122</t>
  </si>
  <si>
    <t>VV</t>
  </si>
  <si>
    <t>"květnatá" 3950</t>
  </si>
  <si>
    <t>"protierozní" 1611</t>
  </si>
  <si>
    <t>"pod dřeviny" 12950</t>
  </si>
  <si>
    <t>Součet</t>
  </si>
  <si>
    <t>M</t>
  </si>
  <si>
    <t>00572474</t>
  </si>
  <si>
    <t>osivo směs travní krajinná-svahová</t>
  </si>
  <si>
    <t>kg</t>
  </si>
  <si>
    <t>572176456</t>
  </si>
  <si>
    <t>"pod dřeviny" 12950*0,025</t>
  </si>
  <si>
    <t>"protierozní" 1611*0,025</t>
  </si>
  <si>
    <t>0058</t>
  </si>
  <si>
    <t>osivo směs květnatá louka - viz. technická zpráva</t>
  </si>
  <si>
    <t>1096636932</t>
  </si>
  <si>
    <t>"výsev 6-8 g/m2" 3950*0,008</t>
  </si>
  <si>
    <t>183551114</t>
  </si>
  <si>
    <t>Úprava zemědělské půdy - orba první hl. do 0,30 m, na ploše jednotlivě do 5 ha, o sklonu přes 5°</t>
  </si>
  <si>
    <t>ha</t>
  </si>
  <si>
    <t>-1176233956</t>
  </si>
  <si>
    <t>https://podminky.urs.cz/item/CS_URS_2022_01/183551114</t>
  </si>
  <si>
    <t>185803211</t>
  </si>
  <si>
    <t>Uválcování trávníku v rovině nebo na svahu do 1:5</t>
  </si>
  <si>
    <t>-2052548343</t>
  </si>
  <si>
    <t>https://podminky.urs.cz/item/CS_URS_2022_01/185803211</t>
  </si>
  <si>
    <t>18</t>
  </si>
  <si>
    <t>Zemní práce - povrchové úpravy terénu</t>
  </si>
  <si>
    <t>0001</t>
  </si>
  <si>
    <t>Třešeň ptačí, výška min. 200 cm, kmínek 8-10 cm</t>
  </si>
  <si>
    <t>kus</t>
  </si>
  <si>
    <t>1677328575</t>
  </si>
  <si>
    <t>"D" 5</t>
  </si>
  <si>
    <t>0003</t>
  </si>
  <si>
    <t>Javor babyka min. 200 cm, KK</t>
  </si>
  <si>
    <t>131338201</t>
  </si>
  <si>
    <t>"A" 19</t>
  </si>
  <si>
    <t>"B" 26</t>
  </si>
  <si>
    <t>"D" 9</t>
  </si>
  <si>
    <t>10</t>
  </si>
  <si>
    <t>R50487</t>
  </si>
  <si>
    <t>Jeřáb obecný (Sorbus auCuparia) 200-250cm ZB</t>
  </si>
  <si>
    <t>321099232</t>
  </si>
  <si>
    <t>"D" 12</t>
  </si>
  <si>
    <t>11</t>
  </si>
  <si>
    <t>R50453</t>
  </si>
  <si>
    <t>Buk lesní (Fagus sylvatica) 200-250cm ZB</t>
  </si>
  <si>
    <t>-1098635121</t>
  </si>
  <si>
    <t>"A" 15</t>
  </si>
  <si>
    <t>12</t>
  </si>
  <si>
    <t>R40445</t>
  </si>
  <si>
    <t>habr obecný /Carpinus betulus/ 200-250cm</t>
  </si>
  <si>
    <t>-1180776281</t>
  </si>
  <si>
    <t>"A" 17</t>
  </si>
  <si>
    <t>"B" 13</t>
  </si>
  <si>
    <t>"D" 7</t>
  </si>
  <si>
    <t>13</t>
  </si>
  <si>
    <t>R50524</t>
  </si>
  <si>
    <t>Lípa velkolistá (Tilia platyphyllos) min. 200 cm KK</t>
  </si>
  <si>
    <t>1516690049</t>
  </si>
  <si>
    <t>"C" 4</t>
  </si>
  <si>
    <t>14</t>
  </si>
  <si>
    <t>R50495</t>
  </si>
  <si>
    <t>Jilm habrolistý (Ulmus minor) min.200 cm, KK</t>
  </si>
  <si>
    <t>-391069672</t>
  </si>
  <si>
    <t>"B" 14</t>
  </si>
  <si>
    <t>R503690</t>
  </si>
  <si>
    <t>Dub zimní (QuerCus petraea)min. 200 cm KK</t>
  </si>
  <si>
    <t>1372569302</t>
  </si>
  <si>
    <t>"A" 32</t>
  </si>
  <si>
    <t>"B" 10</t>
  </si>
  <si>
    <t>16</t>
  </si>
  <si>
    <t>R505150</t>
  </si>
  <si>
    <t>Lípa malolistá (Tilia cordata) min. 200 cm KK</t>
  </si>
  <si>
    <t>800201463</t>
  </si>
  <si>
    <t>"A" 12</t>
  </si>
  <si>
    <t>"C" 5</t>
  </si>
  <si>
    <t>17</t>
  </si>
  <si>
    <t>0005</t>
  </si>
  <si>
    <t>Hloh obecný, 2-3 výhony, 60 cm</t>
  </si>
  <si>
    <t>654521371</t>
  </si>
  <si>
    <t>"A" 28</t>
  </si>
  <si>
    <t>"B" 56</t>
  </si>
  <si>
    <t>0008</t>
  </si>
  <si>
    <t>Líska obecná, 2-3 výhony, min. 60 cm</t>
  </si>
  <si>
    <t>2028470866</t>
  </si>
  <si>
    <t>"B" 27</t>
  </si>
  <si>
    <t>19</t>
  </si>
  <si>
    <t>0006</t>
  </si>
  <si>
    <t>Svída krvavá, 2-3 výhony, min. 40 - 60 cm</t>
  </si>
  <si>
    <t>-81375471</t>
  </si>
  <si>
    <t>"A" 24</t>
  </si>
  <si>
    <t>"B" 29</t>
  </si>
  <si>
    <t>20</t>
  </si>
  <si>
    <t>0009</t>
  </si>
  <si>
    <t>Brslen evropský, 2 - 3 výhony, min. 40 - 60 cm</t>
  </si>
  <si>
    <t>-469361216</t>
  </si>
  <si>
    <t>"B" 15</t>
  </si>
  <si>
    <t>0010</t>
  </si>
  <si>
    <t>Třešeň chrupka, min. 200 cm, KK</t>
  </si>
  <si>
    <t>1758285588</t>
  </si>
  <si>
    <t>"E" 13</t>
  </si>
  <si>
    <t>22</t>
  </si>
  <si>
    <t>0011</t>
  </si>
  <si>
    <t>Jabloň domácí (Jadernička), min. 200 cm, KK</t>
  </si>
  <si>
    <t>-219623478</t>
  </si>
  <si>
    <t>"E" 9</t>
  </si>
  <si>
    <t>23</t>
  </si>
  <si>
    <t>0012</t>
  </si>
  <si>
    <t>Hrušeň obecná (Koporečka), min. 200 cm</t>
  </si>
  <si>
    <t>-754429480</t>
  </si>
  <si>
    <t>"E" 5</t>
  </si>
  <si>
    <t>24</t>
  </si>
  <si>
    <t>183101114</t>
  </si>
  <si>
    <t>Hloubení jamek pro vysazování rostlin v zemině tř.1 až 4 bez výměny půdy v rovině nebo na svahu do 1:5, objemu přes 0,05 do 0,125 m3</t>
  </si>
  <si>
    <t>970350733</t>
  </si>
  <si>
    <t>https://podminky.urs.cz/item/CS_URS_2022_01/183101114</t>
  </si>
  <si>
    <t>25</t>
  </si>
  <si>
    <t>183101115</t>
  </si>
  <si>
    <t>Hloubení jamek pro vysazování rostlin v zemině tř.1 až 4 bez výměny půdy v rovině nebo na svahu do 1:5, objemu přes 0,125 do 0,40 m3</t>
  </si>
  <si>
    <t>722047947</t>
  </si>
  <si>
    <t>https://podminky.urs.cz/item/CS_URS_2022_01/183101115</t>
  </si>
  <si>
    <t>26</t>
  </si>
  <si>
    <t>184004415</t>
  </si>
  <si>
    <t>Výsadba sazenic bez vykopání jamek a bez donesení hlíny stromů (odrostků) v. přes 1500 do 3000 mm, jamky o průměru 700 mm, hl. 700 mm</t>
  </si>
  <si>
    <t>-1026940431</t>
  </si>
  <si>
    <t>https://podminky.urs.cz/item/CS_URS_2022_01/184004415</t>
  </si>
  <si>
    <t>27</t>
  </si>
  <si>
    <t>184004722</t>
  </si>
  <si>
    <t>Výsadba sazenic bez vykopání jamek a bez donesení hlíny keřů bez balu, výšky přes 250 do 600 mm, do jamky o průměru 350 mm, hl. 350 mm</t>
  </si>
  <si>
    <t>-317077158</t>
  </si>
  <si>
    <t>https://podminky.urs.cz/item/CS_URS_2022_01/184004722</t>
  </si>
  <si>
    <t>28</t>
  </si>
  <si>
    <t>184812112</t>
  </si>
  <si>
    <t>Ošetřování stromů kůl k sazenici délky 2 m, průměru od 0,04 m do 0,06 m</t>
  </si>
  <si>
    <t>-1012428885</t>
  </si>
  <si>
    <t>https://podminky.urs.cz/item/CS_URS_2022_01/184812112</t>
  </si>
  <si>
    <t>227*3</t>
  </si>
  <si>
    <t>29</t>
  </si>
  <si>
    <t>184813121</t>
  </si>
  <si>
    <t>Ochrana dřevin před okusem zvěří ručně v rovině nebo ve svahu do 1:5, pletivem, výšky do 2 m</t>
  </si>
  <si>
    <t>54062033</t>
  </si>
  <si>
    <t>https://podminky.urs.cz/item/CS_URS_2022_01/184813121</t>
  </si>
  <si>
    <t>30</t>
  </si>
  <si>
    <t>184814113</t>
  </si>
  <si>
    <t>Okopání okolo sazenic hloubky do 0,10 m, na ploše 0,50 x 0,50 m v zemině tř. 3</t>
  </si>
  <si>
    <t>807541930</t>
  </si>
  <si>
    <t>https://podminky.urs.cz/item/CS_URS_2022_01/184814113</t>
  </si>
  <si>
    <t>433*3</t>
  </si>
  <si>
    <t>31</t>
  </si>
  <si>
    <t>185804312</t>
  </si>
  <si>
    <t>Zalití rostlin vodou plochy záhonů jednotlivě přes 20 m2</t>
  </si>
  <si>
    <t>m3</t>
  </si>
  <si>
    <t>547633716</t>
  </si>
  <si>
    <t>https://podminky.urs.cz/item/CS_URS_2022_01/185804312</t>
  </si>
  <si>
    <t>100*227*0,001</t>
  </si>
  <si>
    <t>13*206*0,001</t>
  </si>
  <si>
    <t>32</t>
  </si>
  <si>
    <t>R0026</t>
  </si>
  <si>
    <t>Zapravení hydrogelu do jamky pro vysazovaní stromů a keřů vč.dodávky hydrogelu</t>
  </si>
  <si>
    <t>-915722541</t>
  </si>
  <si>
    <t>"Stromy"227*0,1</t>
  </si>
  <si>
    <t>"keře"206*0,02</t>
  </si>
  <si>
    <t>99</t>
  </si>
  <si>
    <t>Přesuny hmot a sutí</t>
  </si>
  <si>
    <t>33</t>
  </si>
  <si>
    <t>998315011</t>
  </si>
  <si>
    <t>Přesun hmot pro porosty ochranné včetně břehových jakéhokoliv rozsahu dopravní vzdálenost do 100 m</t>
  </si>
  <si>
    <t>t</t>
  </si>
  <si>
    <t>75175699</t>
  </si>
  <si>
    <t>https://podminky.urs.cz/item/CS_URS_2022_01/998315011</t>
  </si>
  <si>
    <t>Svislé a kompletní konstrukce</t>
  </si>
  <si>
    <t>34</t>
  </si>
  <si>
    <t>348951240</t>
  </si>
  <si>
    <t>Osazení oplocení lesních kultur včetně dřevěných kůlů průměru do 120 mm, v osové vzdálenosti 3 m (dodávka řeziva ve specifikaci) v oplocení výšky do 1,5 m s 5 až 7 řadami ocelového drátu</t>
  </si>
  <si>
    <t>m</t>
  </si>
  <si>
    <t>-1010616284</t>
  </si>
  <si>
    <t>https://podminky.urs.cz/item/CS_URS_2022_01/348951240</t>
  </si>
  <si>
    <t>"A" 400</t>
  </si>
  <si>
    <t>"B" 380</t>
  </si>
  <si>
    <t>35</t>
  </si>
  <si>
    <t>348952261</t>
  </si>
  <si>
    <t>Osazení oplocení lesních kultur vrata z plotových tyček výšky do 1,5 m plochy do 2 m2</t>
  </si>
  <si>
    <t>-486673856</t>
  </si>
  <si>
    <t>https://podminky.urs.cz/item/CS_URS_2022_01/348952261</t>
  </si>
  <si>
    <t>"A" 2</t>
  </si>
  <si>
    <t>"B" 2</t>
  </si>
  <si>
    <t>NP 1 - IP18 - Následná péče 1. rok</t>
  </si>
  <si>
    <t xml:space="preserve">Zalití trávníku </t>
  </si>
  <si>
    <t>973324378</t>
  </si>
  <si>
    <t>"3x ročně" 3*18511</t>
  </si>
  <si>
    <t>111151131</t>
  </si>
  <si>
    <t>Pokosení trávníku při souvislé ploše do 1000 m2 lučního v rovině nebo svahu do 1:5</t>
  </si>
  <si>
    <t>-1762105268</t>
  </si>
  <si>
    <t>https://podminky.urs.cz/item/CS_URS_2022_01/111151131</t>
  </si>
  <si>
    <t>-314388245</t>
  </si>
  <si>
    <t>"15%, květnatá" 3950*0,15</t>
  </si>
  <si>
    <t>"10%, protierozní" 1611*0,1</t>
  </si>
  <si>
    <t>"10%, pod dřeviny" 12950*0,1</t>
  </si>
  <si>
    <t>-1623599903</t>
  </si>
  <si>
    <t>"10%, pod dřeviny" 12950*0,025*0,1</t>
  </si>
  <si>
    <t>"10%, protierozní" 1611*0,025*0,1</t>
  </si>
  <si>
    <t>1504463855</t>
  </si>
  <si>
    <t>"15%, výsev 6-8 g/m2" 3950*0,008*0,15</t>
  </si>
  <si>
    <t>-58950321</t>
  </si>
  <si>
    <t>"D" 5*0,15</t>
  </si>
  <si>
    <t>384249529</t>
  </si>
  <si>
    <t>"A" 19*0,15</t>
  </si>
  <si>
    <t>"B" 26*0,15</t>
  </si>
  <si>
    <t>"D" 9*0,15</t>
  </si>
  <si>
    <t>-1303850242</t>
  </si>
  <si>
    <t>"D" 12*0,15</t>
  </si>
  <si>
    <t>-1132315166</t>
  </si>
  <si>
    <t>"A" 15*0,15</t>
  </si>
  <si>
    <t>59470320</t>
  </si>
  <si>
    <t>"A" 17*0,15</t>
  </si>
  <si>
    <t>"B" 13*0,15</t>
  </si>
  <si>
    <t>"D" 7*0,15</t>
  </si>
  <si>
    <t>377745921</t>
  </si>
  <si>
    <t>"C" 4*0,15</t>
  </si>
  <si>
    <t>-132254093</t>
  </si>
  <si>
    <t>"B" 14*0,15</t>
  </si>
  <si>
    <t>916183686</t>
  </si>
  <si>
    <t>"A" 32*0,15</t>
  </si>
  <si>
    <t>"B" 10*0,15</t>
  </si>
  <si>
    <t>356012696</t>
  </si>
  <si>
    <t>"A" 12*0,15</t>
  </si>
  <si>
    <t>"C" 5*0,15</t>
  </si>
  <si>
    <t>1094120830</t>
  </si>
  <si>
    <t>"A" 28*0,15</t>
  </si>
  <si>
    <t>"B" 56*0,15</t>
  </si>
  <si>
    <t>2018019341</t>
  </si>
  <si>
    <t>"B" 27*0,15</t>
  </si>
  <si>
    <t>-917496738</t>
  </si>
  <si>
    <t>"A" 24*0,15</t>
  </si>
  <si>
    <t>"B" 29*0,15</t>
  </si>
  <si>
    <t>-1142966241</t>
  </si>
  <si>
    <t>"B" 15*0,15</t>
  </si>
  <si>
    <t>-545709920</t>
  </si>
  <si>
    <t>"E" 13*0,15</t>
  </si>
  <si>
    <t>-1404619629</t>
  </si>
  <si>
    <t>"E" 9*0,15</t>
  </si>
  <si>
    <t>-1877672315</t>
  </si>
  <si>
    <t>"E" 5*0,15</t>
  </si>
  <si>
    <t>1309341756</t>
  </si>
  <si>
    <t>"15%" 206*0,15</t>
  </si>
  <si>
    <t>-1983158076</t>
  </si>
  <si>
    <t>"15%" 227*0,15</t>
  </si>
  <si>
    <t>-1259035026</t>
  </si>
  <si>
    <t>227*0,15</t>
  </si>
  <si>
    <t>96630059</t>
  </si>
  <si>
    <t>206*0,15</t>
  </si>
  <si>
    <t>-1182824328</t>
  </si>
  <si>
    <t>"15%" 227*3*0,15</t>
  </si>
  <si>
    <t>445041220</t>
  </si>
  <si>
    <t>433*0,15</t>
  </si>
  <si>
    <t>1604036991</t>
  </si>
  <si>
    <t>-1017409996</t>
  </si>
  <si>
    <t>"3x ročně" 100*227*0,001*3</t>
  </si>
  <si>
    <t>"3x ročně" 13*206*0,001*3</t>
  </si>
  <si>
    <t>-1636913428</t>
  </si>
  <si>
    <t>-504666913</t>
  </si>
  <si>
    <t>"oprava oplocenky A, 10%" 400*0,1</t>
  </si>
  <si>
    <t>"oprava oplocenky B, 10%" 380*0,1</t>
  </si>
  <si>
    <t>NP 2 - IP18 - Následná péče 2. rok</t>
  </si>
  <si>
    <t>-1114002021</t>
  </si>
  <si>
    <t>1196827184</t>
  </si>
  <si>
    <t>385856669</t>
  </si>
  <si>
    <t>"5%, květnatá" 3950*0,05</t>
  </si>
  <si>
    <t>"5%, protierozní" 1611*0,05</t>
  </si>
  <si>
    <t>"5%, pod dřeviny" 12950*0,05</t>
  </si>
  <si>
    <t>1667869557</t>
  </si>
  <si>
    <t>"5%, pod dřeviny" 12950*0,025*0,05</t>
  </si>
  <si>
    <t>"5%, protierozní" 1611*0,025*0,05</t>
  </si>
  <si>
    <t>-377705996</t>
  </si>
  <si>
    <t>"5%, výsev 6-8 g/m2" 3950*0,008*0,05</t>
  </si>
  <si>
    <t>466869471</t>
  </si>
  <si>
    <t>"D" 5*0,1</t>
  </si>
  <si>
    <t>-1717975358</t>
  </si>
  <si>
    <t>"A" 19*0,1</t>
  </si>
  <si>
    <t>"B" 26*0,1</t>
  </si>
  <si>
    <t>"D" 9*0,1</t>
  </si>
  <si>
    <t>-1108538822</t>
  </si>
  <si>
    <t>"D" 12*0,1</t>
  </si>
  <si>
    <t>-405029002</t>
  </si>
  <si>
    <t>"A" 15*0,1</t>
  </si>
  <si>
    <t>-628805112</t>
  </si>
  <si>
    <t>"A" 17*0,1</t>
  </si>
  <si>
    <t>"B" 13*0,1</t>
  </si>
  <si>
    <t>"D" 7*0,1</t>
  </si>
  <si>
    <t>-50870661</t>
  </si>
  <si>
    <t>"C" 4*0,1</t>
  </si>
  <si>
    <t>972678848</t>
  </si>
  <si>
    <t>"B" 14*0,1</t>
  </si>
  <si>
    <t>-179419519</t>
  </si>
  <si>
    <t>"A" 32*0,1</t>
  </si>
  <si>
    <t>"B" 10*0,1</t>
  </si>
  <si>
    <t>285973984</t>
  </si>
  <si>
    <t>"A" 12*0,1</t>
  </si>
  <si>
    <t>"C" 5*0,1</t>
  </si>
  <si>
    <t>-1316186754</t>
  </si>
  <si>
    <t>"A" 28*0,1</t>
  </si>
  <si>
    <t>"B" 56*0,1</t>
  </si>
  <si>
    <t>-2050567807</t>
  </si>
  <si>
    <t>"B" 27*0,1</t>
  </si>
  <si>
    <t>356835097</t>
  </si>
  <si>
    <t>"A" 24*0,1</t>
  </si>
  <si>
    <t>"B" 29*0,1</t>
  </si>
  <si>
    <t>-1111949673</t>
  </si>
  <si>
    <t>"B" 15*0,1</t>
  </si>
  <si>
    <t>-357661691</t>
  </si>
  <si>
    <t>"E" 13*0,1</t>
  </si>
  <si>
    <t>-2115165293</t>
  </si>
  <si>
    <t>"E" 9*0,1</t>
  </si>
  <si>
    <t>1122964607</t>
  </si>
  <si>
    <t>"E" 5*0,1</t>
  </si>
  <si>
    <t>-266941812</t>
  </si>
  <si>
    <t>"10%" 206*0,1</t>
  </si>
  <si>
    <t>1473930674</t>
  </si>
  <si>
    <t>"10%" 227*0,1</t>
  </si>
  <si>
    <t>2088225023</t>
  </si>
  <si>
    <t>227*0,1</t>
  </si>
  <si>
    <t>-1807710676</t>
  </si>
  <si>
    <t>206*0,1</t>
  </si>
  <si>
    <t>-540889712</t>
  </si>
  <si>
    <t>"10%" 227*3*0,1</t>
  </si>
  <si>
    <t>1527266982</t>
  </si>
  <si>
    <t>433*0,1</t>
  </si>
  <si>
    <t>-850355797</t>
  </si>
  <si>
    <t>-1608317866</t>
  </si>
  <si>
    <t>-259076627</t>
  </si>
  <si>
    <t>-499121460</t>
  </si>
  <si>
    <t>NP 3 - IP18 - Následná péče 3. rok</t>
  </si>
  <si>
    <t>1277984908</t>
  </si>
  <si>
    <t>-671432538</t>
  </si>
  <si>
    <t>23958653</t>
  </si>
  <si>
    <t>"D" 5*0,05</t>
  </si>
  <si>
    <t>-632567512</t>
  </si>
  <si>
    <t>"A" 19*0,05</t>
  </si>
  <si>
    <t>"B" 26*0,05</t>
  </si>
  <si>
    <t>"D" 9*0,05</t>
  </si>
  <si>
    <t>-377140310</t>
  </si>
  <si>
    <t>"D" 12*0,05</t>
  </si>
  <si>
    <t>-1842236642</t>
  </si>
  <si>
    <t>"A" 15*0,05</t>
  </si>
  <si>
    <t>65077616</t>
  </si>
  <si>
    <t>"A" 17*0,05</t>
  </si>
  <si>
    <t>"B" 13*0,05</t>
  </si>
  <si>
    <t>"D" 7*0,05</t>
  </si>
  <si>
    <t>1134780180</t>
  </si>
  <si>
    <t>"C" 4*0,05</t>
  </si>
  <si>
    <t>-817205516</t>
  </si>
  <si>
    <t>"B" 14*0,05</t>
  </si>
  <si>
    <t>-1922598327</t>
  </si>
  <si>
    <t>"A" 32*0,05</t>
  </si>
  <si>
    <t>"B" 10*0,05</t>
  </si>
  <si>
    <t>1775754967</t>
  </si>
  <si>
    <t>"A" 12*0,05</t>
  </si>
  <si>
    <t>"C" 5*0,05</t>
  </si>
  <si>
    <t>-482522314</t>
  </si>
  <si>
    <t>"A" 28*0,05</t>
  </si>
  <si>
    <t>"B" 56*0,05</t>
  </si>
  <si>
    <t>904728977</t>
  </si>
  <si>
    <t>"B" 27*0,05</t>
  </si>
  <si>
    <t>1461176022</t>
  </si>
  <si>
    <t>"A" 24*0,05</t>
  </si>
  <si>
    <t>"B" 29*0,05</t>
  </si>
  <si>
    <t>-1278342</t>
  </si>
  <si>
    <t>"B" 15*0,05</t>
  </si>
  <si>
    <t>-563280411</t>
  </si>
  <si>
    <t>"E" 13*0,05</t>
  </si>
  <si>
    <t>2118018989</t>
  </si>
  <si>
    <t>"E" 9*0,05</t>
  </si>
  <si>
    <t>-244094678</t>
  </si>
  <si>
    <t>"E" 5*0,05</t>
  </si>
  <si>
    <t>977435363</t>
  </si>
  <si>
    <t>"5%" 206*0,05</t>
  </si>
  <si>
    <t>1305358122</t>
  </si>
  <si>
    <t>"5%" 227*0,05</t>
  </si>
  <si>
    <t>-1585134794</t>
  </si>
  <si>
    <t>227*0,05</t>
  </si>
  <si>
    <t>751161705</t>
  </si>
  <si>
    <t>206*0,05</t>
  </si>
  <si>
    <t>1378230289</t>
  </si>
  <si>
    <t>"5%" 227*3*0,05</t>
  </si>
  <si>
    <t>-105289173</t>
  </si>
  <si>
    <t>433*0,05</t>
  </si>
  <si>
    <t>-1033648747</t>
  </si>
  <si>
    <t>183451771</t>
  </si>
  <si>
    <t>1889964202</t>
  </si>
  <si>
    <t>-816414646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</si>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</sst>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i/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8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 locked="0"/>
    </xf>
    <xf numFmtId="4" fontId="12" fillId="0" borderId="0" xfId="0" applyNumberFormat="1" applyFont="1" applyAlignment="1" applyProtection="1">
      <alignment/>
      <protection/>
    </xf>
    <xf numFmtId="0" fontId="12" fillId="0" borderId="3" xfId="0" applyFont="1" applyBorder="1" applyAlignment="1">
      <alignment/>
    </xf>
    <xf numFmtId="0" fontId="12" fillId="0" borderId="18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166" fontId="12" fillId="0" borderId="0" xfId="0" applyNumberFormat="1" applyFont="1" applyBorder="1" applyAlignment="1" applyProtection="1">
      <alignment/>
      <protection/>
    </xf>
    <xf numFmtId="166" fontId="12" fillId="0" borderId="12" xfId="0" applyNumberFormat="1" applyFont="1" applyBorder="1" applyAlignment="1" applyProtection="1">
      <alignment/>
      <protection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81151311" TargetMode="External" /><Relationship Id="rId2" Type="http://schemas.openxmlformats.org/officeDocument/2006/relationships/hyperlink" Target="https://podminky.urs.cz/item/CS_URS_2022_01/181451122" TargetMode="External" /><Relationship Id="rId3" Type="http://schemas.openxmlformats.org/officeDocument/2006/relationships/hyperlink" Target="https://podminky.urs.cz/item/CS_URS_2022_01/183551114" TargetMode="External" /><Relationship Id="rId4" Type="http://schemas.openxmlformats.org/officeDocument/2006/relationships/hyperlink" Target="https://podminky.urs.cz/item/CS_URS_2022_01/185803211" TargetMode="External" /><Relationship Id="rId5" Type="http://schemas.openxmlformats.org/officeDocument/2006/relationships/hyperlink" Target="https://podminky.urs.cz/item/CS_URS_2022_01/183101114" TargetMode="External" /><Relationship Id="rId6" Type="http://schemas.openxmlformats.org/officeDocument/2006/relationships/hyperlink" Target="https://podminky.urs.cz/item/CS_URS_2022_01/183101115" TargetMode="External" /><Relationship Id="rId7" Type="http://schemas.openxmlformats.org/officeDocument/2006/relationships/hyperlink" Target="https://podminky.urs.cz/item/CS_URS_2022_01/184004415" TargetMode="External" /><Relationship Id="rId8" Type="http://schemas.openxmlformats.org/officeDocument/2006/relationships/hyperlink" Target="https://podminky.urs.cz/item/CS_URS_2022_01/184004722" TargetMode="External" /><Relationship Id="rId9" Type="http://schemas.openxmlformats.org/officeDocument/2006/relationships/hyperlink" Target="https://podminky.urs.cz/item/CS_URS_2022_01/184812112" TargetMode="External" /><Relationship Id="rId10" Type="http://schemas.openxmlformats.org/officeDocument/2006/relationships/hyperlink" Target="https://podminky.urs.cz/item/CS_URS_2022_01/184813121" TargetMode="External" /><Relationship Id="rId11" Type="http://schemas.openxmlformats.org/officeDocument/2006/relationships/hyperlink" Target="https://podminky.urs.cz/item/CS_URS_2022_01/184814113" TargetMode="External" /><Relationship Id="rId12" Type="http://schemas.openxmlformats.org/officeDocument/2006/relationships/hyperlink" Target="https://podminky.urs.cz/item/CS_URS_2022_01/185804312" TargetMode="External" /><Relationship Id="rId13" Type="http://schemas.openxmlformats.org/officeDocument/2006/relationships/hyperlink" Target="https://podminky.urs.cz/item/CS_URS_2022_01/998315011" TargetMode="External" /><Relationship Id="rId14" Type="http://schemas.openxmlformats.org/officeDocument/2006/relationships/hyperlink" Target="https://podminky.urs.cz/item/CS_URS_2022_01/348951240" TargetMode="External" /><Relationship Id="rId15" Type="http://schemas.openxmlformats.org/officeDocument/2006/relationships/hyperlink" Target="https://podminky.urs.cz/item/CS_URS_2022_01/348952261" TargetMode="External" /><Relationship Id="rId16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51131" TargetMode="External" /><Relationship Id="rId2" Type="http://schemas.openxmlformats.org/officeDocument/2006/relationships/hyperlink" Target="https://podminky.urs.cz/item/CS_URS_2022_01/181451122" TargetMode="External" /><Relationship Id="rId3" Type="http://schemas.openxmlformats.org/officeDocument/2006/relationships/hyperlink" Target="https://podminky.urs.cz/item/CS_URS_2022_01/183101114" TargetMode="External" /><Relationship Id="rId4" Type="http://schemas.openxmlformats.org/officeDocument/2006/relationships/hyperlink" Target="https://podminky.urs.cz/item/CS_URS_2022_01/183101115" TargetMode="External" /><Relationship Id="rId5" Type="http://schemas.openxmlformats.org/officeDocument/2006/relationships/hyperlink" Target="https://podminky.urs.cz/item/CS_URS_2022_01/184004415" TargetMode="External" /><Relationship Id="rId6" Type="http://schemas.openxmlformats.org/officeDocument/2006/relationships/hyperlink" Target="https://podminky.urs.cz/item/CS_URS_2022_01/184004722" TargetMode="External" /><Relationship Id="rId7" Type="http://schemas.openxmlformats.org/officeDocument/2006/relationships/hyperlink" Target="https://podminky.urs.cz/item/CS_URS_2022_01/184812112" TargetMode="External" /><Relationship Id="rId8" Type="http://schemas.openxmlformats.org/officeDocument/2006/relationships/hyperlink" Target="https://podminky.urs.cz/item/CS_URS_2022_01/184813121" TargetMode="External" /><Relationship Id="rId9" Type="http://schemas.openxmlformats.org/officeDocument/2006/relationships/hyperlink" Target="https://podminky.urs.cz/item/CS_URS_2022_01/184814113" TargetMode="External" /><Relationship Id="rId10" Type="http://schemas.openxmlformats.org/officeDocument/2006/relationships/hyperlink" Target="https://podminky.urs.cz/item/CS_URS_2022_01/185804312" TargetMode="External" /><Relationship Id="rId11" Type="http://schemas.openxmlformats.org/officeDocument/2006/relationships/hyperlink" Target="https://podminky.urs.cz/item/CS_URS_2022_01/998315011" TargetMode="External" /><Relationship Id="rId12" Type="http://schemas.openxmlformats.org/officeDocument/2006/relationships/hyperlink" Target="https://podminky.urs.cz/item/CS_URS_2022_01/348951240" TargetMode="External" /><Relationship Id="rId1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51131" TargetMode="External" /><Relationship Id="rId2" Type="http://schemas.openxmlformats.org/officeDocument/2006/relationships/hyperlink" Target="https://podminky.urs.cz/item/CS_URS_2022_01/181451122" TargetMode="External" /><Relationship Id="rId3" Type="http://schemas.openxmlformats.org/officeDocument/2006/relationships/hyperlink" Target="https://podminky.urs.cz/item/CS_URS_2022_01/183101114" TargetMode="External" /><Relationship Id="rId4" Type="http://schemas.openxmlformats.org/officeDocument/2006/relationships/hyperlink" Target="https://podminky.urs.cz/item/CS_URS_2022_01/183101115" TargetMode="External" /><Relationship Id="rId5" Type="http://schemas.openxmlformats.org/officeDocument/2006/relationships/hyperlink" Target="https://podminky.urs.cz/item/CS_URS_2022_01/184004415" TargetMode="External" /><Relationship Id="rId6" Type="http://schemas.openxmlformats.org/officeDocument/2006/relationships/hyperlink" Target="https://podminky.urs.cz/item/CS_URS_2022_01/184004722" TargetMode="External" /><Relationship Id="rId7" Type="http://schemas.openxmlformats.org/officeDocument/2006/relationships/hyperlink" Target="https://podminky.urs.cz/item/CS_URS_2022_01/184812112" TargetMode="External" /><Relationship Id="rId8" Type="http://schemas.openxmlformats.org/officeDocument/2006/relationships/hyperlink" Target="https://podminky.urs.cz/item/CS_URS_2022_01/184813121" TargetMode="External" /><Relationship Id="rId9" Type="http://schemas.openxmlformats.org/officeDocument/2006/relationships/hyperlink" Target="https://podminky.urs.cz/item/CS_URS_2022_01/184814113" TargetMode="External" /><Relationship Id="rId10" Type="http://schemas.openxmlformats.org/officeDocument/2006/relationships/hyperlink" Target="https://podminky.urs.cz/item/CS_URS_2022_01/185804312" TargetMode="External" /><Relationship Id="rId11" Type="http://schemas.openxmlformats.org/officeDocument/2006/relationships/hyperlink" Target="https://podminky.urs.cz/item/CS_URS_2022_01/998315011" TargetMode="External" /><Relationship Id="rId12" Type="http://schemas.openxmlformats.org/officeDocument/2006/relationships/hyperlink" Target="https://podminky.urs.cz/item/CS_URS_2022_01/348951240" TargetMode="External" /><Relationship Id="rId1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51131" TargetMode="External" /><Relationship Id="rId2" Type="http://schemas.openxmlformats.org/officeDocument/2006/relationships/hyperlink" Target="https://podminky.urs.cz/item/CS_URS_2022_01/183101114" TargetMode="External" /><Relationship Id="rId3" Type="http://schemas.openxmlformats.org/officeDocument/2006/relationships/hyperlink" Target="https://podminky.urs.cz/item/CS_URS_2022_01/183101115" TargetMode="External" /><Relationship Id="rId4" Type="http://schemas.openxmlformats.org/officeDocument/2006/relationships/hyperlink" Target="https://podminky.urs.cz/item/CS_URS_2022_01/184004415" TargetMode="External" /><Relationship Id="rId5" Type="http://schemas.openxmlformats.org/officeDocument/2006/relationships/hyperlink" Target="https://podminky.urs.cz/item/CS_URS_2022_01/184004722" TargetMode="External" /><Relationship Id="rId6" Type="http://schemas.openxmlformats.org/officeDocument/2006/relationships/hyperlink" Target="https://podminky.urs.cz/item/CS_URS_2022_01/184812112" TargetMode="External" /><Relationship Id="rId7" Type="http://schemas.openxmlformats.org/officeDocument/2006/relationships/hyperlink" Target="https://podminky.urs.cz/item/CS_URS_2022_01/184813121" TargetMode="External" /><Relationship Id="rId8" Type="http://schemas.openxmlformats.org/officeDocument/2006/relationships/hyperlink" Target="https://podminky.urs.cz/item/CS_URS_2022_01/184814113" TargetMode="External" /><Relationship Id="rId9" Type="http://schemas.openxmlformats.org/officeDocument/2006/relationships/hyperlink" Target="https://podminky.urs.cz/item/CS_URS_2022_01/185804312" TargetMode="External" /><Relationship Id="rId10" Type="http://schemas.openxmlformats.org/officeDocument/2006/relationships/hyperlink" Target="https://podminky.urs.cz/item/CS_URS_2022_01/998315011" TargetMode="External" /><Relationship Id="rId11" Type="http://schemas.openxmlformats.org/officeDocument/2006/relationships/hyperlink" Target="https://podminky.urs.cz/item/CS_URS_2022_01/348951240" TargetMode="External" /><Relationship Id="rId1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66"/>
      <c r="AS2" s="366"/>
      <c r="AT2" s="366"/>
      <c r="AU2" s="366"/>
      <c r="AV2" s="366"/>
      <c r="AW2" s="366"/>
      <c r="AX2" s="366"/>
      <c r="AY2" s="366"/>
      <c r="AZ2" s="366"/>
      <c r="BA2" s="366"/>
      <c r="BB2" s="366"/>
      <c r="BC2" s="366"/>
      <c r="BD2" s="366"/>
      <c r="BE2" s="366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50" t="s">
        <v>14</v>
      </c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P5" s="23"/>
      <c r="AQ5" s="23"/>
      <c r="AR5" s="21"/>
      <c r="BE5" s="347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52" t="s">
        <v>17</v>
      </c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  <c r="AP6" s="23"/>
      <c r="AQ6" s="23"/>
      <c r="AR6" s="21"/>
      <c r="BE6" s="348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48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48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48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48"/>
      <c r="BS10" s="18" t="s">
        <v>6</v>
      </c>
    </row>
    <row r="11" spans="2:71" s="1" customFormat="1" ht="18.4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48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48"/>
      <c r="BS12" s="18" t="s">
        <v>6</v>
      </c>
    </row>
    <row r="13" spans="2:71" s="1" customFormat="1" ht="12" customHeight="1">
      <c r="B13" s="22"/>
      <c r="C13" s="23"/>
      <c r="D13" s="30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30</v>
      </c>
      <c r="AO13" s="23"/>
      <c r="AP13" s="23"/>
      <c r="AQ13" s="23"/>
      <c r="AR13" s="21"/>
      <c r="BE13" s="348"/>
      <c r="BS13" s="18" t="s">
        <v>6</v>
      </c>
    </row>
    <row r="14" spans="2:71" ht="12.75">
      <c r="B14" s="22"/>
      <c r="C14" s="23"/>
      <c r="D14" s="23"/>
      <c r="E14" s="353" t="s">
        <v>30</v>
      </c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0" t="s">
        <v>28</v>
      </c>
      <c r="AL14" s="23"/>
      <c r="AM14" s="23"/>
      <c r="AN14" s="32" t="s">
        <v>30</v>
      </c>
      <c r="AO14" s="23"/>
      <c r="AP14" s="23"/>
      <c r="AQ14" s="23"/>
      <c r="AR14" s="21"/>
      <c r="BE14" s="348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48"/>
      <c r="BS15" s="18" t="s">
        <v>4</v>
      </c>
    </row>
    <row r="16" spans="2:71" s="1" customFormat="1" ht="12" customHeight="1">
      <c r="B16" s="22"/>
      <c r="C16" s="23"/>
      <c r="D16" s="30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48"/>
      <c r="BS16" s="18" t="s">
        <v>4</v>
      </c>
    </row>
    <row r="17" spans="2:71" s="1" customFormat="1" ht="18.4" customHeight="1">
      <c r="B17" s="22"/>
      <c r="C17" s="23"/>
      <c r="D17" s="23"/>
      <c r="E17" s="28" t="s">
        <v>27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48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48"/>
      <c r="BS18" s="18" t="s">
        <v>6</v>
      </c>
    </row>
    <row r="19" spans="2:71" s="1" customFormat="1" ht="12" customHeight="1">
      <c r="B19" s="22"/>
      <c r="C19" s="23"/>
      <c r="D19" s="30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48"/>
      <c r="BS19" s="18" t="s">
        <v>6</v>
      </c>
    </row>
    <row r="20" spans="2:71" s="1" customFormat="1" ht="18.4" customHeight="1">
      <c r="B20" s="22"/>
      <c r="C20" s="23"/>
      <c r="D20" s="23"/>
      <c r="E20" s="28" t="s">
        <v>27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48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48"/>
    </row>
    <row r="22" spans="2:57" s="1" customFormat="1" ht="12" customHeight="1">
      <c r="B22" s="22"/>
      <c r="C22" s="23"/>
      <c r="D22" s="30" t="s">
        <v>34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48"/>
    </row>
    <row r="23" spans="2:57" s="1" customFormat="1" ht="47.25" customHeight="1">
      <c r="B23" s="22"/>
      <c r="C23" s="23"/>
      <c r="D23" s="23"/>
      <c r="E23" s="355" t="s">
        <v>35</v>
      </c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5"/>
      <c r="Q23" s="355"/>
      <c r="R23" s="355"/>
      <c r="S23" s="355"/>
      <c r="T23" s="355"/>
      <c r="U23" s="355"/>
      <c r="V23" s="355"/>
      <c r="W23" s="355"/>
      <c r="X23" s="355"/>
      <c r="Y23" s="355"/>
      <c r="Z23" s="355"/>
      <c r="AA23" s="355"/>
      <c r="AB23" s="355"/>
      <c r="AC23" s="355"/>
      <c r="AD23" s="355"/>
      <c r="AE23" s="355"/>
      <c r="AF23" s="355"/>
      <c r="AG23" s="355"/>
      <c r="AH23" s="355"/>
      <c r="AI23" s="355"/>
      <c r="AJ23" s="355"/>
      <c r="AK23" s="355"/>
      <c r="AL23" s="355"/>
      <c r="AM23" s="355"/>
      <c r="AN23" s="355"/>
      <c r="AO23" s="23"/>
      <c r="AP23" s="23"/>
      <c r="AQ23" s="23"/>
      <c r="AR23" s="21"/>
      <c r="BE23" s="348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48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48"/>
    </row>
    <row r="26" spans="1:57" s="2" customFormat="1" ht="25.9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56">
        <f>ROUND(AG54,2)</f>
        <v>0</v>
      </c>
      <c r="AL26" s="357"/>
      <c r="AM26" s="357"/>
      <c r="AN26" s="357"/>
      <c r="AO26" s="357"/>
      <c r="AP26" s="37"/>
      <c r="AQ26" s="37"/>
      <c r="AR26" s="40"/>
      <c r="BE26" s="34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48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58" t="s">
        <v>37</v>
      </c>
      <c r="M28" s="358"/>
      <c r="N28" s="358"/>
      <c r="O28" s="358"/>
      <c r="P28" s="358"/>
      <c r="Q28" s="37"/>
      <c r="R28" s="37"/>
      <c r="S28" s="37"/>
      <c r="T28" s="37"/>
      <c r="U28" s="37"/>
      <c r="V28" s="37"/>
      <c r="W28" s="358" t="s">
        <v>38</v>
      </c>
      <c r="X28" s="358"/>
      <c r="Y28" s="358"/>
      <c r="Z28" s="358"/>
      <c r="AA28" s="358"/>
      <c r="AB28" s="358"/>
      <c r="AC28" s="358"/>
      <c r="AD28" s="358"/>
      <c r="AE28" s="358"/>
      <c r="AF28" s="37"/>
      <c r="AG28" s="37"/>
      <c r="AH28" s="37"/>
      <c r="AI28" s="37"/>
      <c r="AJ28" s="37"/>
      <c r="AK28" s="358" t="s">
        <v>39</v>
      </c>
      <c r="AL28" s="358"/>
      <c r="AM28" s="358"/>
      <c r="AN28" s="358"/>
      <c r="AO28" s="358"/>
      <c r="AP28" s="37"/>
      <c r="AQ28" s="37"/>
      <c r="AR28" s="40"/>
      <c r="BE28" s="348"/>
    </row>
    <row r="29" spans="2:57" s="3" customFormat="1" ht="14.45" customHeight="1">
      <c r="B29" s="41"/>
      <c r="C29" s="42"/>
      <c r="D29" s="30" t="s">
        <v>40</v>
      </c>
      <c r="E29" s="42"/>
      <c r="F29" s="30" t="s">
        <v>41</v>
      </c>
      <c r="G29" s="42"/>
      <c r="H29" s="42"/>
      <c r="I29" s="42"/>
      <c r="J29" s="42"/>
      <c r="K29" s="42"/>
      <c r="L29" s="361">
        <v>0.21</v>
      </c>
      <c r="M29" s="360"/>
      <c r="N29" s="360"/>
      <c r="O29" s="360"/>
      <c r="P29" s="360"/>
      <c r="Q29" s="42"/>
      <c r="R29" s="42"/>
      <c r="S29" s="42"/>
      <c r="T29" s="42"/>
      <c r="U29" s="42"/>
      <c r="V29" s="42"/>
      <c r="W29" s="359">
        <f>ROUND(AZ54,2)</f>
        <v>0</v>
      </c>
      <c r="X29" s="360"/>
      <c r="Y29" s="360"/>
      <c r="Z29" s="360"/>
      <c r="AA29" s="360"/>
      <c r="AB29" s="360"/>
      <c r="AC29" s="360"/>
      <c r="AD29" s="360"/>
      <c r="AE29" s="360"/>
      <c r="AF29" s="42"/>
      <c r="AG29" s="42"/>
      <c r="AH29" s="42"/>
      <c r="AI29" s="42"/>
      <c r="AJ29" s="42"/>
      <c r="AK29" s="359">
        <f>ROUND(AV54,2)</f>
        <v>0</v>
      </c>
      <c r="AL29" s="360"/>
      <c r="AM29" s="360"/>
      <c r="AN29" s="360"/>
      <c r="AO29" s="360"/>
      <c r="AP29" s="42"/>
      <c r="AQ29" s="42"/>
      <c r="AR29" s="43"/>
      <c r="BE29" s="349"/>
    </row>
    <row r="30" spans="2:57" s="3" customFormat="1" ht="14.45" customHeight="1">
      <c r="B30" s="41"/>
      <c r="C30" s="42"/>
      <c r="D30" s="42"/>
      <c r="E30" s="42"/>
      <c r="F30" s="30" t="s">
        <v>42</v>
      </c>
      <c r="G30" s="42"/>
      <c r="H30" s="42"/>
      <c r="I30" s="42"/>
      <c r="J30" s="42"/>
      <c r="K30" s="42"/>
      <c r="L30" s="361">
        <v>0.15</v>
      </c>
      <c r="M30" s="360"/>
      <c r="N30" s="360"/>
      <c r="O30" s="360"/>
      <c r="P30" s="360"/>
      <c r="Q30" s="42"/>
      <c r="R30" s="42"/>
      <c r="S30" s="42"/>
      <c r="T30" s="42"/>
      <c r="U30" s="42"/>
      <c r="V30" s="42"/>
      <c r="W30" s="359">
        <f>ROUND(BA54,2)</f>
        <v>0</v>
      </c>
      <c r="X30" s="360"/>
      <c r="Y30" s="360"/>
      <c r="Z30" s="360"/>
      <c r="AA30" s="360"/>
      <c r="AB30" s="360"/>
      <c r="AC30" s="360"/>
      <c r="AD30" s="360"/>
      <c r="AE30" s="360"/>
      <c r="AF30" s="42"/>
      <c r="AG30" s="42"/>
      <c r="AH30" s="42"/>
      <c r="AI30" s="42"/>
      <c r="AJ30" s="42"/>
      <c r="AK30" s="359">
        <f>ROUND(AW54,2)</f>
        <v>0</v>
      </c>
      <c r="AL30" s="360"/>
      <c r="AM30" s="360"/>
      <c r="AN30" s="360"/>
      <c r="AO30" s="360"/>
      <c r="AP30" s="42"/>
      <c r="AQ30" s="42"/>
      <c r="AR30" s="43"/>
      <c r="BE30" s="349"/>
    </row>
    <row r="31" spans="2:57" s="3" customFormat="1" ht="14.45" customHeight="1" hidden="1">
      <c r="B31" s="41"/>
      <c r="C31" s="42"/>
      <c r="D31" s="42"/>
      <c r="E31" s="42"/>
      <c r="F31" s="30" t="s">
        <v>43</v>
      </c>
      <c r="G31" s="42"/>
      <c r="H31" s="42"/>
      <c r="I31" s="42"/>
      <c r="J31" s="42"/>
      <c r="K31" s="42"/>
      <c r="L31" s="361">
        <v>0.21</v>
      </c>
      <c r="M31" s="360"/>
      <c r="N31" s="360"/>
      <c r="O31" s="360"/>
      <c r="P31" s="360"/>
      <c r="Q31" s="42"/>
      <c r="R31" s="42"/>
      <c r="S31" s="42"/>
      <c r="T31" s="42"/>
      <c r="U31" s="42"/>
      <c r="V31" s="42"/>
      <c r="W31" s="359">
        <f>ROUND(BB54,2)</f>
        <v>0</v>
      </c>
      <c r="X31" s="360"/>
      <c r="Y31" s="360"/>
      <c r="Z31" s="360"/>
      <c r="AA31" s="360"/>
      <c r="AB31" s="360"/>
      <c r="AC31" s="360"/>
      <c r="AD31" s="360"/>
      <c r="AE31" s="360"/>
      <c r="AF31" s="42"/>
      <c r="AG31" s="42"/>
      <c r="AH31" s="42"/>
      <c r="AI31" s="42"/>
      <c r="AJ31" s="42"/>
      <c r="AK31" s="359">
        <v>0</v>
      </c>
      <c r="AL31" s="360"/>
      <c r="AM31" s="360"/>
      <c r="AN31" s="360"/>
      <c r="AO31" s="360"/>
      <c r="AP31" s="42"/>
      <c r="AQ31" s="42"/>
      <c r="AR31" s="43"/>
      <c r="BE31" s="349"/>
    </row>
    <row r="32" spans="2:57" s="3" customFormat="1" ht="14.45" customHeight="1" hidden="1">
      <c r="B32" s="41"/>
      <c r="C32" s="42"/>
      <c r="D32" s="42"/>
      <c r="E32" s="42"/>
      <c r="F32" s="30" t="s">
        <v>44</v>
      </c>
      <c r="G32" s="42"/>
      <c r="H32" s="42"/>
      <c r="I32" s="42"/>
      <c r="J32" s="42"/>
      <c r="K32" s="42"/>
      <c r="L32" s="361">
        <v>0.15</v>
      </c>
      <c r="M32" s="360"/>
      <c r="N32" s="360"/>
      <c r="O32" s="360"/>
      <c r="P32" s="360"/>
      <c r="Q32" s="42"/>
      <c r="R32" s="42"/>
      <c r="S32" s="42"/>
      <c r="T32" s="42"/>
      <c r="U32" s="42"/>
      <c r="V32" s="42"/>
      <c r="W32" s="359">
        <f>ROUND(BC54,2)</f>
        <v>0</v>
      </c>
      <c r="X32" s="360"/>
      <c r="Y32" s="360"/>
      <c r="Z32" s="360"/>
      <c r="AA32" s="360"/>
      <c r="AB32" s="360"/>
      <c r="AC32" s="360"/>
      <c r="AD32" s="360"/>
      <c r="AE32" s="360"/>
      <c r="AF32" s="42"/>
      <c r="AG32" s="42"/>
      <c r="AH32" s="42"/>
      <c r="AI32" s="42"/>
      <c r="AJ32" s="42"/>
      <c r="AK32" s="359">
        <v>0</v>
      </c>
      <c r="AL32" s="360"/>
      <c r="AM32" s="360"/>
      <c r="AN32" s="360"/>
      <c r="AO32" s="360"/>
      <c r="AP32" s="42"/>
      <c r="AQ32" s="42"/>
      <c r="AR32" s="43"/>
      <c r="BE32" s="349"/>
    </row>
    <row r="33" spans="2:44" s="3" customFormat="1" ht="14.45" customHeight="1" hidden="1">
      <c r="B33" s="41"/>
      <c r="C33" s="42"/>
      <c r="D33" s="42"/>
      <c r="E33" s="42"/>
      <c r="F33" s="30" t="s">
        <v>45</v>
      </c>
      <c r="G33" s="42"/>
      <c r="H33" s="42"/>
      <c r="I33" s="42"/>
      <c r="J33" s="42"/>
      <c r="K33" s="42"/>
      <c r="L33" s="361">
        <v>0</v>
      </c>
      <c r="M33" s="360"/>
      <c r="N33" s="360"/>
      <c r="O33" s="360"/>
      <c r="P33" s="360"/>
      <c r="Q33" s="42"/>
      <c r="R33" s="42"/>
      <c r="S33" s="42"/>
      <c r="T33" s="42"/>
      <c r="U33" s="42"/>
      <c r="V33" s="42"/>
      <c r="W33" s="359">
        <f>ROUND(BD54,2)</f>
        <v>0</v>
      </c>
      <c r="X33" s="360"/>
      <c r="Y33" s="360"/>
      <c r="Z33" s="360"/>
      <c r="AA33" s="360"/>
      <c r="AB33" s="360"/>
      <c r="AC33" s="360"/>
      <c r="AD33" s="360"/>
      <c r="AE33" s="360"/>
      <c r="AF33" s="42"/>
      <c r="AG33" s="42"/>
      <c r="AH33" s="42"/>
      <c r="AI33" s="42"/>
      <c r="AJ33" s="42"/>
      <c r="AK33" s="359">
        <v>0</v>
      </c>
      <c r="AL33" s="360"/>
      <c r="AM33" s="360"/>
      <c r="AN33" s="360"/>
      <c r="AO33" s="360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47</v>
      </c>
      <c r="U35" s="46"/>
      <c r="V35" s="46"/>
      <c r="W35" s="46"/>
      <c r="X35" s="365" t="s">
        <v>48</v>
      </c>
      <c r="Y35" s="363"/>
      <c r="Z35" s="363"/>
      <c r="AA35" s="363"/>
      <c r="AB35" s="363"/>
      <c r="AC35" s="46"/>
      <c r="AD35" s="46"/>
      <c r="AE35" s="46"/>
      <c r="AF35" s="46"/>
      <c r="AG35" s="46"/>
      <c r="AH35" s="46"/>
      <c r="AI35" s="46"/>
      <c r="AJ35" s="46"/>
      <c r="AK35" s="362">
        <f>SUM(AK26:AK33)</f>
        <v>0</v>
      </c>
      <c r="AL35" s="363"/>
      <c r="AM35" s="363"/>
      <c r="AN35" s="363"/>
      <c r="AO35" s="364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49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03/18/2022/4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27" t="str">
        <f>K6</f>
        <v>Realizace společných zařízení KoPÚ Podolí u Přerova</v>
      </c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Podolí u Přerova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29" t="str">
        <f>IF(AN8="","",AN8)</f>
        <v>8. 3. 2018</v>
      </c>
      <c r="AN47" s="329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2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 xml:space="preserve"> 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31</v>
      </c>
      <c r="AJ49" s="37"/>
      <c r="AK49" s="37"/>
      <c r="AL49" s="37"/>
      <c r="AM49" s="330" t="str">
        <f>IF(E17="","",E17)</f>
        <v xml:space="preserve"> </v>
      </c>
      <c r="AN49" s="331"/>
      <c r="AO49" s="331"/>
      <c r="AP49" s="331"/>
      <c r="AQ49" s="37"/>
      <c r="AR49" s="40"/>
      <c r="AS49" s="332" t="s">
        <v>50</v>
      </c>
      <c r="AT49" s="333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29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33</v>
      </c>
      <c r="AJ50" s="37"/>
      <c r="AK50" s="37"/>
      <c r="AL50" s="37"/>
      <c r="AM50" s="330" t="str">
        <f>IF(E20="","",E20)</f>
        <v xml:space="preserve"> </v>
      </c>
      <c r="AN50" s="331"/>
      <c r="AO50" s="331"/>
      <c r="AP50" s="331"/>
      <c r="AQ50" s="37"/>
      <c r="AR50" s="40"/>
      <c r="AS50" s="334"/>
      <c r="AT50" s="335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36"/>
      <c r="AT51" s="337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38" t="s">
        <v>51</v>
      </c>
      <c r="D52" s="339"/>
      <c r="E52" s="339"/>
      <c r="F52" s="339"/>
      <c r="G52" s="339"/>
      <c r="H52" s="67"/>
      <c r="I52" s="341" t="s">
        <v>52</v>
      </c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39"/>
      <c r="Y52" s="339"/>
      <c r="Z52" s="339"/>
      <c r="AA52" s="339"/>
      <c r="AB52" s="339"/>
      <c r="AC52" s="339"/>
      <c r="AD52" s="339"/>
      <c r="AE52" s="339"/>
      <c r="AF52" s="339"/>
      <c r="AG52" s="340" t="s">
        <v>53</v>
      </c>
      <c r="AH52" s="339"/>
      <c r="AI52" s="339"/>
      <c r="AJ52" s="339"/>
      <c r="AK52" s="339"/>
      <c r="AL52" s="339"/>
      <c r="AM52" s="339"/>
      <c r="AN52" s="341" t="s">
        <v>54</v>
      </c>
      <c r="AO52" s="339"/>
      <c r="AP52" s="339"/>
      <c r="AQ52" s="68" t="s">
        <v>55</v>
      </c>
      <c r="AR52" s="40"/>
      <c r="AS52" s="69" t="s">
        <v>56</v>
      </c>
      <c r="AT52" s="70" t="s">
        <v>57</v>
      </c>
      <c r="AU52" s="70" t="s">
        <v>58</v>
      </c>
      <c r="AV52" s="70" t="s">
        <v>59</v>
      </c>
      <c r="AW52" s="70" t="s">
        <v>60</v>
      </c>
      <c r="AX52" s="70" t="s">
        <v>61</v>
      </c>
      <c r="AY52" s="70" t="s">
        <v>62</v>
      </c>
      <c r="AZ52" s="70" t="s">
        <v>63</v>
      </c>
      <c r="BA52" s="70" t="s">
        <v>64</v>
      </c>
      <c r="BB52" s="70" t="s">
        <v>65</v>
      </c>
      <c r="BC52" s="70" t="s">
        <v>66</v>
      </c>
      <c r="BD52" s="71" t="s">
        <v>67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68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45">
        <f>ROUND(SUM(AG55:AG59),2)</f>
        <v>0</v>
      </c>
      <c r="AH54" s="345"/>
      <c r="AI54" s="345"/>
      <c r="AJ54" s="345"/>
      <c r="AK54" s="345"/>
      <c r="AL54" s="345"/>
      <c r="AM54" s="345"/>
      <c r="AN54" s="346">
        <f aca="true" t="shared" si="0" ref="AN54:AN59">SUM(AG54,AT54)</f>
        <v>0</v>
      </c>
      <c r="AO54" s="346"/>
      <c r="AP54" s="346"/>
      <c r="AQ54" s="79" t="s">
        <v>19</v>
      </c>
      <c r="AR54" s="80"/>
      <c r="AS54" s="81">
        <f>ROUND(SUM(AS55:AS59),2)</f>
        <v>0</v>
      </c>
      <c r="AT54" s="82">
        <f aca="true" t="shared" si="1" ref="AT54:AT59">ROUND(SUM(AV54:AW54),2)</f>
        <v>0</v>
      </c>
      <c r="AU54" s="83">
        <f>ROUND(SUM(AU55:AU59),5)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ROUND(SUM(AZ55:AZ59),2)</f>
        <v>0</v>
      </c>
      <c r="BA54" s="82">
        <f>ROUND(SUM(BA55:BA59),2)</f>
        <v>0</v>
      </c>
      <c r="BB54" s="82">
        <f>ROUND(SUM(BB55:BB59),2)</f>
        <v>0</v>
      </c>
      <c r="BC54" s="82">
        <f>ROUND(SUM(BC55:BC59),2)</f>
        <v>0</v>
      </c>
      <c r="BD54" s="84">
        <f>ROUND(SUM(BD55:BD59),2)</f>
        <v>0</v>
      </c>
      <c r="BS54" s="85" t="s">
        <v>69</v>
      </c>
      <c r="BT54" s="85" t="s">
        <v>70</v>
      </c>
      <c r="BU54" s="86" t="s">
        <v>71</v>
      </c>
      <c r="BV54" s="85" t="s">
        <v>72</v>
      </c>
      <c r="BW54" s="85" t="s">
        <v>5</v>
      </c>
      <c r="BX54" s="85" t="s">
        <v>73</v>
      </c>
      <c r="CL54" s="85" t="s">
        <v>19</v>
      </c>
    </row>
    <row r="55" spans="1:91" s="7" customFormat="1" ht="16.5" customHeight="1">
      <c r="A55" s="87" t="s">
        <v>74</v>
      </c>
      <c r="B55" s="88"/>
      <c r="C55" s="89"/>
      <c r="D55" s="342" t="s">
        <v>75</v>
      </c>
      <c r="E55" s="342"/>
      <c r="F55" s="342"/>
      <c r="G55" s="342"/>
      <c r="H55" s="342"/>
      <c r="I55" s="90"/>
      <c r="J55" s="342" t="s">
        <v>76</v>
      </c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2"/>
      <c r="AB55" s="342"/>
      <c r="AC55" s="342"/>
      <c r="AD55" s="342"/>
      <c r="AE55" s="342"/>
      <c r="AF55" s="342"/>
      <c r="AG55" s="343">
        <f>'00 - Vedlejší a ostatní n...'!J30</f>
        <v>0</v>
      </c>
      <c r="AH55" s="344"/>
      <c r="AI55" s="344"/>
      <c r="AJ55" s="344"/>
      <c r="AK55" s="344"/>
      <c r="AL55" s="344"/>
      <c r="AM55" s="344"/>
      <c r="AN55" s="343">
        <f t="shared" si="0"/>
        <v>0</v>
      </c>
      <c r="AO55" s="344"/>
      <c r="AP55" s="344"/>
      <c r="AQ55" s="91" t="s">
        <v>77</v>
      </c>
      <c r="AR55" s="92"/>
      <c r="AS55" s="93">
        <v>0</v>
      </c>
      <c r="AT55" s="94">
        <f t="shared" si="1"/>
        <v>0</v>
      </c>
      <c r="AU55" s="95">
        <f>'00 - Vedlejší a ostatní n...'!P79</f>
        <v>0</v>
      </c>
      <c r="AV55" s="94">
        <f>'00 - Vedlejší a ostatní n...'!J33</f>
        <v>0</v>
      </c>
      <c r="AW55" s="94">
        <f>'00 - Vedlejší a ostatní n...'!J34</f>
        <v>0</v>
      </c>
      <c r="AX55" s="94">
        <f>'00 - Vedlejší a ostatní n...'!J35</f>
        <v>0</v>
      </c>
      <c r="AY55" s="94">
        <f>'00 - Vedlejší a ostatní n...'!J36</f>
        <v>0</v>
      </c>
      <c r="AZ55" s="94">
        <f>'00 - Vedlejší a ostatní n...'!F33</f>
        <v>0</v>
      </c>
      <c r="BA55" s="94">
        <f>'00 - Vedlejší a ostatní n...'!F34</f>
        <v>0</v>
      </c>
      <c r="BB55" s="94">
        <f>'00 - Vedlejší a ostatní n...'!F35</f>
        <v>0</v>
      </c>
      <c r="BC55" s="94">
        <f>'00 - Vedlejší a ostatní n...'!F36</f>
        <v>0</v>
      </c>
      <c r="BD55" s="96">
        <f>'00 - Vedlejší a ostatní n...'!F37</f>
        <v>0</v>
      </c>
      <c r="BT55" s="97" t="s">
        <v>78</v>
      </c>
      <c r="BV55" s="97" t="s">
        <v>72</v>
      </c>
      <c r="BW55" s="97" t="s">
        <v>79</v>
      </c>
      <c r="BX55" s="97" t="s">
        <v>5</v>
      </c>
      <c r="CL55" s="97" t="s">
        <v>19</v>
      </c>
      <c r="CM55" s="97" t="s">
        <v>80</v>
      </c>
    </row>
    <row r="56" spans="1:91" s="7" customFormat="1" ht="16.5" customHeight="1">
      <c r="A56" s="87" t="s">
        <v>74</v>
      </c>
      <c r="B56" s="88"/>
      <c r="C56" s="89"/>
      <c r="D56" s="342" t="s">
        <v>81</v>
      </c>
      <c r="E56" s="342"/>
      <c r="F56" s="342"/>
      <c r="G56" s="342"/>
      <c r="H56" s="342"/>
      <c r="I56" s="90"/>
      <c r="J56" s="342" t="s">
        <v>82</v>
      </c>
      <c r="K56" s="342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2"/>
      <c r="Y56" s="342"/>
      <c r="Z56" s="342"/>
      <c r="AA56" s="342"/>
      <c r="AB56" s="342"/>
      <c r="AC56" s="342"/>
      <c r="AD56" s="342"/>
      <c r="AE56" s="342"/>
      <c r="AF56" s="342"/>
      <c r="AG56" s="343">
        <f>'05 - SO 05 Interakční prv...'!J30</f>
        <v>0</v>
      </c>
      <c r="AH56" s="344"/>
      <c r="AI56" s="344"/>
      <c r="AJ56" s="344"/>
      <c r="AK56" s="344"/>
      <c r="AL56" s="344"/>
      <c r="AM56" s="344"/>
      <c r="AN56" s="343">
        <f t="shared" si="0"/>
        <v>0</v>
      </c>
      <c r="AO56" s="344"/>
      <c r="AP56" s="344"/>
      <c r="AQ56" s="91" t="s">
        <v>77</v>
      </c>
      <c r="AR56" s="92"/>
      <c r="AS56" s="93">
        <v>0</v>
      </c>
      <c r="AT56" s="94">
        <f t="shared" si="1"/>
        <v>0</v>
      </c>
      <c r="AU56" s="95">
        <f>'05 - SO 05 Interakční prv...'!P84</f>
        <v>0</v>
      </c>
      <c r="AV56" s="94">
        <f>'05 - SO 05 Interakční prv...'!J33</f>
        <v>0</v>
      </c>
      <c r="AW56" s="94">
        <f>'05 - SO 05 Interakční prv...'!J34</f>
        <v>0</v>
      </c>
      <c r="AX56" s="94">
        <f>'05 - SO 05 Interakční prv...'!J35</f>
        <v>0</v>
      </c>
      <c r="AY56" s="94">
        <f>'05 - SO 05 Interakční prv...'!J36</f>
        <v>0</v>
      </c>
      <c r="AZ56" s="94">
        <f>'05 - SO 05 Interakční prv...'!F33</f>
        <v>0</v>
      </c>
      <c r="BA56" s="94">
        <f>'05 - SO 05 Interakční prv...'!F34</f>
        <v>0</v>
      </c>
      <c r="BB56" s="94">
        <f>'05 - SO 05 Interakční prv...'!F35</f>
        <v>0</v>
      </c>
      <c r="BC56" s="94">
        <f>'05 - SO 05 Interakční prv...'!F36</f>
        <v>0</v>
      </c>
      <c r="BD56" s="96">
        <f>'05 - SO 05 Interakční prv...'!F37</f>
        <v>0</v>
      </c>
      <c r="BT56" s="97" t="s">
        <v>78</v>
      </c>
      <c r="BV56" s="97" t="s">
        <v>72</v>
      </c>
      <c r="BW56" s="97" t="s">
        <v>83</v>
      </c>
      <c r="BX56" s="97" t="s">
        <v>5</v>
      </c>
      <c r="CL56" s="97" t="s">
        <v>19</v>
      </c>
      <c r="CM56" s="97" t="s">
        <v>80</v>
      </c>
    </row>
    <row r="57" spans="1:91" s="7" customFormat="1" ht="16.5" customHeight="1">
      <c r="A57" s="87" t="s">
        <v>74</v>
      </c>
      <c r="B57" s="88"/>
      <c r="C57" s="89"/>
      <c r="D57" s="342" t="s">
        <v>84</v>
      </c>
      <c r="E57" s="342"/>
      <c r="F57" s="342"/>
      <c r="G57" s="342"/>
      <c r="H57" s="342"/>
      <c r="I57" s="90"/>
      <c r="J57" s="342" t="s">
        <v>85</v>
      </c>
      <c r="K57" s="342"/>
      <c r="L57" s="342"/>
      <c r="M57" s="342"/>
      <c r="N57" s="342"/>
      <c r="O57" s="342"/>
      <c r="P57" s="342"/>
      <c r="Q57" s="342"/>
      <c r="R57" s="342"/>
      <c r="S57" s="342"/>
      <c r="T57" s="342"/>
      <c r="U57" s="342"/>
      <c r="V57" s="342"/>
      <c r="W57" s="342"/>
      <c r="X57" s="342"/>
      <c r="Y57" s="342"/>
      <c r="Z57" s="342"/>
      <c r="AA57" s="342"/>
      <c r="AB57" s="342"/>
      <c r="AC57" s="342"/>
      <c r="AD57" s="342"/>
      <c r="AE57" s="342"/>
      <c r="AF57" s="342"/>
      <c r="AG57" s="343">
        <f>'NP 1 - IP18 - Následná pé...'!J30</f>
        <v>0</v>
      </c>
      <c r="AH57" s="344"/>
      <c r="AI57" s="344"/>
      <c r="AJ57" s="344"/>
      <c r="AK57" s="344"/>
      <c r="AL57" s="344"/>
      <c r="AM57" s="344"/>
      <c r="AN57" s="343">
        <f t="shared" si="0"/>
        <v>0</v>
      </c>
      <c r="AO57" s="344"/>
      <c r="AP57" s="344"/>
      <c r="AQ57" s="91" t="s">
        <v>77</v>
      </c>
      <c r="AR57" s="92"/>
      <c r="AS57" s="93">
        <v>0</v>
      </c>
      <c r="AT57" s="94">
        <f t="shared" si="1"/>
        <v>0</v>
      </c>
      <c r="AU57" s="95">
        <f>'NP 1 - IP18 - Následná pé...'!P84</f>
        <v>0</v>
      </c>
      <c r="AV57" s="94">
        <f>'NP 1 - IP18 - Následná pé...'!J33</f>
        <v>0</v>
      </c>
      <c r="AW57" s="94">
        <f>'NP 1 - IP18 - Následná pé...'!J34</f>
        <v>0</v>
      </c>
      <c r="AX57" s="94">
        <f>'NP 1 - IP18 - Následná pé...'!J35</f>
        <v>0</v>
      </c>
      <c r="AY57" s="94">
        <f>'NP 1 - IP18 - Následná pé...'!J36</f>
        <v>0</v>
      </c>
      <c r="AZ57" s="94">
        <f>'NP 1 - IP18 - Následná pé...'!F33</f>
        <v>0</v>
      </c>
      <c r="BA57" s="94">
        <f>'NP 1 - IP18 - Následná pé...'!F34</f>
        <v>0</v>
      </c>
      <c r="BB57" s="94">
        <f>'NP 1 - IP18 - Následná pé...'!F35</f>
        <v>0</v>
      </c>
      <c r="BC57" s="94">
        <f>'NP 1 - IP18 - Následná pé...'!F36</f>
        <v>0</v>
      </c>
      <c r="BD57" s="96">
        <f>'NP 1 - IP18 - Následná pé...'!F37</f>
        <v>0</v>
      </c>
      <c r="BT57" s="97" t="s">
        <v>78</v>
      </c>
      <c r="BV57" s="97" t="s">
        <v>72</v>
      </c>
      <c r="BW57" s="97" t="s">
        <v>86</v>
      </c>
      <c r="BX57" s="97" t="s">
        <v>5</v>
      </c>
      <c r="CL57" s="97" t="s">
        <v>19</v>
      </c>
      <c r="CM57" s="97" t="s">
        <v>80</v>
      </c>
    </row>
    <row r="58" spans="1:91" s="7" customFormat="1" ht="16.5" customHeight="1">
      <c r="A58" s="87" t="s">
        <v>74</v>
      </c>
      <c r="B58" s="88"/>
      <c r="C58" s="89"/>
      <c r="D58" s="342" t="s">
        <v>87</v>
      </c>
      <c r="E58" s="342"/>
      <c r="F58" s="342"/>
      <c r="G58" s="342"/>
      <c r="H58" s="342"/>
      <c r="I58" s="90"/>
      <c r="J58" s="342" t="s">
        <v>88</v>
      </c>
      <c r="K58" s="342"/>
      <c r="L58" s="342"/>
      <c r="M58" s="342"/>
      <c r="N58" s="342"/>
      <c r="O58" s="342"/>
      <c r="P58" s="342"/>
      <c r="Q58" s="342"/>
      <c r="R58" s="342"/>
      <c r="S58" s="342"/>
      <c r="T58" s="342"/>
      <c r="U58" s="342"/>
      <c r="V58" s="342"/>
      <c r="W58" s="342"/>
      <c r="X58" s="342"/>
      <c r="Y58" s="342"/>
      <c r="Z58" s="342"/>
      <c r="AA58" s="342"/>
      <c r="AB58" s="342"/>
      <c r="AC58" s="342"/>
      <c r="AD58" s="342"/>
      <c r="AE58" s="342"/>
      <c r="AF58" s="342"/>
      <c r="AG58" s="343">
        <f>'NP 2 - IP18 - Následná pé...'!J30</f>
        <v>0</v>
      </c>
      <c r="AH58" s="344"/>
      <c r="AI58" s="344"/>
      <c r="AJ58" s="344"/>
      <c r="AK58" s="344"/>
      <c r="AL58" s="344"/>
      <c r="AM58" s="344"/>
      <c r="AN58" s="343">
        <f t="shared" si="0"/>
        <v>0</v>
      </c>
      <c r="AO58" s="344"/>
      <c r="AP58" s="344"/>
      <c r="AQ58" s="91" t="s">
        <v>77</v>
      </c>
      <c r="AR58" s="92"/>
      <c r="AS58" s="93">
        <v>0</v>
      </c>
      <c r="AT58" s="94">
        <f t="shared" si="1"/>
        <v>0</v>
      </c>
      <c r="AU58" s="95">
        <f>'NP 2 - IP18 - Následná pé...'!P84</f>
        <v>0</v>
      </c>
      <c r="AV58" s="94">
        <f>'NP 2 - IP18 - Následná pé...'!J33</f>
        <v>0</v>
      </c>
      <c r="AW58" s="94">
        <f>'NP 2 - IP18 - Následná pé...'!J34</f>
        <v>0</v>
      </c>
      <c r="AX58" s="94">
        <f>'NP 2 - IP18 - Následná pé...'!J35</f>
        <v>0</v>
      </c>
      <c r="AY58" s="94">
        <f>'NP 2 - IP18 - Následná pé...'!J36</f>
        <v>0</v>
      </c>
      <c r="AZ58" s="94">
        <f>'NP 2 - IP18 - Následná pé...'!F33</f>
        <v>0</v>
      </c>
      <c r="BA58" s="94">
        <f>'NP 2 - IP18 - Následná pé...'!F34</f>
        <v>0</v>
      </c>
      <c r="BB58" s="94">
        <f>'NP 2 - IP18 - Následná pé...'!F35</f>
        <v>0</v>
      </c>
      <c r="BC58" s="94">
        <f>'NP 2 - IP18 - Následná pé...'!F36</f>
        <v>0</v>
      </c>
      <c r="BD58" s="96">
        <f>'NP 2 - IP18 - Následná pé...'!F37</f>
        <v>0</v>
      </c>
      <c r="BT58" s="97" t="s">
        <v>78</v>
      </c>
      <c r="BV58" s="97" t="s">
        <v>72</v>
      </c>
      <c r="BW58" s="97" t="s">
        <v>89</v>
      </c>
      <c r="BX58" s="97" t="s">
        <v>5</v>
      </c>
      <c r="CL58" s="97" t="s">
        <v>19</v>
      </c>
      <c r="CM58" s="97" t="s">
        <v>80</v>
      </c>
    </row>
    <row r="59" spans="1:91" s="7" customFormat="1" ht="16.5" customHeight="1">
      <c r="A59" s="87" t="s">
        <v>74</v>
      </c>
      <c r="B59" s="88"/>
      <c r="C59" s="89"/>
      <c r="D59" s="342" t="s">
        <v>90</v>
      </c>
      <c r="E59" s="342"/>
      <c r="F59" s="342"/>
      <c r="G59" s="342"/>
      <c r="H59" s="342"/>
      <c r="I59" s="90"/>
      <c r="J59" s="342" t="s">
        <v>91</v>
      </c>
      <c r="K59" s="342"/>
      <c r="L59" s="342"/>
      <c r="M59" s="342"/>
      <c r="N59" s="342"/>
      <c r="O59" s="342"/>
      <c r="P59" s="342"/>
      <c r="Q59" s="342"/>
      <c r="R59" s="342"/>
      <c r="S59" s="342"/>
      <c r="T59" s="342"/>
      <c r="U59" s="342"/>
      <c r="V59" s="342"/>
      <c r="W59" s="342"/>
      <c r="X59" s="342"/>
      <c r="Y59" s="342"/>
      <c r="Z59" s="342"/>
      <c r="AA59" s="342"/>
      <c r="AB59" s="342"/>
      <c r="AC59" s="342"/>
      <c r="AD59" s="342"/>
      <c r="AE59" s="342"/>
      <c r="AF59" s="342"/>
      <c r="AG59" s="343">
        <f>'NP 3 - IP18 - Následná pé...'!J30</f>
        <v>0</v>
      </c>
      <c r="AH59" s="344"/>
      <c r="AI59" s="344"/>
      <c r="AJ59" s="344"/>
      <c r="AK59" s="344"/>
      <c r="AL59" s="344"/>
      <c r="AM59" s="344"/>
      <c r="AN59" s="343">
        <f t="shared" si="0"/>
        <v>0</v>
      </c>
      <c r="AO59" s="344"/>
      <c r="AP59" s="344"/>
      <c r="AQ59" s="91" t="s">
        <v>77</v>
      </c>
      <c r="AR59" s="92"/>
      <c r="AS59" s="98">
        <v>0</v>
      </c>
      <c r="AT59" s="99">
        <f t="shared" si="1"/>
        <v>0</v>
      </c>
      <c r="AU59" s="100">
        <f>'NP 3 - IP18 - Následná pé...'!P84</f>
        <v>0</v>
      </c>
      <c r="AV59" s="99">
        <f>'NP 3 - IP18 - Následná pé...'!J33</f>
        <v>0</v>
      </c>
      <c r="AW59" s="99">
        <f>'NP 3 - IP18 - Následná pé...'!J34</f>
        <v>0</v>
      </c>
      <c r="AX59" s="99">
        <f>'NP 3 - IP18 - Následná pé...'!J35</f>
        <v>0</v>
      </c>
      <c r="AY59" s="99">
        <f>'NP 3 - IP18 - Následná pé...'!J36</f>
        <v>0</v>
      </c>
      <c r="AZ59" s="99">
        <f>'NP 3 - IP18 - Následná pé...'!F33</f>
        <v>0</v>
      </c>
      <c r="BA59" s="99">
        <f>'NP 3 - IP18 - Následná pé...'!F34</f>
        <v>0</v>
      </c>
      <c r="BB59" s="99">
        <f>'NP 3 - IP18 - Následná pé...'!F35</f>
        <v>0</v>
      </c>
      <c r="BC59" s="99">
        <f>'NP 3 - IP18 - Následná pé...'!F36</f>
        <v>0</v>
      </c>
      <c r="BD59" s="101">
        <f>'NP 3 - IP18 - Následná pé...'!F37</f>
        <v>0</v>
      </c>
      <c r="BT59" s="97" t="s">
        <v>78</v>
      </c>
      <c r="BV59" s="97" t="s">
        <v>72</v>
      </c>
      <c r="BW59" s="97" t="s">
        <v>92</v>
      </c>
      <c r="BX59" s="97" t="s">
        <v>5</v>
      </c>
      <c r="CL59" s="97" t="s">
        <v>19</v>
      </c>
      <c r="CM59" s="97" t="s">
        <v>80</v>
      </c>
    </row>
    <row r="60" spans="1:57" s="2" customFormat="1" ht="30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40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1:57" s="2" customFormat="1" ht="6.95" customHeight="1">
      <c r="A61" s="35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0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</sheetData>
  <sheetProtection algorithmName="SHA-512" hashValue="DEXdwVwvA6kk2d2OXVPsLyOSIUqsVzxANA8GZdz3NRBSVjqRCDrnuYUNZZonqBJNrJFhswtIzwnzxs1u/CJT9w==" saltValue="uFU0I4IjHcZoXhiEJBKqwQxvvCFLiZX5mLMhr9b9yXeXqvDMUkZZVtUPZAWaKOFUZo57IfWfXwUa6VEUfjDqBw==" spinCount="100000" sheet="1" objects="1" scenarios="1" formatColumns="0" formatRows="0"/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AG54:AM54"/>
    <mergeCell ref="AN54:AP54"/>
    <mergeCell ref="L45:AO45"/>
    <mergeCell ref="AM47:AN47"/>
    <mergeCell ref="AM49:AP49"/>
    <mergeCell ref="AS49:AT51"/>
    <mergeCell ref="AM50:AP50"/>
  </mergeCells>
  <hyperlinks>
    <hyperlink ref="A55" location="'00 - Vedlejší a ostatní n...'!C2" display="/"/>
    <hyperlink ref="A56" location="'05 - SO 05 Interakční prv...'!C2" display="/"/>
    <hyperlink ref="A57" location="'NP 1 - IP18 - Následná pé...'!C2" display="/"/>
    <hyperlink ref="A58" location="'NP 2 - IP18 - Následná pé...'!C2" display="/"/>
    <hyperlink ref="A59" location="'NP 3 - IP18 - Následná p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AT2" s="18" t="s">
        <v>79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80</v>
      </c>
    </row>
    <row r="4" spans="2:46" s="1" customFormat="1" ht="24.95" customHeight="1">
      <c r="B4" s="21"/>
      <c r="D4" s="104" t="s">
        <v>93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7" t="str">
        <f>'Rekapitulace stavby'!K6</f>
        <v>Realizace společných zařízení KoPÚ Podolí u Přerova</v>
      </c>
      <c r="F7" s="368"/>
      <c r="G7" s="368"/>
      <c r="H7" s="368"/>
      <c r="L7" s="21"/>
    </row>
    <row r="8" spans="1:31" s="2" customFormat="1" ht="12" customHeight="1">
      <c r="A8" s="35"/>
      <c r="B8" s="40"/>
      <c r="C8" s="35"/>
      <c r="D8" s="106" t="s">
        <v>94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9" t="s">
        <v>95</v>
      </c>
      <c r="F9" s="370"/>
      <c r="G9" s="370"/>
      <c r="H9" s="370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8. 3. 2018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tr">
        <f>IF('Rekapitulace stavby'!AN10="","",'Rekapitulace stavby'!AN10)</f>
        <v/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tr">
        <f>IF('Rekapitulace stavby'!E11="","",'Rekapitulace stavby'!E11)</f>
        <v xml:space="preserve"> </v>
      </c>
      <c r="F15" s="35"/>
      <c r="G15" s="35"/>
      <c r="H15" s="35"/>
      <c r="I15" s="106" t="s">
        <v>28</v>
      </c>
      <c r="J15" s="108" t="str">
        <f>IF('Rekapitulace stavby'!AN11="","",'Rekapitulace stavby'!AN11)</f>
        <v/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1" t="str">
        <f>'Rekapitulace stavby'!E14</f>
        <v>Vyplň údaj</v>
      </c>
      <c r="F18" s="372"/>
      <c r="G18" s="372"/>
      <c r="H18" s="372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tr">
        <f>IF('Rekapitulace stavby'!AN16="","",'Rekapitulace stavby'!AN16)</f>
        <v/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tr">
        <f>IF('Rekapitulace stavby'!E17="","",'Rekapitulace stavby'!E17)</f>
        <v xml:space="preserve"> </v>
      </c>
      <c r="F21" s="35"/>
      <c r="G21" s="35"/>
      <c r="H21" s="35"/>
      <c r="I21" s="106" t="s">
        <v>28</v>
      </c>
      <c r="J21" s="108" t="str">
        <f>IF('Rekapitulace stavby'!AN17="","",'Rekapitulace stavby'!AN17)</f>
        <v/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33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28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34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3" t="s">
        <v>19</v>
      </c>
      <c r="F27" s="373"/>
      <c r="G27" s="373"/>
      <c r="H27" s="373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36</v>
      </c>
      <c r="E30" s="35"/>
      <c r="F30" s="35"/>
      <c r="G30" s="35"/>
      <c r="H30" s="35"/>
      <c r="I30" s="35"/>
      <c r="J30" s="115">
        <f>ROUND(J79,2)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38</v>
      </c>
      <c r="G32" s="35"/>
      <c r="H32" s="35"/>
      <c r="I32" s="116" t="s">
        <v>37</v>
      </c>
      <c r="J32" s="116" t="s">
        <v>39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40</v>
      </c>
      <c r="E33" s="106" t="s">
        <v>41</v>
      </c>
      <c r="F33" s="118">
        <f>ROUND((SUM(BE79:BE88)),2)</f>
        <v>0</v>
      </c>
      <c r="G33" s="35"/>
      <c r="H33" s="35"/>
      <c r="I33" s="119">
        <v>0.21</v>
      </c>
      <c r="J33" s="118">
        <f>ROUND(((SUM(BE79:BE88))*I33),2)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42</v>
      </c>
      <c r="F34" s="118">
        <f>ROUND((SUM(BF79:BF88)),2)</f>
        <v>0</v>
      </c>
      <c r="G34" s="35"/>
      <c r="H34" s="35"/>
      <c r="I34" s="119">
        <v>0.15</v>
      </c>
      <c r="J34" s="118">
        <f>ROUND(((SUM(BF79:BF88))*I34),2)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43</v>
      </c>
      <c r="F35" s="118">
        <f>ROUND((SUM(BG79:BG88)),2)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44</v>
      </c>
      <c r="F36" s="118">
        <f>ROUND((SUM(BH79:BH88)),2)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45</v>
      </c>
      <c r="F37" s="118">
        <f>ROUND((SUM(BI79:BI88)),2)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46</v>
      </c>
      <c r="E39" s="122"/>
      <c r="F39" s="122"/>
      <c r="G39" s="123" t="s">
        <v>47</v>
      </c>
      <c r="H39" s="124" t="s">
        <v>48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96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4" t="str">
        <f>E7</f>
        <v>Realizace společných zařízení KoPÚ Podolí u Přerova</v>
      </c>
      <c r="F48" s="375"/>
      <c r="G48" s="375"/>
      <c r="H48" s="375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94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7" t="str">
        <f>E9</f>
        <v>00 - Vedlejší a ostatní náklady</v>
      </c>
      <c r="F50" s="376"/>
      <c r="G50" s="376"/>
      <c r="H50" s="376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Podolí u Přerova</v>
      </c>
      <c r="G52" s="37"/>
      <c r="H52" s="37"/>
      <c r="I52" s="30" t="s">
        <v>23</v>
      </c>
      <c r="J52" s="60" t="str">
        <f>IF(J12="","",J12)</f>
        <v>8. 3. 2018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 xml:space="preserve"> </v>
      </c>
      <c r="G54" s="37"/>
      <c r="H54" s="37"/>
      <c r="I54" s="30" t="s">
        <v>31</v>
      </c>
      <c r="J54" s="33" t="str">
        <f>E21</f>
        <v xml:space="preserve"> 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33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97</v>
      </c>
      <c r="D57" s="132"/>
      <c r="E57" s="132"/>
      <c r="F57" s="132"/>
      <c r="G57" s="132"/>
      <c r="H57" s="132"/>
      <c r="I57" s="132"/>
      <c r="J57" s="133" t="s">
        <v>98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68</v>
      </c>
      <c r="D59" s="37"/>
      <c r="E59" s="37"/>
      <c r="F59" s="37"/>
      <c r="G59" s="37"/>
      <c r="H59" s="37"/>
      <c r="I59" s="37"/>
      <c r="J59" s="78">
        <f>J79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99</v>
      </c>
    </row>
    <row r="60" spans="1:31" s="2" customFormat="1" ht="21.7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10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6.95" customHeight="1">
      <c r="A61" s="35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10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5" spans="1:31" s="2" customFormat="1" ht="6.95" customHeight="1">
      <c r="A65" s="35"/>
      <c r="B65" s="50"/>
      <c r="C65" s="51"/>
      <c r="D65" s="51"/>
      <c r="E65" s="51"/>
      <c r="F65" s="51"/>
      <c r="G65" s="51"/>
      <c r="H65" s="51"/>
      <c r="I65" s="51"/>
      <c r="J65" s="51"/>
      <c r="K65" s="51"/>
      <c r="L65" s="10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24.95" customHeight="1">
      <c r="A66" s="35"/>
      <c r="B66" s="36"/>
      <c r="C66" s="24" t="s">
        <v>100</v>
      </c>
      <c r="D66" s="37"/>
      <c r="E66" s="37"/>
      <c r="F66" s="37"/>
      <c r="G66" s="37"/>
      <c r="H66" s="37"/>
      <c r="I66" s="37"/>
      <c r="J66" s="37"/>
      <c r="K66" s="37"/>
      <c r="L66" s="107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s="2" customFormat="1" ht="6.95" customHeight="1">
      <c r="A67" s="35"/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10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12" customHeight="1">
      <c r="A68" s="35"/>
      <c r="B68" s="36"/>
      <c r="C68" s="30" t="s">
        <v>16</v>
      </c>
      <c r="D68" s="37"/>
      <c r="E68" s="37"/>
      <c r="F68" s="37"/>
      <c r="G68" s="37"/>
      <c r="H68" s="37"/>
      <c r="I68" s="37"/>
      <c r="J68" s="37"/>
      <c r="K68" s="37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16.5" customHeight="1">
      <c r="A69" s="35"/>
      <c r="B69" s="36"/>
      <c r="C69" s="37"/>
      <c r="D69" s="37"/>
      <c r="E69" s="374" t="str">
        <f>E7</f>
        <v>Realizace společných zařízení KoPÚ Podolí u Přerova</v>
      </c>
      <c r="F69" s="375"/>
      <c r="G69" s="375"/>
      <c r="H69" s="375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2" customHeight="1">
      <c r="A70" s="35"/>
      <c r="B70" s="36"/>
      <c r="C70" s="30" t="s">
        <v>94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6.5" customHeight="1">
      <c r="A71" s="35"/>
      <c r="B71" s="36"/>
      <c r="C71" s="37"/>
      <c r="D71" s="37"/>
      <c r="E71" s="327" t="str">
        <f>E9</f>
        <v>00 - Vedlejší a ostatní náklady</v>
      </c>
      <c r="F71" s="376"/>
      <c r="G71" s="376"/>
      <c r="H71" s="376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5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21</v>
      </c>
      <c r="D73" s="37"/>
      <c r="E73" s="37"/>
      <c r="F73" s="28" t="str">
        <f>F12</f>
        <v>Podolí u Přerova</v>
      </c>
      <c r="G73" s="37"/>
      <c r="H73" s="37"/>
      <c r="I73" s="30" t="s">
        <v>23</v>
      </c>
      <c r="J73" s="60" t="str">
        <f>IF(J12="","",J12)</f>
        <v>8. 3. 2018</v>
      </c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5.2" customHeight="1">
      <c r="A75" s="35"/>
      <c r="B75" s="36"/>
      <c r="C75" s="30" t="s">
        <v>25</v>
      </c>
      <c r="D75" s="37"/>
      <c r="E75" s="37"/>
      <c r="F75" s="28" t="str">
        <f>E15</f>
        <v xml:space="preserve"> </v>
      </c>
      <c r="G75" s="37"/>
      <c r="H75" s="37"/>
      <c r="I75" s="30" t="s">
        <v>31</v>
      </c>
      <c r="J75" s="33" t="str">
        <f>E21</f>
        <v xml:space="preserve"> </v>
      </c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5.2" customHeight="1">
      <c r="A76" s="35"/>
      <c r="B76" s="36"/>
      <c r="C76" s="30" t="s">
        <v>29</v>
      </c>
      <c r="D76" s="37"/>
      <c r="E76" s="37"/>
      <c r="F76" s="28" t="str">
        <f>IF(E18="","",E18)</f>
        <v>Vyplň údaj</v>
      </c>
      <c r="G76" s="37"/>
      <c r="H76" s="37"/>
      <c r="I76" s="30" t="s">
        <v>33</v>
      </c>
      <c r="J76" s="33" t="str">
        <f>E24</f>
        <v xml:space="preserve"> </v>
      </c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0.3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9" customFormat="1" ht="29.25" customHeight="1">
      <c r="A78" s="135"/>
      <c r="B78" s="136"/>
      <c r="C78" s="137" t="s">
        <v>101</v>
      </c>
      <c r="D78" s="138" t="s">
        <v>55</v>
      </c>
      <c r="E78" s="138" t="s">
        <v>51</v>
      </c>
      <c r="F78" s="138" t="s">
        <v>52</v>
      </c>
      <c r="G78" s="138" t="s">
        <v>102</v>
      </c>
      <c r="H78" s="138" t="s">
        <v>103</v>
      </c>
      <c r="I78" s="138" t="s">
        <v>104</v>
      </c>
      <c r="J78" s="138" t="s">
        <v>98</v>
      </c>
      <c r="K78" s="139" t="s">
        <v>105</v>
      </c>
      <c r="L78" s="140"/>
      <c r="M78" s="69" t="s">
        <v>19</v>
      </c>
      <c r="N78" s="70" t="s">
        <v>40</v>
      </c>
      <c r="O78" s="70" t="s">
        <v>106</v>
      </c>
      <c r="P78" s="70" t="s">
        <v>107</v>
      </c>
      <c r="Q78" s="70" t="s">
        <v>108</v>
      </c>
      <c r="R78" s="70" t="s">
        <v>109</v>
      </c>
      <c r="S78" s="70" t="s">
        <v>110</v>
      </c>
      <c r="T78" s="71" t="s">
        <v>111</v>
      </c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</row>
    <row r="79" spans="1:63" s="2" customFormat="1" ht="22.9" customHeight="1">
      <c r="A79" s="35"/>
      <c r="B79" s="36"/>
      <c r="C79" s="76" t="s">
        <v>112</v>
      </c>
      <c r="D79" s="37"/>
      <c r="E79" s="37"/>
      <c r="F79" s="37"/>
      <c r="G79" s="37"/>
      <c r="H79" s="37"/>
      <c r="I79" s="37"/>
      <c r="J79" s="141">
        <f>BK79</f>
        <v>0</v>
      </c>
      <c r="K79" s="37"/>
      <c r="L79" s="40"/>
      <c r="M79" s="72"/>
      <c r="N79" s="142"/>
      <c r="O79" s="73"/>
      <c r="P79" s="143">
        <f>SUM(P80:P88)</f>
        <v>0</v>
      </c>
      <c r="Q79" s="73"/>
      <c r="R79" s="143">
        <f>SUM(R80:R88)</f>
        <v>0</v>
      </c>
      <c r="S79" s="73"/>
      <c r="T79" s="144">
        <f>SUM(T80:T88)</f>
        <v>0</v>
      </c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T79" s="18" t="s">
        <v>69</v>
      </c>
      <c r="AU79" s="18" t="s">
        <v>99</v>
      </c>
      <c r="BK79" s="145">
        <f>SUM(BK80:BK88)</f>
        <v>0</v>
      </c>
    </row>
    <row r="80" spans="1:65" s="2" customFormat="1" ht="24.2" customHeight="1">
      <c r="A80" s="35"/>
      <c r="B80" s="36"/>
      <c r="C80" s="146" t="s">
        <v>78</v>
      </c>
      <c r="D80" s="146" t="s">
        <v>113</v>
      </c>
      <c r="E80" s="147" t="s">
        <v>114</v>
      </c>
      <c r="F80" s="148" t="s">
        <v>115</v>
      </c>
      <c r="G80" s="149" t="s">
        <v>116</v>
      </c>
      <c r="H80" s="150">
        <v>1</v>
      </c>
      <c r="I80" s="151"/>
      <c r="J80" s="152">
        <f aca="true" t="shared" si="0" ref="J80:J88">ROUND(I80*H80,2)</f>
        <v>0</v>
      </c>
      <c r="K80" s="148" t="s">
        <v>19</v>
      </c>
      <c r="L80" s="40"/>
      <c r="M80" s="153" t="s">
        <v>19</v>
      </c>
      <c r="N80" s="154" t="s">
        <v>41</v>
      </c>
      <c r="O80" s="65"/>
      <c r="P80" s="155">
        <f aca="true" t="shared" si="1" ref="P80:P88">O80*H80</f>
        <v>0</v>
      </c>
      <c r="Q80" s="155">
        <v>0</v>
      </c>
      <c r="R80" s="155">
        <f aca="true" t="shared" si="2" ref="R80:R88">Q80*H80</f>
        <v>0</v>
      </c>
      <c r="S80" s="155">
        <v>0</v>
      </c>
      <c r="T80" s="156">
        <f aca="true" t="shared" si="3" ref="T80:T88">S80*H80</f>
        <v>0</v>
      </c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R80" s="157" t="s">
        <v>117</v>
      </c>
      <c r="AT80" s="157" t="s">
        <v>113</v>
      </c>
      <c r="AU80" s="157" t="s">
        <v>70</v>
      </c>
      <c r="AY80" s="18" t="s">
        <v>118</v>
      </c>
      <c r="BE80" s="158">
        <f aca="true" t="shared" si="4" ref="BE80:BE88">IF(N80="základní",J80,0)</f>
        <v>0</v>
      </c>
      <c r="BF80" s="158">
        <f aca="true" t="shared" si="5" ref="BF80:BF88">IF(N80="snížená",J80,0)</f>
        <v>0</v>
      </c>
      <c r="BG80" s="158">
        <f aca="true" t="shared" si="6" ref="BG80:BG88">IF(N80="zákl. přenesená",J80,0)</f>
        <v>0</v>
      </c>
      <c r="BH80" s="158">
        <f aca="true" t="shared" si="7" ref="BH80:BH88">IF(N80="sníž. přenesená",J80,0)</f>
        <v>0</v>
      </c>
      <c r="BI80" s="158">
        <f aca="true" t="shared" si="8" ref="BI80:BI88">IF(N80="nulová",J80,0)</f>
        <v>0</v>
      </c>
      <c r="BJ80" s="18" t="s">
        <v>78</v>
      </c>
      <c r="BK80" s="158">
        <f aca="true" t="shared" si="9" ref="BK80:BK88">ROUND(I80*H80,2)</f>
        <v>0</v>
      </c>
      <c r="BL80" s="18" t="s">
        <v>117</v>
      </c>
      <c r="BM80" s="157" t="s">
        <v>119</v>
      </c>
    </row>
    <row r="81" spans="1:65" s="2" customFormat="1" ht="16.5" customHeight="1">
      <c r="A81" s="35"/>
      <c r="B81" s="36"/>
      <c r="C81" s="146" t="s">
        <v>80</v>
      </c>
      <c r="D81" s="146" t="s">
        <v>113</v>
      </c>
      <c r="E81" s="147" t="s">
        <v>120</v>
      </c>
      <c r="F81" s="148" t="s">
        <v>121</v>
      </c>
      <c r="G81" s="149" t="s">
        <v>116</v>
      </c>
      <c r="H81" s="150">
        <v>1</v>
      </c>
      <c r="I81" s="151"/>
      <c r="J81" s="152">
        <f t="shared" si="0"/>
        <v>0</v>
      </c>
      <c r="K81" s="148" t="s">
        <v>19</v>
      </c>
      <c r="L81" s="40"/>
      <c r="M81" s="153" t="s">
        <v>19</v>
      </c>
      <c r="N81" s="154" t="s">
        <v>41</v>
      </c>
      <c r="O81" s="65"/>
      <c r="P81" s="155">
        <f t="shared" si="1"/>
        <v>0</v>
      </c>
      <c r="Q81" s="155">
        <v>0</v>
      </c>
      <c r="R81" s="155">
        <f t="shared" si="2"/>
        <v>0</v>
      </c>
      <c r="S81" s="155">
        <v>0</v>
      </c>
      <c r="T81" s="156">
        <f t="shared" si="3"/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R81" s="157" t="s">
        <v>122</v>
      </c>
      <c r="AT81" s="157" t="s">
        <v>113</v>
      </c>
      <c r="AU81" s="157" t="s">
        <v>70</v>
      </c>
      <c r="AY81" s="18" t="s">
        <v>118</v>
      </c>
      <c r="BE81" s="158">
        <f t="shared" si="4"/>
        <v>0</v>
      </c>
      <c r="BF81" s="158">
        <f t="shared" si="5"/>
        <v>0</v>
      </c>
      <c r="BG81" s="158">
        <f t="shared" si="6"/>
        <v>0</v>
      </c>
      <c r="BH81" s="158">
        <f t="shared" si="7"/>
        <v>0</v>
      </c>
      <c r="BI81" s="158">
        <f t="shared" si="8"/>
        <v>0</v>
      </c>
      <c r="BJ81" s="18" t="s">
        <v>78</v>
      </c>
      <c r="BK81" s="158">
        <f t="shared" si="9"/>
        <v>0</v>
      </c>
      <c r="BL81" s="18" t="s">
        <v>122</v>
      </c>
      <c r="BM81" s="157" t="s">
        <v>123</v>
      </c>
    </row>
    <row r="82" spans="1:65" s="2" customFormat="1" ht="16.5" customHeight="1">
      <c r="A82" s="35"/>
      <c r="B82" s="36"/>
      <c r="C82" s="146" t="s">
        <v>124</v>
      </c>
      <c r="D82" s="146" t="s">
        <v>113</v>
      </c>
      <c r="E82" s="147" t="s">
        <v>125</v>
      </c>
      <c r="F82" s="148" t="s">
        <v>126</v>
      </c>
      <c r="G82" s="149" t="s">
        <v>116</v>
      </c>
      <c r="H82" s="150">
        <v>1</v>
      </c>
      <c r="I82" s="151"/>
      <c r="J82" s="152">
        <f t="shared" si="0"/>
        <v>0</v>
      </c>
      <c r="K82" s="148" t="s">
        <v>19</v>
      </c>
      <c r="L82" s="40"/>
      <c r="M82" s="153" t="s">
        <v>19</v>
      </c>
      <c r="N82" s="154" t="s">
        <v>41</v>
      </c>
      <c r="O82" s="65"/>
      <c r="P82" s="155">
        <f t="shared" si="1"/>
        <v>0</v>
      </c>
      <c r="Q82" s="155">
        <v>0</v>
      </c>
      <c r="R82" s="155">
        <f t="shared" si="2"/>
        <v>0</v>
      </c>
      <c r="S82" s="155">
        <v>0</v>
      </c>
      <c r="T82" s="156">
        <f t="shared" si="3"/>
        <v>0</v>
      </c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R82" s="157" t="s">
        <v>117</v>
      </c>
      <c r="AT82" s="157" t="s">
        <v>113</v>
      </c>
      <c r="AU82" s="157" t="s">
        <v>70</v>
      </c>
      <c r="AY82" s="18" t="s">
        <v>118</v>
      </c>
      <c r="BE82" s="158">
        <f t="shared" si="4"/>
        <v>0</v>
      </c>
      <c r="BF82" s="158">
        <f t="shared" si="5"/>
        <v>0</v>
      </c>
      <c r="BG82" s="158">
        <f t="shared" si="6"/>
        <v>0</v>
      </c>
      <c r="BH82" s="158">
        <f t="shared" si="7"/>
        <v>0</v>
      </c>
      <c r="BI82" s="158">
        <f t="shared" si="8"/>
        <v>0</v>
      </c>
      <c r="BJ82" s="18" t="s">
        <v>78</v>
      </c>
      <c r="BK82" s="158">
        <f t="shared" si="9"/>
        <v>0</v>
      </c>
      <c r="BL82" s="18" t="s">
        <v>117</v>
      </c>
      <c r="BM82" s="157" t="s">
        <v>127</v>
      </c>
    </row>
    <row r="83" spans="1:65" s="2" customFormat="1" ht="16.5" customHeight="1">
      <c r="A83" s="35"/>
      <c r="B83" s="36"/>
      <c r="C83" s="146" t="s">
        <v>122</v>
      </c>
      <c r="D83" s="146" t="s">
        <v>113</v>
      </c>
      <c r="E83" s="147" t="s">
        <v>128</v>
      </c>
      <c r="F83" s="148" t="s">
        <v>129</v>
      </c>
      <c r="G83" s="149" t="s">
        <v>116</v>
      </c>
      <c r="H83" s="150">
        <v>1</v>
      </c>
      <c r="I83" s="151"/>
      <c r="J83" s="152">
        <f t="shared" si="0"/>
        <v>0</v>
      </c>
      <c r="K83" s="148" t="s">
        <v>19</v>
      </c>
      <c r="L83" s="40"/>
      <c r="M83" s="153" t="s">
        <v>19</v>
      </c>
      <c r="N83" s="154" t="s">
        <v>41</v>
      </c>
      <c r="O83" s="65"/>
      <c r="P83" s="155">
        <f t="shared" si="1"/>
        <v>0</v>
      </c>
      <c r="Q83" s="155">
        <v>0</v>
      </c>
      <c r="R83" s="155">
        <f t="shared" si="2"/>
        <v>0</v>
      </c>
      <c r="S83" s="155">
        <v>0</v>
      </c>
      <c r="T83" s="156">
        <f t="shared" si="3"/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R83" s="157" t="s">
        <v>117</v>
      </c>
      <c r="AT83" s="157" t="s">
        <v>113</v>
      </c>
      <c r="AU83" s="157" t="s">
        <v>70</v>
      </c>
      <c r="AY83" s="18" t="s">
        <v>118</v>
      </c>
      <c r="BE83" s="158">
        <f t="shared" si="4"/>
        <v>0</v>
      </c>
      <c r="BF83" s="158">
        <f t="shared" si="5"/>
        <v>0</v>
      </c>
      <c r="BG83" s="158">
        <f t="shared" si="6"/>
        <v>0</v>
      </c>
      <c r="BH83" s="158">
        <f t="shared" si="7"/>
        <v>0</v>
      </c>
      <c r="BI83" s="158">
        <f t="shared" si="8"/>
        <v>0</v>
      </c>
      <c r="BJ83" s="18" t="s">
        <v>78</v>
      </c>
      <c r="BK83" s="158">
        <f t="shared" si="9"/>
        <v>0</v>
      </c>
      <c r="BL83" s="18" t="s">
        <v>117</v>
      </c>
      <c r="BM83" s="157" t="s">
        <v>130</v>
      </c>
    </row>
    <row r="84" spans="1:65" s="2" customFormat="1" ht="16.5" customHeight="1">
      <c r="A84" s="35"/>
      <c r="B84" s="36"/>
      <c r="C84" s="146" t="s">
        <v>131</v>
      </c>
      <c r="D84" s="146" t="s">
        <v>113</v>
      </c>
      <c r="E84" s="147" t="s">
        <v>132</v>
      </c>
      <c r="F84" s="148" t="s">
        <v>133</v>
      </c>
      <c r="G84" s="149" t="s">
        <v>116</v>
      </c>
      <c r="H84" s="150">
        <v>1</v>
      </c>
      <c r="I84" s="151"/>
      <c r="J84" s="152">
        <f t="shared" si="0"/>
        <v>0</v>
      </c>
      <c r="K84" s="148" t="s">
        <v>19</v>
      </c>
      <c r="L84" s="40"/>
      <c r="M84" s="153" t="s">
        <v>19</v>
      </c>
      <c r="N84" s="154" t="s">
        <v>41</v>
      </c>
      <c r="O84" s="65"/>
      <c r="P84" s="155">
        <f t="shared" si="1"/>
        <v>0</v>
      </c>
      <c r="Q84" s="155">
        <v>0</v>
      </c>
      <c r="R84" s="155">
        <f t="shared" si="2"/>
        <v>0</v>
      </c>
      <c r="S84" s="155">
        <v>0</v>
      </c>
      <c r="T84" s="156">
        <f t="shared" si="3"/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157" t="s">
        <v>122</v>
      </c>
      <c r="AT84" s="157" t="s">
        <v>113</v>
      </c>
      <c r="AU84" s="157" t="s">
        <v>70</v>
      </c>
      <c r="AY84" s="18" t="s">
        <v>118</v>
      </c>
      <c r="BE84" s="158">
        <f t="shared" si="4"/>
        <v>0</v>
      </c>
      <c r="BF84" s="158">
        <f t="shared" si="5"/>
        <v>0</v>
      </c>
      <c r="BG84" s="158">
        <f t="shared" si="6"/>
        <v>0</v>
      </c>
      <c r="BH84" s="158">
        <f t="shared" si="7"/>
        <v>0</v>
      </c>
      <c r="BI84" s="158">
        <f t="shared" si="8"/>
        <v>0</v>
      </c>
      <c r="BJ84" s="18" t="s">
        <v>78</v>
      </c>
      <c r="BK84" s="158">
        <f t="shared" si="9"/>
        <v>0</v>
      </c>
      <c r="BL84" s="18" t="s">
        <v>122</v>
      </c>
      <c r="BM84" s="157" t="s">
        <v>134</v>
      </c>
    </row>
    <row r="85" spans="1:65" s="2" customFormat="1" ht="16.5" customHeight="1">
      <c r="A85" s="35"/>
      <c r="B85" s="36"/>
      <c r="C85" s="146" t="s">
        <v>135</v>
      </c>
      <c r="D85" s="146" t="s">
        <v>113</v>
      </c>
      <c r="E85" s="147" t="s">
        <v>136</v>
      </c>
      <c r="F85" s="148" t="s">
        <v>137</v>
      </c>
      <c r="G85" s="149" t="s">
        <v>116</v>
      </c>
      <c r="H85" s="150">
        <v>1</v>
      </c>
      <c r="I85" s="151"/>
      <c r="J85" s="152">
        <f t="shared" si="0"/>
        <v>0</v>
      </c>
      <c r="K85" s="148" t="s">
        <v>19</v>
      </c>
      <c r="L85" s="40"/>
      <c r="M85" s="153" t="s">
        <v>19</v>
      </c>
      <c r="N85" s="154" t="s">
        <v>41</v>
      </c>
      <c r="O85" s="65"/>
      <c r="P85" s="155">
        <f t="shared" si="1"/>
        <v>0</v>
      </c>
      <c r="Q85" s="155">
        <v>0</v>
      </c>
      <c r="R85" s="155">
        <f t="shared" si="2"/>
        <v>0</v>
      </c>
      <c r="S85" s="155">
        <v>0</v>
      </c>
      <c r="T85" s="156">
        <f t="shared" si="3"/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157" t="s">
        <v>117</v>
      </c>
      <c r="AT85" s="157" t="s">
        <v>113</v>
      </c>
      <c r="AU85" s="157" t="s">
        <v>70</v>
      </c>
      <c r="AY85" s="18" t="s">
        <v>118</v>
      </c>
      <c r="BE85" s="158">
        <f t="shared" si="4"/>
        <v>0</v>
      </c>
      <c r="BF85" s="158">
        <f t="shared" si="5"/>
        <v>0</v>
      </c>
      <c r="BG85" s="158">
        <f t="shared" si="6"/>
        <v>0</v>
      </c>
      <c r="BH85" s="158">
        <f t="shared" si="7"/>
        <v>0</v>
      </c>
      <c r="BI85" s="158">
        <f t="shared" si="8"/>
        <v>0</v>
      </c>
      <c r="BJ85" s="18" t="s">
        <v>78</v>
      </c>
      <c r="BK85" s="158">
        <f t="shared" si="9"/>
        <v>0</v>
      </c>
      <c r="BL85" s="18" t="s">
        <v>117</v>
      </c>
      <c r="BM85" s="157" t="s">
        <v>138</v>
      </c>
    </row>
    <row r="86" spans="1:65" s="2" customFormat="1" ht="24.2" customHeight="1">
      <c r="A86" s="35"/>
      <c r="B86" s="36"/>
      <c r="C86" s="146" t="s">
        <v>139</v>
      </c>
      <c r="D86" s="146" t="s">
        <v>113</v>
      </c>
      <c r="E86" s="147" t="s">
        <v>140</v>
      </c>
      <c r="F86" s="148" t="s">
        <v>141</v>
      </c>
      <c r="G86" s="149" t="s">
        <v>116</v>
      </c>
      <c r="H86" s="150">
        <v>1</v>
      </c>
      <c r="I86" s="151"/>
      <c r="J86" s="152">
        <f t="shared" si="0"/>
        <v>0</v>
      </c>
      <c r="K86" s="148" t="s">
        <v>19</v>
      </c>
      <c r="L86" s="40"/>
      <c r="M86" s="153" t="s">
        <v>19</v>
      </c>
      <c r="N86" s="154" t="s">
        <v>41</v>
      </c>
      <c r="O86" s="65"/>
      <c r="P86" s="155">
        <f t="shared" si="1"/>
        <v>0</v>
      </c>
      <c r="Q86" s="155">
        <v>0</v>
      </c>
      <c r="R86" s="155">
        <f t="shared" si="2"/>
        <v>0</v>
      </c>
      <c r="S86" s="155">
        <v>0</v>
      </c>
      <c r="T86" s="156">
        <f t="shared" si="3"/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57" t="s">
        <v>117</v>
      </c>
      <c r="AT86" s="157" t="s">
        <v>113</v>
      </c>
      <c r="AU86" s="157" t="s">
        <v>70</v>
      </c>
      <c r="AY86" s="18" t="s">
        <v>118</v>
      </c>
      <c r="BE86" s="158">
        <f t="shared" si="4"/>
        <v>0</v>
      </c>
      <c r="BF86" s="158">
        <f t="shared" si="5"/>
        <v>0</v>
      </c>
      <c r="BG86" s="158">
        <f t="shared" si="6"/>
        <v>0</v>
      </c>
      <c r="BH86" s="158">
        <f t="shared" si="7"/>
        <v>0</v>
      </c>
      <c r="BI86" s="158">
        <f t="shared" si="8"/>
        <v>0</v>
      </c>
      <c r="BJ86" s="18" t="s">
        <v>78</v>
      </c>
      <c r="BK86" s="158">
        <f t="shared" si="9"/>
        <v>0</v>
      </c>
      <c r="BL86" s="18" t="s">
        <v>117</v>
      </c>
      <c r="BM86" s="157" t="s">
        <v>142</v>
      </c>
    </row>
    <row r="87" spans="1:65" s="2" customFormat="1" ht="24.2" customHeight="1">
      <c r="A87" s="35"/>
      <c r="B87" s="36"/>
      <c r="C87" s="146" t="s">
        <v>143</v>
      </c>
      <c r="D87" s="146" t="s">
        <v>113</v>
      </c>
      <c r="E87" s="147" t="s">
        <v>144</v>
      </c>
      <c r="F87" s="148" t="s">
        <v>145</v>
      </c>
      <c r="G87" s="149" t="s">
        <v>116</v>
      </c>
      <c r="H87" s="150">
        <v>1</v>
      </c>
      <c r="I87" s="151"/>
      <c r="J87" s="152">
        <f t="shared" si="0"/>
        <v>0</v>
      </c>
      <c r="K87" s="148" t="s">
        <v>19</v>
      </c>
      <c r="L87" s="40"/>
      <c r="M87" s="153" t="s">
        <v>19</v>
      </c>
      <c r="N87" s="154" t="s">
        <v>41</v>
      </c>
      <c r="O87" s="65"/>
      <c r="P87" s="155">
        <f t="shared" si="1"/>
        <v>0</v>
      </c>
      <c r="Q87" s="155">
        <v>0</v>
      </c>
      <c r="R87" s="155">
        <f t="shared" si="2"/>
        <v>0</v>
      </c>
      <c r="S87" s="155">
        <v>0</v>
      </c>
      <c r="T87" s="156">
        <f t="shared" si="3"/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57" t="s">
        <v>117</v>
      </c>
      <c r="AT87" s="157" t="s">
        <v>113</v>
      </c>
      <c r="AU87" s="157" t="s">
        <v>70</v>
      </c>
      <c r="AY87" s="18" t="s">
        <v>118</v>
      </c>
      <c r="BE87" s="158">
        <f t="shared" si="4"/>
        <v>0</v>
      </c>
      <c r="BF87" s="158">
        <f t="shared" si="5"/>
        <v>0</v>
      </c>
      <c r="BG87" s="158">
        <f t="shared" si="6"/>
        <v>0</v>
      </c>
      <c r="BH87" s="158">
        <f t="shared" si="7"/>
        <v>0</v>
      </c>
      <c r="BI87" s="158">
        <f t="shared" si="8"/>
        <v>0</v>
      </c>
      <c r="BJ87" s="18" t="s">
        <v>78</v>
      </c>
      <c r="BK87" s="158">
        <f t="shared" si="9"/>
        <v>0</v>
      </c>
      <c r="BL87" s="18" t="s">
        <v>117</v>
      </c>
      <c r="BM87" s="157" t="s">
        <v>146</v>
      </c>
    </row>
    <row r="88" spans="1:65" s="2" customFormat="1" ht="16.5" customHeight="1">
      <c r="A88" s="35"/>
      <c r="B88" s="36"/>
      <c r="C88" s="146" t="s">
        <v>147</v>
      </c>
      <c r="D88" s="146" t="s">
        <v>113</v>
      </c>
      <c r="E88" s="147" t="s">
        <v>148</v>
      </c>
      <c r="F88" s="148" t="s">
        <v>149</v>
      </c>
      <c r="G88" s="149" t="s">
        <v>116</v>
      </c>
      <c r="H88" s="150">
        <v>1</v>
      </c>
      <c r="I88" s="151"/>
      <c r="J88" s="152">
        <f t="shared" si="0"/>
        <v>0</v>
      </c>
      <c r="K88" s="148" t="s">
        <v>19</v>
      </c>
      <c r="L88" s="40"/>
      <c r="M88" s="159" t="s">
        <v>19</v>
      </c>
      <c r="N88" s="160" t="s">
        <v>41</v>
      </c>
      <c r="O88" s="161"/>
      <c r="P88" s="162">
        <f t="shared" si="1"/>
        <v>0</v>
      </c>
      <c r="Q88" s="162">
        <v>0</v>
      </c>
      <c r="R88" s="162">
        <f t="shared" si="2"/>
        <v>0</v>
      </c>
      <c r="S88" s="162">
        <v>0</v>
      </c>
      <c r="T88" s="163">
        <f t="shared" si="3"/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57" t="s">
        <v>117</v>
      </c>
      <c r="AT88" s="157" t="s">
        <v>113</v>
      </c>
      <c r="AU88" s="157" t="s">
        <v>70</v>
      </c>
      <c r="AY88" s="18" t="s">
        <v>118</v>
      </c>
      <c r="BE88" s="158">
        <f t="shared" si="4"/>
        <v>0</v>
      </c>
      <c r="BF88" s="158">
        <f t="shared" si="5"/>
        <v>0</v>
      </c>
      <c r="BG88" s="158">
        <f t="shared" si="6"/>
        <v>0</v>
      </c>
      <c r="BH88" s="158">
        <f t="shared" si="7"/>
        <v>0</v>
      </c>
      <c r="BI88" s="158">
        <f t="shared" si="8"/>
        <v>0</v>
      </c>
      <c r="BJ88" s="18" t="s">
        <v>78</v>
      </c>
      <c r="BK88" s="158">
        <f t="shared" si="9"/>
        <v>0</v>
      </c>
      <c r="BL88" s="18" t="s">
        <v>117</v>
      </c>
      <c r="BM88" s="157" t="s">
        <v>150</v>
      </c>
    </row>
    <row r="89" spans="1:31" s="2" customFormat="1" ht="6.95" customHeight="1">
      <c r="A89" s="35"/>
      <c r="B89" s="48"/>
      <c r="C89" s="49"/>
      <c r="D89" s="49"/>
      <c r="E89" s="49"/>
      <c r="F89" s="49"/>
      <c r="G89" s="49"/>
      <c r="H89" s="49"/>
      <c r="I89" s="49"/>
      <c r="J89" s="49"/>
      <c r="K89" s="49"/>
      <c r="L89" s="40"/>
      <c r="M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</sheetData>
  <sheetProtection algorithmName="SHA-512" hashValue="r+rBpxdHphHqoR6eA25NQPj/hzF6E0PSVGCdh+bCTaxNPJXN3DKGKihz5T8BIa9OZ/l6taphz4HqPF0StGhA1A==" saltValue="Q22mdR0yFrdtZWdWFIZn1aupkZfHo5cRHhnVLWedf/Swph6/poqNJ/DhqkeI3CTXUzHDSZ1x9x/7jE1Cq/RpBg==" spinCount="100000" sheet="1" objects="1" scenarios="1" formatColumns="0" formatRows="0" autoFilter="0"/>
  <autoFilter ref="C78:K88"/>
  <mergeCells count="9">
    <mergeCell ref="E50:H50"/>
    <mergeCell ref="E69:H69"/>
    <mergeCell ref="E71:H7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AT2" s="18" t="s">
        <v>83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80</v>
      </c>
    </row>
    <row r="4" spans="2:46" s="1" customFormat="1" ht="24.95" customHeight="1">
      <c r="B4" s="21"/>
      <c r="D4" s="104" t="s">
        <v>93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7" t="str">
        <f>'Rekapitulace stavby'!K6</f>
        <v>Realizace společných zařízení KoPÚ Podolí u Přerova</v>
      </c>
      <c r="F7" s="368"/>
      <c r="G7" s="368"/>
      <c r="H7" s="368"/>
      <c r="L7" s="21"/>
    </row>
    <row r="8" spans="1:31" s="2" customFormat="1" ht="12" customHeight="1">
      <c r="A8" s="35"/>
      <c r="B8" s="40"/>
      <c r="C8" s="35"/>
      <c r="D8" s="106" t="s">
        <v>94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9" t="s">
        <v>151</v>
      </c>
      <c r="F9" s="370"/>
      <c r="G9" s="370"/>
      <c r="H9" s="370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8. 3. 2018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tr">
        <f>IF('Rekapitulace stavby'!AN10="","",'Rekapitulace stavby'!AN10)</f>
        <v/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tr">
        <f>IF('Rekapitulace stavby'!E11="","",'Rekapitulace stavby'!E11)</f>
        <v xml:space="preserve"> </v>
      </c>
      <c r="F15" s="35"/>
      <c r="G15" s="35"/>
      <c r="H15" s="35"/>
      <c r="I15" s="106" t="s">
        <v>28</v>
      </c>
      <c r="J15" s="108" t="str">
        <f>IF('Rekapitulace stavby'!AN11="","",'Rekapitulace stavby'!AN11)</f>
        <v/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1" t="str">
        <f>'Rekapitulace stavby'!E14</f>
        <v>Vyplň údaj</v>
      </c>
      <c r="F18" s="372"/>
      <c r="G18" s="372"/>
      <c r="H18" s="372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tr">
        <f>IF('Rekapitulace stavby'!AN16="","",'Rekapitulace stavby'!AN16)</f>
        <v/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tr">
        <f>IF('Rekapitulace stavby'!E17="","",'Rekapitulace stavby'!E17)</f>
        <v xml:space="preserve"> </v>
      </c>
      <c r="F21" s="35"/>
      <c r="G21" s="35"/>
      <c r="H21" s="35"/>
      <c r="I21" s="106" t="s">
        <v>28</v>
      </c>
      <c r="J21" s="108" t="str">
        <f>IF('Rekapitulace stavby'!AN17="","",'Rekapitulace stavby'!AN17)</f>
        <v/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33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28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34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3" t="s">
        <v>19</v>
      </c>
      <c r="F27" s="373"/>
      <c r="G27" s="373"/>
      <c r="H27" s="373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36</v>
      </c>
      <c r="E30" s="35"/>
      <c r="F30" s="35"/>
      <c r="G30" s="35"/>
      <c r="H30" s="35"/>
      <c r="I30" s="35"/>
      <c r="J30" s="115">
        <f>ROUND(J84,2)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38</v>
      </c>
      <c r="G32" s="35"/>
      <c r="H32" s="35"/>
      <c r="I32" s="116" t="s">
        <v>37</v>
      </c>
      <c r="J32" s="116" t="s">
        <v>39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40</v>
      </c>
      <c r="E33" s="106" t="s">
        <v>41</v>
      </c>
      <c r="F33" s="118">
        <f>ROUND((SUM(BE84:BE207)),2)</f>
        <v>0</v>
      </c>
      <c r="G33" s="35"/>
      <c r="H33" s="35"/>
      <c r="I33" s="119">
        <v>0.21</v>
      </c>
      <c r="J33" s="118">
        <f>ROUND(((SUM(BE84:BE207))*I33),2)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42</v>
      </c>
      <c r="F34" s="118">
        <f>ROUND((SUM(BF84:BF207)),2)</f>
        <v>0</v>
      </c>
      <c r="G34" s="35"/>
      <c r="H34" s="35"/>
      <c r="I34" s="119">
        <v>0.15</v>
      </c>
      <c r="J34" s="118">
        <f>ROUND(((SUM(BF84:BF207))*I34),2)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43</v>
      </c>
      <c r="F35" s="118">
        <f>ROUND((SUM(BG84:BG207)),2)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44</v>
      </c>
      <c r="F36" s="118">
        <f>ROUND((SUM(BH84:BH207)),2)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45</v>
      </c>
      <c r="F37" s="118">
        <f>ROUND((SUM(BI84:BI207)),2)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46</v>
      </c>
      <c r="E39" s="122"/>
      <c r="F39" s="122"/>
      <c r="G39" s="123" t="s">
        <v>47</v>
      </c>
      <c r="H39" s="124" t="s">
        <v>48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96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4" t="str">
        <f>E7</f>
        <v>Realizace společných zařízení KoPÚ Podolí u Přerova</v>
      </c>
      <c r="F48" s="375"/>
      <c r="G48" s="375"/>
      <c r="H48" s="375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94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7" t="str">
        <f>E9</f>
        <v>05 - SO 05 Interakční prvek IP18</v>
      </c>
      <c r="F50" s="376"/>
      <c r="G50" s="376"/>
      <c r="H50" s="376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Podolí u Přerova</v>
      </c>
      <c r="G52" s="37"/>
      <c r="H52" s="37"/>
      <c r="I52" s="30" t="s">
        <v>23</v>
      </c>
      <c r="J52" s="60" t="str">
        <f>IF(J12="","",J12)</f>
        <v>8. 3. 2018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 xml:space="preserve"> </v>
      </c>
      <c r="G54" s="37"/>
      <c r="H54" s="37"/>
      <c r="I54" s="30" t="s">
        <v>31</v>
      </c>
      <c r="J54" s="33" t="str">
        <f>E21</f>
        <v xml:space="preserve"> 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33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97</v>
      </c>
      <c r="D57" s="132"/>
      <c r="E57" s="132"/>
      <c r="F57" s="132"/>
      <c r="G57" s="132"/>
      <c r="H57" s="132"/>
      <c r="I57" s="132"/>
      <c r="J57" s="133" t="s">
        <v>98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68</v>
      </c>
      <c r="D59" s="37"/>
      <c r="E59" s="37"/>
      <c r="F59" s="37"/>
      <c r="G59" s="37"/>
      <c r="H59" s="37"/>
      <c r="I59" s="37"/>
      <c r="J59" s="78">
        <f>J84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99</v>
      </c>
    </row>
    <row r="60" spans="2:12" s="10" customFormat="1" ht="24.95" customHeight="1">
      <c r="B60" s="164"/>
      <c r="C60" s="165"/>
      <c r="D60" s="166" t="s">
        <v>152</v>
      </c>
      <c r="E60" s="167"/>
      <c r="F60" s="167"/>
      <c r="G60" s="167"/>
      <c r="H60" s="167"/>
      <c r="I60" s="167"/>
      <c r="J60" s="168">
        <f>J85</f>
        <v>0</v>
      </c>
      <c r="K60" s="165"/>
      <c r="L60" s="169"/>
    </row>
    <row r="61" spans="2:12" s="11" customFormat="1" ht="19.9" customHeight="1">
      <c r="B61" s="170"/>
      <c r="C61" s="171"/>
      <c r="D61" s="172" t="s">
        <v>153</v>
      </c>
      <c r="E61" s="173"/>
      <c r="F61" s="173"/>
      <c r="G61" s="173"/>
      <c r="H61" s="173"/>
      <c r="I61" s="173"/>
      <c r="J61" s="174">
        <f>J86</f>
        <v>0</v>
      </c>
      <c r="K61" s="171"/>
      <c r="L61" s="175"/>
    </row>
    <row r="62" spans="2:12" s="11" customFormat="1" ht="14.85" customHeight="1">
      <c r="B62" s="170"/>
      <c r="C62" s="171"/>
      <c r="D62" s="172" t="s">
        <v>154</v>
      </c>
      <c r="E62" s="173"/>
      <c r="F62" s="173"/>
      <c r="G62" s="173"/>
      <c r="H62" s="173"/>
      <c r="I62" s="173"/>
      <c r="J62" s="174">
        <f>J107</f>
        <v>0</v>
      </c>
      <c r="K62" s="171"/>
      <c r="L62" s="175"/>
    </row>
    <row r="63" spans="2:12" s="11" customFormat="1" ht="21.75" customHeight="1">
      <c r="B63" s="170"/>
      <c r="C63" s="171"/>
      <c r="D63" s="172" t="s">
        <v>155</v>
      </c>
      <c r="E63" s="173"/>
      <c r="F63" s="173"/>
      <c r="G63" s="173"/>
      <c r="H63" s="173"/>
      <c r="I63" s="173"/>
      <c r="J63" s="174">
        <f>J194</f>
        <v>0</v>
      </c>
      <c r="K63" s="171"/>
      <c r="L63" s="175"/>
    </row>
    <row r="64" spans="2:12" s="11" customFormat="1" ht="19.9" customHeight="1">
      <c r="B64" s="170"/>
      <c r="C64" s="171"/>
      <c r="D64" s="172" t="s">
        <v>156</v>
      </c>
      <c r="E64" s="173"/>
      <c r="F64" s="173"/>
      <c r="G64" s="173"/>
      <c r="H64" s="173"/>
      <c r="I64" s="173"/>
      <c r="J64" s="174">
        <f>J197</f>
        <v>0</v>
      </c>
      <c r="K64" s="171"/>
      <c r="L64" s="175"/>
    </row>
    <row r="65" spans="1:31" s="2" customFormat="1" ht="21.75" customHeight="1">
      <c r="A65" s="35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10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6.95" customHeight="1">
      <c r="A66" s="35"/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107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70" spans="1:31" s="2" customFormat="1" ht="6.95" customHeight="1">
      <c r="A70" s="35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24.95" customHeight="1">
      <c r="A71" s="35"/>
      <c r="B71" s="36"/>
      <c r="C71" s="24" t="s">
        <v>100</v>
      </c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5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16</v>
      </c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74" t="str">
        <f>E7</f>
        <v>Realizace společných zařízení KoPÚ Podolí u Přerova</v>
      </c>
      <c r="F74" s="375"/>
      <c r="G74" s="375"/>
      <c r="H74" s="375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94</v>
      </c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27" t="str">
        <f>E9</f>
        <v>05 - SO 05 Interakční prvek IP18</v>
      </c>
      <c r="F76" s="376"/>
      <c r="G76" s="376"/>
      <c r="H76" s="376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21</v>
      </c>
      <c r="D78" s="37"/>
      <c r="E78" s="37"/>
      <c r="F78" s="28" t="str">
        <f>F12</f>
        <v>Podolí u Přerova</v>
      </c>
      <c r="G78" s="37"/>
      <c r="H78" s="37"/>
      <c r="I78" s="30" t="s">
        <v>23</v>
      </c>
      <c r="J78" s="60" t="str">
        <f>IF(J12="","",J12)</f>
        <v>8. 3. 2018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2" customHeight="1">
      <c r="A80" s="35"/>
      <c r="B80" s="36"/>
      <c r="C80" s="30" t="s">
        <v>25</v>
      </c>
      <c r="D80" s="37"/>
      <c r="E80" s="37"/>
      <c r="F80" s="28" t="str">
        <f>E15</f>
        <v xml:space="preserve"> </v>
      </c>
      <c r="G80" s="37"/>
      <c r="H80" s="37"/>
      <c r="I80" s="30" t="s">
        <v>31</v>
      </c>
      <c r="J80" s="33" t="str">
        <f>E21</f>
        <v xml:space="preserve"> 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5.2" customHeight="1">
      <c r="A81" s="35"/>
      <c r="B81" s="36"/>
      <c r="C81" s="30" t="s">
        <v>29</v>
      </c>
      <c r="D81" s="37"/>
      <c r="E81" s="37"/>
      <c r="F81" s="28" t="str">
        <f>IF(E18="","",E18)</f>
        <v>Vyplň údaj</v>
      </c>
      <c r="G81" s="37"/>
      <c r="H81" s="37"/>
      <c r="I81" s="30" t="s">
        <v>33</v>
      </c>
      <c r="J81" s="33" t="str">
        <f>E24</f>
        <v xml:space="preserve"> </v>
      </c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0.3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9" customFormat="1" ht="29.25" customHeight="1">
      <c r="A83" s="135"/>
      <c r="B83" s="136"/>
      <c r="C83" s="137" t="s">
        <v>101</v>
      </c>
      <c r="D83" s="138" t="s">
        <v>55</v>
      </c>
      <c r="E83" s="138" t="s">
        <v>51</v>
      </c>
      <c r="F83" s="138" t="s">
        <v>52</v>
      </c>
      <c r="G83" s="138" t="s">
        <v>102</v>
      </c>
      <c r="H83" s="138" t="s">
        <v>103</v>
      </c>
      <c r="I83" s="138" t="s">
        <v>104</v>
      </c>
      <c r="J83" s="138" t="s">
        <v>98</v>
      </c>
      <c r="K83" s="139" t="s">
        <v>105</v>
      </c>
      <c r="L83" s="140"/>
      <c r="M83" s="69" t="s">
        <v>19</v>
      </c>
      <c r="N83" s="70" t="s">
        <v>40</v>
      </c>
      <c r="O83" s="70" t="s">
        <v>106</v>
      </c>
      <c r="P83" s="70" t="s">
        <v>107</v>
      </c>
      <c r="Q83" s="70" t="s">
        <v>108</v>
      </c>
      <c r="R83" s="70" t="s">
        <v>109</v>
      </c>
      <c r="S83" s="70" t="s">
        <v>110</v>
      </c>
      <c r="T83" s="71" t="s">
        <v>111</v>
      </c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</row>
    <row r="84" spans="1:63" s="2" customFormat="1" ht="22.9" customHeight="1">
      <c r="A84" s="35"/>
      <c r="B84" s="36"/>
      <c r="C84" s="76" t="s">
        <v>112</v>
      </c>
      <c r="D84" s="37"/>
      <c r="E84" s="37"/>
      <c r="F84" s="37"/>
      <c r="G84" s="37"/>
      <c r="H84" s="37"/>
      <c r="I84" s="37"/>
      <c r="J84" s="141">
        <f>BK84</f>
        <v>0</v>
      </c>
      <c r="K84" s="37"/>
      <c r="L84" s="40"/>
      <c r="M84" s="72"/>
      <c r="N84" s="142"/>
      <c r="O84" s="73"/>
      <c r="P84" s="143">
        <f>P85</f>
        <v>0</v>
      </c>
      <c r="Q84" s="73"/>
      <c r="R84" s="143">
        <f>R85</f>
        <v>8.0205706</v>
      </c>
      <c r="S84" s="73"/>
      <c r="T84" s="144">
        <f>T85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T84" s="18" t="s">
        <v>69</v>
      </c>
      <c r="AU84" s="18" t="s">
        <v>99</v>
      </c>
      <c r="BK84" s="145">
        <f>BK85</f>
        <v>0</v>
      </c>
    </row>
    <row r="85" spans="2:63" s="12" customFormat="1" ht="25.9" customHeight="1">
      <c r="B85" s="176"/>
      <c r="C85" s="177"/>
      <c r="D85" s="178" t="s">
        <v>69</v>
      </c>
      <c r="E85" s="179" t="s">
        <v>157</v>
      </c>
      <c r="F85" s="179" t="s">
        <v>158</v>
      </c>
      <c r="G85" s="177"/>
      <c r="H85" s="177"/>
      <c r="I85" s="180"/>
      <c r="J85" s="181">
        <f>BK85</f>
        <v>0</v>
      </c>
      <c r="K85" s="177"/>
      <c r="L85" s="182"/>
      <c r="M85" s="183"/>
      <c r="N85" s="184"/>
      <c r="O85" s="184"/>
      <c r="P85" s="185">
        <f>P86+P197</f>
        <v>0</v>
      </c>
      <c r="Q85" s="184"/>
      <c r="R85" s="185">
        <f>R86+R197</f>
        <v>8.0205706</v>
      </c>
      <c r="S85" s="184"/>
      <c r="T85" s="186">
        <f>T86+T197</f>
        <v>0</v>
      </c>
      <c r="AR85" s="187" t="s">
        <v>78</v>
      </c>
      <c r="AT85" s="188" t="s">
        <v>69</v>
      </c>
      <c r="AU85" s="188" t="s">
        <v>70</v>
      </c>
      <c r="AY85" s="187" t="s">
        <v>118</v>
      </c>
      <c r="BK85" s="189">
        <f>BK86+BK197</f>
        <v>0</v>
      </c>
    </row>
    <row r="86" spans="2:63" s="12" customFormat="1" ht="22.9" customHeight="1">
      <c r="B86" s="176"/>
      <c r="C86" s="177"/>
      <c r="D86" s="178" t="s">
        <v>69</v>
      </c>
      <c r="E86" s="190" t="s">
        <v>78</v>
      </c>
      <c r="F86" s="190" t="s">
        <v>159</v>
      </c>
      <c r="G86" s="177"/>
      <c r="H86" s="177"/>
      <c r="I86" s="180"/>
      <c r="J86" s="191">
        <f>BK86</f>
        <v>0</v>
      </c>
      <c r="K86" s="177"/>
      <c r="L86" s="182"/>
      <c r="M86" s="183"/>
      <c r="N86" s="184"/>
      <c r="O86" s="184"/>
      <c r="P86" s="185">
        <f>P87+SUM(P88:P107)</f>
        <v>0</v>
      </c>
      <c r="Q86" s="184"/>
      <c r="R86" s="185">
        <f>R87+SUM(R88:R107)</f>
        <v>7.0723042</v>
      </c>
      <c r="S86" s="184"/>
      <c r="T86" s="186">
        <f>T87+SUM(T88:T107)</f>
        <v>0</v>
      </c>
      <c r="AR86" s="187" t="s">
        <v>78</v>
      </c>
      <c r="AT86" s="188" t="s">
        <v>69</v>
      </c>
      <c r="AU86" s="188" t="s">
        <v>78</v>
      </c>
      <c r="AY86" s="187" t="s">
        <v>118</v>
      </c>
      <c r="BK86" s="189">
        <f>BK87+SUM(BK88:BK107)</f>
        <v>0</v>
      </c>
    </row>
    <row r="87" spans="1:65" s="2" customFormat="1" ht="16.5" customHeight="1">
      <c r="A87" s="35"/>
      <c r="B87" s="36"/>
      <c r="C87" s="146" t="s">
        <v>78</v>
      </c>
      <c r="D87" s="146" t="s">
        <v>113</v>
      </c>
      <c r="E87" s="147" t="s">
        <v>160</v>
      </c>
      <c r="F87" s="148" t="s">
        <v>161</v>
      </c>
      <c r="G87" s="149" t="s">
        <v>162</v>
      </c>
      <c r="H87" s="150">
        <v>18511</v>
      </c>
      <c r="I87" s="151"/>
      <c r="J87" s="152">
        <f>ROUND(I87*H87,2)</f>
        <v>0</v>
      </c>
      <c r="K87" s="148" t="s">
        <v>19</v>
      </c>
      <c r="L87" s="40"/>
      <c r="M87" s="153" t="s">
        <v>19</v>
      </c>
      <c r="N87" s="154" t="s">
        <v>41</v>
      </c>
      <c r="O87" s="65"/>
      <c r="P87" s="155">
        <f>O87*H87</f>
        <v>0</v>
      </c>
      <c r="Q87" s="155">
        <v>0</v>
      </c>
      <c r="R87" s="155">
        <f>Q87*H87</f>
        <v>0</v>
      </c>
      <c r="S87" s="155">
        <v>0</v>
      </c>
      <c r="T87" s="156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57" t="s">
        <v>122</v>
      </c>
      <c r="AT87" s="157" t="s">
        <v>113</v>
      </c>
      <c r="AU87" s="157" t="s">
        <v>80</v>
      </c>
      <c r="AY87" s="18" t="s">
        <v>118</v>
      </c>
      <c r="BE87" s="158">
        <f>IF(N87="základní",J87,0)</f>
        <v>0</v>
      </c>
      <c r="BF87" s="158">
        <f>IF(N87="snížená",J87,0)</f>
        <v>0</v>
      </c>
      <c r="BG87" s="158">
        <f>IF(N87="zákl. přenesená",J87,0)</f>
        <v>0</v>
      </c>
      <c r="BH87" s="158">
        <f>IF(N87="sníž. přenesená",J87,0)</f>
        <v>0</v>
      </c>
      <c r="BI87" s="158">
        <f>IF(N87="nulová",J87,0)</f>
        <v>0</v>
      </c>
      <c r="BJ87" s="18" t="s">
        <v>78</v>
      </c>
      <c r="BK87" s="158">
        <f>ROUND(I87*H87,2)</f>
        <v>0</v>
      </c>
      <c r="BL87" s="18" t="s">
        <v>122</v>
      </c>
      <c r="BM87" s="157" t="s">
        <v>163</v>
      </c>
    </row>
    <row r="88" spans="1:65" s="2" customFormat="1" ht="33" customHeight="1">
      <c r="A88" s="35"/>
      <c r="B88" s="36"/>
      <c r="C88" s="146" t="s">
        <v>80</v>
      </c>
      <c r="D88" s="146" t="s">
        <v>113</v>
      </c>
      <c r="E88" s="147" t="s">
        <v>164</v>
      </c>
      <c r="F88" s="148" t="s">
        <v>165</v>
      </c>
      <c r="G88" s="149" t="s">
        <v>162</v>
      </c>
      <c r="H88" s="150">
        <v>18511</v>
      </c>
      <c r="I88" s="151"/>
      <c r="J88" s="152">
        <f>ROUND(I88*H88,2)</f>
        <v>0</v>
      </c>
      <c r="K88" s="148" t="s">
        <v>166</v>
      </c>
      <c r="L88" s="40"/>
      <c r="M88" s="153" t="s">
        <v>19</v>
      </c>
      <c r="N88" s="154" t="s">
        <v>41</v>
      </c>
      <c r="O88" s="65"/>
      <c r="P88" s="155">
        <f>O88*H88</f>
        <v>0</v>
      </c>
      <c r="Q88" s="155">
        <v>0</v>
      </c>
      <c r="R88" s="155">
        <f>Q88*H88</f>
        <v>0</v>
      </c>
      <c r="S88" s="155">
        <v>0</v>
      </c>
      <c r="T88" s="156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57" t="s">
        <v>122</v>
      </c>
      <c r="AT88" s="157" t="s">
        <v>113</v>
      </c>
      <c r="AU88" s="157" t="s">
        <v>80</v>
      </c>
      <c r="AY88" s="18" t="s">
        <v>118</v>
      </c>
      <c r="BE88" s="158">
        <f>IF(N88="základní",J88,0)</f>
        <v>0</v>
      </c>
      <c r="BF88" s="158">
        <f>IF(N88="snížená",J88,0)</f>
        <v>0</v>
      </c>
      <c r="BG88" s="158">
        <f>IF(N88="zákl. přenesená",J88,0)</f>
        <v>0</v>
      </c>
      <c r="BH88" s="158">
        <f>IF(N88="sníž. přenesená",J88,0)</f>
        <v>0</v>
      </c>
      <c r="BI88" s="158">
        <f>IF(N88="nulová",J88,0)</f>
        <v>0</v>
      </c>
      <c r="BJ88" s="18" t="s">
        <v>78</v>
      </c>
      <c r="BK88" s="158">
        <f>ROUND(I88*H88,2)</f>
        <v>0</v>
      </c>
      <c r="BL88" s="18" t="s">
        <v>122</v>
      </c>
      <c r="BM88" s="157" t="s">
        <v>167</v>
      </c>
    </row>
    <row r="89" spans="1:47" s="2" customFormat="1" ht="11.25">
      <c r="A89" s="35"/>
      <c r="B89" s="36"/>
      <c r="C89" s="37"/>
      <c r="D89" s="192" t="s">
        <v>168</v>
      </c>
      <c r="E89" s="37"/>
      <c r="F89" s="193" t="s">
        <v>169</v>
      </c>
      <c r="G89" s="37"/>
      <c r="H89" s="37"/>
      <c r="I89" s="194"/>
      <c r="J89" s="37"/>
      <c r="K89" s="37"/>
      <c r="L89" s="40"/>
      <c r="M89" s="195"/>
      <c r="N89" s="196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168</v>
      </c>
      <c r="AU89" s="18" t="s">
        <v>80</v>
      </c>
    </row>
    <row r="90" spans="1:65" s="2" customFormat="1" ht="24.2" customHeight="1">
      <c r="A90" s="35"/>
      <c r="B90" s="36"/>
      <c r="C90" s="146" t="s">
        <v>124</v>
      </c>
      <c r="D90" s="146" t="s">
        <v>113</v>
      </c>
      <c r="E90" s="147" t="s">
        <v>170</v>
      </c>
      <c r="F90" s="148" t="s">
        <v>171</v>
      </c>
      <c r="G90" s="149" t="s">
        <v>162</v>
      </c>
      <c r="H90" s="150">
        <v>18511</v>
      </c>
      <c r="I90" s="151"/>
      <c r="J90" s="152">
        <f>ROUND(I90*H90,2)</f>
        <v>0</v>
      </c>
      <c r="K90" s="148" t="s">
        <v>166</v>
      </c>
      <c r="L90" s="40"/>
      <c r="M90" s="153" t="s">
        <v>19</v>
      </c>
      <c r="N90" s="154" t="s">
        <v>41</v>
      </c>
      <c r="O90" s="65"/>
      <c r="P90" s="155">
        <f>O90*H90</f>
        <v>0</v>
      </c>
      <c r="Q90" s="155">
        <v>0</v>
      </c>
      <c r="R90" s="155">
        <f>Q90*H90</f>
        <v>0</v>
      </c>
      <c r="S90" s="155">
        <v>0</v>
      </c>
      <c r="T90" s="156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57" t="s">
        <v>122</v>
      </c>
      <c r="AT90" s="157" t="s">
        <v>113</v>
      </c>
      <c r="AU90" s="157" t="s">
        <v>80</v>
      </c>
      <c r="AY90" s="18" t="s">
        <v>118</v>
      </c>
      <c r="BE90" s="158">
        <f>IF(N90="základní",J90,0)</f>
        <v>0</v>
      </c>
      <c r="BF90" s="158">
        <f>IF(N90="snížená",J90,0)</f>
        <v>0</v>
      </c>
      <c r="BG90" s="158">
        <f>IF(N90="zákl. přenesená",J90,0)</f>
        <v>0</v>
      </c>
      <c r="BH90" s="158">
        <f>IF(N90="sníž. přenesená",J90,0)</f>
        <v>0</v>
      </c>
      <c r="BI90" s="158">
        <f>IF(N90="nulová",J90,0)</f>
        <v>0</v>
      </c>
      <c r="BJ90" s="18" t="s">
        <v>78</v>
      </c>
      <c r="BK90" s="158">
        <f>ROUND(I90*H90,2)</f>
        <v>0</v>
      </c>
      <c r="BL90" s="18" t="s">
        <v>122</v>
      </c>
      <c r="BM90" s="157" t="s">
        <v>172</v>
      </c>
    </row>
    <row r="91" spans="1:47" s="2" customFormat="1" ht="11.25">
      <c r="A91" s="35"/>
      <c r="B91" s="36"/>
      <c r="C91" s="37"/>
      <c r="D91" s="192" t="s">
        <v>168</v>
      </c>
      <c r="E91" s="37"/>
      <c r="F91" s="193" t="s">
        <v>173</v>
      </c>
      <c r="G91" s="37"/>
      <c r="H91" s="37"/>
      <c r="I91" s="194"/>
      <c r="J91" s="37"/>
      <c r="K91" s="37"/>
      <c r="L91" s="40"/>
      <c r="M91" s="195"/>
      <c r="N91" s="196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168</v>
      </c>
      <c r="AU91" s="18" t="s">
        <v>80</v>
      </c>
    </row>
    <row r="92" spans="2:51" s="13" customFormat="1" ht="11.25">
      <c r="B92" s="197"/>
      <c r="C92" s="198"/>
      <c r="D92" s="199" t="s">
        <v>174</v>
      </c>
      <c r="E92" s="200" t="s">
        <v>19</v>
      </c>
      <c r="F92" s="201" t="s">
        <v>175</v>
      </c>
      <c r="G92" s="198"/>
      <c r="H92" s="202">
        <v>3950</v>
      </c>
      <c r="I92" s="203"/>
      <c r="J92" s="198"/>
      <c r="K92" s="198"/>
      <c r="L92" s="204"/>
      <c r="M92" s="205"/>
      <c r="N92" s="206"/>
      <c r="O92" s="206"/>
      <c r="P92" s="206"/>
      <c r="Q92" s="206"/>
      <c r="R92" s="206"/>
      <c r="S92" s="206"/>
      <c r="T92" s="207"/>
      <c r="AT92" s="208" t="s">
        <v>174</v>
      </c>
      <c r="AU92" s="208" t="s">
        <v>80</v>
      </c>
      <c r="AV92" s="13" t="s">
        <v>80</v>
      </c>
      <c r="AW92" s="13" t="s">
        <v>32</v>
      </c>
      <c r="AX92" s="13" t="s">
        <v>70</v>
      </c>
      <c r="AY92" s="208" t="s">
        <v>118</v>
      </c>
    </row>
    <row r="93" spans="2:51" s="13" customFormat="1" ht="11.25">
      <c r="B93" s="197"/>
      <c r="C93" s="198"/>
      <c r="D93" s="199" t="s">
        <v>174</v>
      </c>
      <c r="E93" s="200" t="s">
        <v>19</v>
      </c>
      <c r="F93" s="201" t="s">
        <v>176</v>
      </c>
      <c r="G93" s="198"/>
      <c r="H93" s="202">
        <v>1611</v>
      </c>
      <c r="I93" s="203"/>
      <c r="J93" s="198"/>
      <c r="K93" s="198"/>
      <c r="L93" s="204"/>
      <c r="M93" s="205"/>
      <c r="N93" s="206"/>
      <c r="O93" s="206"/>
      <c r="P93" s="206"/>
      <c r="Q93" s="206"/>
      <c r="R93" s="206"/>
      <c r="S93" s="206"/>
      <c r="T93" s="207"/>
      <c r="AT93" s="208" t="s">
        <v>174</v>
      </c>
      <c r="AU93" s="208" t="s">
        <v>80</v>
      </c>
      <c r="AV93" s="13" t="s">
        <v>80</v>
      </c>
      <c r="AW93" s="13" t="s">
        <v>32</v>
      </c>
      <c r="AX93" s="13" t="s">
        <v>70</v>
      </c>
      <c r="AY93" s="208" t="s">
        <v>118</v>
      </c>
    </row>
    <row r="94" spans="2:51" s="13" customFormat="1" ht="11.25">
      <c r="B94" s="197"/>
      <c r="C94" s="198"/>
      <c r="D94" s="199" t="s">
        <v>174</v>
      </c>
      <c r="E94" s="200" t="s">
        <v>19</v>
      </c>
      <c r="F94" s="201" t="s">
        <v>177</v>
      </c>
      <c r="G94" s="198"/>
      <c r="H94" s="202">
        <v>12950</v>
      </c>
      <c r="I94" s="203"/>
      <c r="J94" s="198"/>
      <c r="K94" s="198"/>
      <c r="L94" s="204"/>
      <c r="M94" s="205"/>
      <c r="N94" s="206"/>
      <c r="O94" s="206"/>
      <c r="P94" s="206"/>
      <c r="Q94" s="206"/>
      <c r="R94" s="206"/>
      <c r="S94" s="206"/>
      <c r="T94" s="207"/>
      <c r="AT94" s="208" t="s">
        <v>174</v>
      </c>
      <c r="AU94" s="208" t="s">
        <v>80</v>
      </c>
      <c r="AV94" s="13" t="s">
        <v>80</v>
      </c>
      <c r="AW94" s="13" t="s">
        <v>32</v>
      </c>
      <c r="AX94" s="13" t="s">
        <v>70</v>
      </c>
      <c r="AY94" s="208" t="s">
        <v>118</v>
      </c>
    </row>
    <row r="95" spans="2:51" s="14" customFormat="1" ht="11.25">
      <c r="B95" s="209"/>
      <c r="C95" s="210"/>
      <c r="D95" s="199" t="s">
        <v>174</v>
      </c>
      <c r="E95" s="211" t="s">
        <v>19</v>
      </c>
      <c r="F95" s="212" t="s">
        <v>178</v>
      </c>
      <c r="G95" s="210"/>
      <c r="H95" s="213">
        <v>18511</v>
      </c>
      <c r="I95" s="214"/>
      <c r="J95" s="210"/>
      <c r="K95" s="210"/>
      <c r="L95" s="215"/>
      <c r="M95" s="216"/>
      <c r="N95" s="217"/>
      <c r="O95" s="217"/>
      <c r="P95" s="217"/>
      <c r="Q95" s="217"/>
      <c r="R95" s="217"/>
      <c r="S95" s="217"/>
      <c r="T95" s="218"/>
      <c r="AT95" s="219" t="s">
        <v>174</v>
      </c>
      <c r="AU95" s="219" t="s">
        <v>80</v>
      </c>
      <c r="AV95" s="14" t="s">
        <v>122</v>
      </c>
      <c r="AW95" s="14" t="s">
        <v>32</v>
      </c>
      <c r="AX95" s="14" t="s">
        <v>78</v>
      </c>
      <c r="AY95" s="219" t="s">
        <v>118</v>
      </c>
    </row>
    <row r="96" spans="1:65" s="2" customFormat="1" ht="16.5" customHeight="1">
      <c r="A96" s="35"/>
      <c r="B96" s="36"/>
      <c r="C96" s="220" t="s">
        <v>122</v>
      </c>
      <c r="D96" s="220" t="s">
        <v>179</v>
      </c>
      <c r="E96" s="221" t="s">
        <v>180</v>
      </c>
      <c r="F96" s="222" t="s">
        <v>181</v>
      </c>
      <c r="G96" s="223" t="s">
        <v>182</v>
      </c>
      <c r="H96" s="224">
        <v>364.025</v>
      </c>
      <c r="I96" s="225"/>
      <c r="J96" s="226">
        <f>ROUND(I96*H96,2)</f>
        <v>0</v>
      </c>
      <c r="K96" s="222" t="s">
        <v>166</v>
      </c>
      <c r="L96" s="227"/>
      <c r="M96" s="228" t="s">
        <v>19</v>
      </c>
      <c r="N96" s="229" t="s">
        <v>41</v>
      </c>
      <c r="O96" s="65"/>
      <c r="P96" s="155">
        <f>O96*H96</f>
        <v>0</v>
      </c>
      <c r="Q96" s="155">
        <v>0.001</v>
      </c>
      <c r="R96" s="155">
        <f>Q96*H96</f>
        <v>0.364025</v>
      </c>
      <c r="S96" s="155">
        <v>0</v>
      </c>
      <c r="T96" s="156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57" t="s">
        <v>143</v>
      </c>
      <c r="AT96" s="157" t="s">
        <v>179</v>
      </c>
      <c r="AU96" s="157" t="s">
        <v>80</v>
      </c>
      <c r="AY96" s="18" t="s">
        <v>118</v>
      </c>
      <c r="BE96" s="158">
        <f>IF(N96="základní",J96,0)</f>
        <v>0</v>
      </c>
      <c r="BF96" s="158">
        <f>IF(N96="snížená",J96,0)</f>
        <v>0</v>
      </c>
      <c r="BG96" s="158">
        <f>IF(N96="zákl. přenesená",J96,0)</f>
        <v>0</v>
      </c>
      <c r="BH96" s="158">
        <f>IF(N96="sníž. přenesená",J96,0)</f>
        <v>0</v>
      </c>
      <c r="BI96" s="158">
        <f>IF(N96="nulová",J96,0)</f>
        <v>0</v>
      </c>
      <c r="BJ96" s="18" t="s">
        <v>78</v>
      </c>
      <c r="BK96" s="158">
        <f>ROUND(I96*H96,2)</f>
        <v>0</v>
      </c>
      <c r="BL96" s="18" t="s">
        <v>122</v>
      </c>
      <c r="BM96" s="157" t="s">
        <v>183</v>
      </c>
    </row>
    <row r="97" spans="2:51" s="13" customFormat="1" ht="11.25">
      <c r="B97" s="197"/>
      <c r="C97" s="198"/>
      <c r="D97" s="199" t="s">
        <v>174</v>
      </c>
      <c r="E97" s="200" t="s">
        <v>19</v>
      </c>
      <c r="F97" s="201" t="s">
        <v>184</v>
      </c>
      <c r="G97" s="198"/>
      <c r="H97" s="202">
        <v>323.75</v>
      </c>
      <c r="I97" s="203"/>
      <c r="J97" s="198"/>
      <c r="K97" s="198"/>
      <c r="L97" s="204"/>
      <c r="M97" s="205"/>
      <c r="N97" s="206"/>
      <c r="O97" s="206"/>
      <c r="P97" s="206"/>
      <c r="Q97" s="206"/>
      <c r="R97" s="206"/>
      <c r="S97" s="206"/>
      <c r="T97" s="207"/>
      <c r="AT97" s="208" t="s">
        <v>174</v>
      </c>
      <c r="AU97" s="208" t="s">
        <v>80</v>
      </c>
      <c r="AV97" s="13" t="s">
        <v>80</v>
      </c>
      <c r="AW97" s="13" t="s">
        <v>32</v>
      </c>
      <c r="AX97" s="13" t="s">
        <v>70</v>
      </c>
      <c r="AY97" s="208" t="s">
        <v>118</v>
      </c>
    </row>
    <row r="98" spans="2:51" s="13" customFormat="1" ht="11.25">
      <c r="B98" s="197"/>
      <c r="C98" s="198"/>
      <c r="D98" s="199" t="s">
        <v>174</v>
      </c>
      <c r="E98" s="200" t="s">
        <v>19</v>
      </c>
      <c r="F98" s="201" t="s">
        <v>185</v>
      </c>
      <c r="G98" s="198"/>
      <c r="H98" s="202">
        <v>40.275</v>
      </c>
      <c r="I98" s="203"/>
      <c r="J98" s="198"/>
      <c r="K98" s="198"/>
      <c r="L98" s="204"/>
      <c r="M98" s="205"/>
      <c r="N98" s="206"/>
      <c r="O98" s="206"/>
      <c r="P98" s="206"/>
      <c r="Q98" s="206"/>
      <c r="R98" s="206"/>
      <c r="S98" s="206"/>
      <c r="T98" s="207"/>
      <c r="AT98" s="208" t="s">
        <v>174</v>
      </c>
      <c r="AU98" s="208" t="s">
        <v>80</v>
      </c>
      <c r="AV98" s="13" t="s">
        <v>80</v>
      </c>
      <c r="AW98" s="13" t="s">
        <v>32</v>
      </c>
      <c r="AX98" s="13" t="s">
        <v>70</v>
      </c>
      <c r="AY98" s="208" t="s">
        <v>118</v>
      </c>
    </row>
    <row r="99" spans="2:51" s="14" customFormat="1" ht="11.25">
      <c r="B99" s="209"/>
      <c r="C99" s="210"/>
      <c r="D99" s="199" t="s">
        <v>174</v>
      </c>
      <c r="E99" s="211" t="s">
        <v>19</v>
      </c>
      <c r="F99" s="212" t="s">
        <v>178</v>
      </c>
      <c r="G99" s="210"/>
      <c r="H99" s="213">
        <v>364.025</v>
      </c>
      <c r="I99" s="214"/>
      <c r="J99" s="210"/>
      <c r="K99" s="210"/>
      <c r="L99" s="215"/>
      <c r="M99" s="216"/>
      <c r="N99" s="217"/>
      <c r="O99" s="217"/>
      <c r="P99" s="217"/>
      <c r="Q99" s="217"/>
      <c r="R99" s="217"/>
      <c r="S99" s="217"/>
      <c r="T99" s="218"/>
      <c r="AT99" s="219" t="s">
        <v>174</v>
      </c>
      <c r="AU99" s="219" t="s">
        <v>80</v>
      </c>
      <c r="AV99" s="14" t="s">
        <v>122</v>
      </c>
      <c r="AW99" s="14" t="s">
        <v>32</v>
      </c>
      <c r="AX99" s="14" t="s">
        <v>78</v>
      </c>
      <c r="AY99" s="219" t="s">
        <v>118</v>
      </c>
    </row>
    <row r="100" spans="1:65" s="2" customFormat="1" ht="16.5" customHeight="1">
      <c r="A100" s="35"/>
      <c r="B100" s="36"/>
      <c r="C100" s="220" t="s">
        <v>131</v>
      </c>
      <c r="D100" s="220" t="s">
        <v>179</v>
      </c>
      <c r="E100" s="221" t="s">
        <v>186</v>
      </c>
      <c r="F100" s="222" t="s">
        <v>187</v>
      </c>
      <c r="G100" s="223" t="s">
        <v>182</v>
      </c>
      <c r="H100" s="224">
        <v>31.6</v>
      </c>
      <c r="I100" s="225"/>
      <c r="J100" s="226">
        <f>ROUND(I100*H100,2)</f>
        <v>0</v>
      </c>
      <c r="K100" s="222" t="s">
        <v>19</v>
      </c>
      <c r="L100" s="227"/>
      <c r="M100" s="228" t="s">
        <v>19</v>
      </c>
      <c r="N100" s="229" t="s">
        <v>41</v>
      </c>
      <c r="O100" s="65"/>
      <c r="P100" s="155">
        <f>O100*H100</f>
        <v>0</v>
      </c>
      <c r="Q100" s="155">
        <v>0</v>
      </c>
      <c r="R100" s="155">
        <f>Q100*H100</f>
        <v>0</v>
      </c>
      <c r="S100" s="155">
        <v>0</v>
      </c>
      <c r="T100" s="156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57" t="s">
        <v>143</v>
      </c>
      <c r="AT100" s="157" t="s">
        <v>179</v>
      </c>
      <c r="AU100" s="157" t="s">
        <v>80</v>
      </c>
      <c r="AY100" s="18" t="s">
        <v>118</v>
      </c>
      <c r="BE100" s="158">
        <f>IF(N100="základní",J100,0)</f>
        <v>0</v>
      </c>
      <c r="BF100" s="158">
        <f>IF(N100="snížená",J100,0)</f>
        <v>0</v>
      </c>
      <c r="BG100" s="158">
        <f>IF(N100="zákl. přenesená",J100,0)</f>
        <v>0</v>
      </c>
      <c r="BH100" s="158">
        <f>IF(N100="sníž. přenesená",J100,0)</f>
        <v>0</v>
      </c>
      <c r="BI100" s="158">
        <f>IF(N100="nulová",J100,0)</f>
        <v>0</v>
      </c>
      <c r="BJ100" s="18" t="s">
        <v>78</v>
      </c>
      <c r="BK100" s="158">
        <f>ROUND(I100*H100,2)</f>
        <v>0</v>
      </c>
      <c r="BL100" s="18" t="s">
        <v>122</v>
      </c>
      <c r="BM100" s="157" t="s">
        <v>188</v>
      </c>
    </row>
    <row r="101" spans="2:51" s="13" customFormat="1" ht="11.25">
      <c r="B101" s="197"/>
      <c r="C101" s="198"/>
      <c r="D101" s="199" t="s">
        <v>174</v>
      </c>
      <c r="E101" s="200" t="s">
        <v>19</v>
      </c>
      <c r="F101" s="201" t="s">
        <v>189</v>
      </c>
      <c r="G101" s="198"/>
      <c r="H101" s="202">
        <v>31.6</v>
      </c>
      <c r="I101" s="203"/>
      <c r="J101" s="198"/>
      <c r="K101" s="198"/>
      <c r="L101" s="204"/>
      <c r="M101" s="205"/>
      <c r="N101" s="206"/>
      <c r="O101" s="206"/>
      <c r="P101" s="206"/>
      <c r="Q101" s="206"/>
      <c r="R101" s="206"/>
      <c r="S101" s="206"/>
      <c r="T101" s="207"/>
      <c r="AT101" s="208" t="s">
        <v>174</v>
      </c>
      <c r="AU101" s="208" t="s">
        <v>80</v>
      </c>
      <c r="AV101" s="13" t="s">
        <v>80</v>
      </c>
      <c r="AW101" s="13" t="s">
        <v>32</v>
      </c>
      <c r="AX101" s="13" t="s">
        <v>70</v>
      </c>
      <c r="AY101" s="208" t="s">
        <v>118</v>
      </c>
    </row>
    <row r="102" spans="2:51" s="14" customFormat="1" ht="11.25">
      <c r="B102" s="209"/>
      <c r="C102" s="210"/>
      <c r="D102" s="199" t="s">
        <v>174</v>
      </c>
      <c r="E102" s="211" t="s">
        <v>19</v>
      </c>
      <c r="F102" s="212" t="s">
        <v>178</v>
      </c>
      <c r="G102" s="210"/>
      <c r="H102" s="213">
        <v>31.6</v>
      </c>
      <c r="I102" s="214"/>
      <c r="J102" s="210"/>
      <c r="K102" s="210"/>
      <c r="L102" s="215"/>
      <c r="M102" s="216"/>
      <c r="N102" s="217"/>
      <c r="O102" s="217"/>
      <c r="P102" s="217"/>
      <c r="Q102" s="217"/>
      <c r="R102" s="217"/>
      <c r="S102" s="217"/>
      <c r="T102" s="218"/>
      <c r="AT102" s="219" t="s">
        <v>174</v>
      </c>
      <c r="AU102" s="219" t="s">
        <v>80</v>
      </c>
      <c r="AV102" s="14" t="s">
        <v>122</v>
      </c>
      <c r="AW102" s="14" t="s">
        <v>32</v>
      </c>
      <c r="AX102" s="14" t="s">
        <v>78</v>
      </c>
      <c r="AY102" s="219" t="s">
        <v>118</v>
      </c>
    </row>
    <row r="103" spans="1:65" s="2" customFormat="1" ht="21.75" customHeight="1">
      <c r="A103" s="35"/>
      <c r="B103" s="36"/>
      <c r="C103" s="146" t="s">
        <v>135</v>
      </c>
      <c r="D103" s="146" t="s">
        <v>113</v>
      </c>
      <c r="E103" s="147" t="s">
        <v>190</v>
      </c>
      <c r="F103" s="148" t="s">
        <v>191</v>
      </c>
      <c r="G103" s="149" t="s">
        <v>192</v>
      </c>
      <c r="H103" s="150">
        <v>1.851</v>
      </c>
      <c r="I103" s="151"/>
      <c r="J103" s="152">
        <f>ROUND(I103*H103,2)</f>
        <v>0</v>
      </c>
      <c r="K103" s="148" t="s">
        <v>166</v>
      </c>
      <c r="L103" s="40"/>
      <c r="M103" s="153" t="s">
        <v>19</v>
      </c>
      <c r="N103" s="154" t="s">
        <v>41</v>
      </c>
      <c r="O103" s="65"/>
      <c r="P103" s="155">
        <f>O103*H103</f>
        <v>0</v>
      </c>
      <c r="Q103" s="155">
        <v>0</v>
      </c>
      <c r="R103" s="155">
        <f>Q103*H103</f>
        <v>0</v>
      </c>
      <c r="S103" s="155">
        <v>0</v>
      </c>
      <c r="T103" s="156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57" t="s">
        <v>122</v>
      </c>
      <c r="AT103" s="157" t="s">
        <v>113</v>
      </c>
      <c r="AU103" s="157" t="s">
        <v>80</v>
      </c>
      <c r="AY103" s="18" t="s">
        <v>118</v>
      </c>
      <c r="BE103" s="158">
        <f>IF(N103="základní",J103,0)</f>
        <v>0</v>
      </c>
      <c r="BF103" s="158">
        <f>IF(N103="snížená",J103,0)</f>
        <v>0</v>
      </c>
      <c r="BG103" s="158">
        <f>IF(N103="zákl. přenesená",J103,0)</f>
        <v>0</v>
      </c>
      <c r="BH103" s="158">
        <f>IF(N103="sníž. přenesená",J103,0)</f>
        <v>0</v>
      </c>
      <c r="BI103" s="158">
        <f>IF(N103="nulová",J103,0)</f>
        <v>0</v>
      </c>
      <c r="BJ103" s="18" t="s">
        <v>78</v>
      </c>
      <c r="BK103" s="158">
        <f>ROUND(I103*H103,2)</f>
        <v>0</v>
      </c>
      <c r="BL103" s="18" t="s">
        <v>122</v>
      </c>
      <c r="BM103" s="157" t="s">
        <v>193</v>
      </c>
    </row>
    <row r="104" spans="1:47" s="2" customFormat="1" ht="11.25">
      <c r="A104" s="35"/>
      <c r="B104" s="36"/>
      <c r="C104" s="37"/>
      <c r="D104" s="192" t="s">
        <v>168</v>
      </c>
      <c r="E104" s="37"/>
      <c r="F104" s="193" t="s">
        <v>194</v>
      </c>
      <c r="G104" s="37"/>
      <c r="H104" s="37"/>
      <c r="I104" s="194"/>
      <c r="J104" s="37"/>
      <c r="K104" s="37"/>
      <c r="L104" s="40"/>
      <c r="M104" s="195"/>
      <c r="N104" s="196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168</v>
      </c>
      <c r="AU104" s="18" t="s">
        <v>80</v>
      </c>
    </row>
    <row r="105" spans="1:65" s="2" customFormat="1" ht="16.5" customHeight="1">
      <c r="A105" s="35"/>
      <c r="B105" s="36"/>
      <c r="C105" s="146" t="s">
        <v>139</v>
      </c>
      <c r="D105" s="146" t="s">
        <v>113</v>
      </c>
      <c r="E105" s="147" t="s">
        <v>195</v>
      </c>
      <c r="F105" s="148" t="s">
        <v>196</v>
      </c>
      <c r="G105" s="149" t="s">
        <v>162</v>
      </c>
      <c r="H105" s="150">
        <v>18511</v>
      </c>
      <c r="I105" s="151"/>
      <c r="J105" s="152">
        <f>ROUND(I105*H105,2)</f>
        <v>0</v>
      </c>
      <c r="K105" s="148" t="s">
        <v>166</v>
      </c>
      <c r="L105" s="40"/>
      <c r="M105" s="153" t="s">
        <v>19</v>
      </c>
      <c r="N105" s="154" t="s">
        <v>41</v>
      </c>
      <c r="O105" s="65"/>
      <c r="P105" s="155">
        <f>O105*H105</f>
        <v>0</v>
      </c>
      <c r="Q105" s="155">
        <v>0</v>
      </c>
      <c r="R105" s="155">
        <f>Q105*H105</f>
        <v>0</v>
      </c>
      <c r="S105" s="155">
        <v>0</v>
      </c>
      <c r="T105" s="156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57" t="s">
        <v>122</v>
      </c>
      <c r="AT105" s="157" t="s">
        <v>113</v>
      </c>
      <c r="AU105" s="157" t="s">
        <v>80</v>
      </c>
      <c r="AY105" s="18" t="s">
        <v>118</v>
      </c>
      <c r="BE105" s="158">
        <f>IF(N105="základní",J105,0)</f>
        <v>0</v>
      </c>
      <c r="BF105" s="158">
        <f>IF(N105="snížená",J105,0)</f>
        <v>0</v>
      </c>
      <c r="BG105" s="158">
        <f>IF(N105="zákl. přenesená",J105,0)</f>
        <v>0</v>
      </c>
      <c r="BH105" s="158">
        <f>IF(N105="sníž. přenesená",J105,0)</f>
        <v>0</v>
      </c>
      <c r="BI105" s="158">
        <f>IF(N105="nulová",J105,0)</f>
        <v>0</v>
      </c>
      <c r="BJ105" s="18" t="s">
        <v>78</v>
      </c>
      <c r="BK105" s="158">
        <f>ROUND(I105*H105,2)</f>
        <v>0</v>
      </c>
      <c r="BL105" s="18" t="s">
        <v>122</v>
      </c>
      <c r="BM105" s="157" t="s">
        <v>197</v>
      </c>
    </row>
    <row r="106" spans="1:47" s="2" customFormat="1" ht="11.25">
      <c r="A106" s="35"/>
      <c r="B106" s="36"/>
      <c r="C106" s="37"/>
      <c r="D106" s="192" t="s">
        <v>168</v>
      </c>
      <c r="E106" s="37"/>
      <c r="F106" s="193" t="s">
        <v>198</v>
      </c>
      <c r="G106" s="37"/>
      <c r="H106" s="37"/>
      <c r="I106" s="194"/>
      <c r="J106" s="37"/>
      <c r="K106" s="37"/>
      <c r="L106" s="40"/>
      <c r="M106" s="195"/>
      <c r="N106" s="196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168</v>
      </c>
      <c r="AU106" s="18" t="s">
        <v>80</v>
      </c>
    </row>
    <row r="107" spans="2:63" s="12" customFormat="1" ht="20.85" customHeight="1">
      <c r="B107" s="176"/>
      <c r="C107" s="177"/>
      <c r="D107" s="178" t="s">
        <v>69</v>
      </c>
      <c r="E107" s="190" t="s">
        <v>199</v>
      </c>
      <c r="F107" s="190" t="s">
        <v>200</v>
      </c>
      <c r="G107" s="177"/>
      <c r="H107" s="177"/>
      <c r="I107" s="180"/>
      <c r="J107" s="191">
        <f>BK107</f>
        <v>0</v>
      </c>
      <c r="K107" s="177"/>
      <c r="L107" s="182"/>
      <c r="M107" s="183"/>
      <c r="N107" s="184"/>
      <c r="O107" s="184"/>
      <c r="P107" s="185">
        <f>P108+SUM(P109:P194)</f>
        <v>0</v>
      </c>
      <c r="Q107" s="184"/>
      <c r="R107" s="185">
        <f>R108+SUM(R109:R194)</f>
        <v>6.7082792</v>
      </c>
      <c r="S107" s="184"/>
      <c r="T107" s="186">
        <f>T108+SUM(T109:T194)</f>
        <v>0</v>
      </c>
      <c r="AR107" s="187" t="s">
        <v>78</v>
      </c>
      <c r="AT107" s="188" t="s">
        <v>69</v>
      </c>
      <c r="AU107" s="188" t="s">
        <v>80</v>
      </c>
      <c r="AY107" s="187" t="s">
        <v>118</v>
      </c>
      <c r="BK107" s="189">
        <f>BK108+SUM(BK109:BK194)</f>
        <v>0</v>
      </c>
    </row>
    <row r="108" spans="1:65" s="2" customFormat="1" ht="16.5" customHeight="1">
      <c r="A108" s="35"/>
      <c r="B108" s="36"/>
      <c r="C108" s="220" t="s">
        <v>143</v>
      </c>
      <c r="D108" s="220" t="s">
        <v>179</v>
      </c>
      <c r="E108" s="221" t="s">
        <v>201</v>
      </c>
      <c r="F108" s="222" t="s">
        <v>202</v>
      </c>
      <c r="G108" s="223" t="s">
        <v>203</v>
      </c>
      <c r="H108" s="224">
        <v>5</v>
      </c>
      <c r="I108" s="225"/>
      <c r="J108" s="226">
        <f>ROUND(I108*H108,2)</f>
        <v>0</v>
      </c>
      <c r="K108" s="222" t="s">
        <v>19</v>
      </c>
      <c r="L108" s="227"/>
      <c r="M108" s="228" t="s">
        <v>19</v>
      </c>
      <c r="N108" s="229" t="s">
        <v>41</v>
      </c>
      <c r="O108" s="65"/>
      <c r="P108" s="155">
        <f>O108*H108</f>
        <v>0</v>
      </c>
      <c r="Q108" s="155">
        <v>0</v>
      </c>
      <c r="R108" s="155">
        <f>Q108*H108</f>
        <v>0</v>
      </c>
      <c r="S108" s="155">
        <v>0</v>
      </c>
      <c r="T108" s="156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57" t="s">
        <v>143</v>
      </c>
      <c r="AT108" s="157" t="s">
        <v>179</v>
      </c>
      <c r="AU108" s="157" t="s">
        <v>124</v>
      </c>
      <c r="AY108" s="18" t="s">
        <v>118</v>
      </c>
      <c r="BE108" s="158">
        <f>IF(N108="základní",J108,0)</f>
        <v>0</v>
      </c>
      <c r="BF108" s="158">
        <f>IF(N108="snížená",J108,0)</f>
        <v>0</v>
      </c>
      <c r="BG108" s="158">
        <f>IF(N108="zákl. přenesená",J108,0)</f>
        <v>0</v>
      </c>
      <c r="BH108" s="158">
        <f>IF(N108="sníž. přenesená",J108,0)</f>
        <v>0</v>
      </c>
      <c r="BI108" s="158">
        <f>IF(N108="nulová",J108,0)</f>
        <v>0</v>
      </c>
      <c r="BJ108" s="18" t="s">
        <v>78</v>
      </c>
      <c r="BK108" s="158">
        <f>ROUND(I108*H108,2)</f>
        <v>0</v>
      </c>
      <c r="BL108" s="18" t="s">
        <v>122</v>
      </c>
      <c r="BM108" s="157" t="s">
        <v>204</v>
      </c>
    </row>
    <row r="109" spans="2:51" s="13" customFormat="1" ht="11.25">
      <c r="B109" s="197"/>
      <c r="C109" s="198"/>
      <c r="D109" s="199" t="s">
        <v>174</v>
      </c>
      <c r="E109" s="200" t="s">
        <v>19</v>
      </c>
      <c r="F109" s="201" t="s">
        <v>205</v>
      </c>
      <c r="G109" s="198"/>
      <c r="H109" s="202">
        <v>5</v>
      </c>
      <c r="I109" s="203"/>
      <c r="J109" s="198"/>
      <c r="K109" s="198"/>
      <c r="L109" s="204"/>
      <c r="M109" s="205"/>
      <c r="N109" s="206"/>
      <c r="O109" s="206"/>
      <c r="P109" s="206"/>
      <c r="Q109" s="206"/>
      <c r="R109" s="206"/>
      <c r="S109" s="206"/>
      <c r="T109" s="207"/>
      <c r="AT109" s="208" t="s">
        <v>174</v>
      </c>
      <c r="AU109" s="208" t="s">
        <v>124</v>
      </c>
      <c r="AV109" s="13" t="s">
        <v>80</v>
      </c>
      <c r="AW109" s="13" t="s">
        <v>32</v>
      </c>
      <c r="AX109" s="13" t="s">
        <v>70</v>
      </c>
      <c r="AY109" s="208" t="s">
        <v>118</v>
      </c>
    </row>
    <row r="110" spans="2:51" s="14" customFormat="1" ht="11.25">
      <c r="B110" s="209"/>
      <c r="C110" s="210"/>
      <c r="D110" s="199" t="s">
        <v>174</v>
      </c>
      <c r="E110" s="211" t="s">
        <v>19</v>
      </c>
      <c r="F110" s="212" t="s">
        <v>178</v>
      </c>
      <c r="G110" s="210"/>
      <c r="H110" s="213">
        <v>5</v>
      </c>
      <c r="I110" s="214"/>
      <c r="J110" s="210"/>
      <c r="K110" s="210"/>
      <c r="L110" s="215"/>
      <c r="M110" s="216"/>
      <c r="N110" s="217"/>
      <c r="O110" s="217"/>
      <c r="P110" s="217"/>
      <c r="Q110" s="217"/>
      <c r="R110" s="217"/>
      <c r="S110" s="217"/>
      <c r="T110" s="218"/>
      <c r="AT110" s="219" t="s">
        <v>174</v>
      </c>
      <c r="AU110" s="219" t="s">
        <v>124</v>
      </c>
      <c r="AV110" s="14" t="s">
        <v>122</v>
      </c>
      <c r="AW110" s="14" t="s">
        <v>32</v>
      </c>
      <c r="AX110" s="14" t="s">
        <v>78</v>
      </c>
      <c r="AY110" s="219" t="s">
        <v>118</v>
      </c>
    </row>
    <row r="111" spans="1:65" s="2" customFormat="1" ht="16.5" customHeight="1">
      <c r="A111" s="35"/>
      <c r="B111" s="36"/>
      <c r="C111" s="220" t="s">
        <v>147</v>
      </c>
      <c r="D111" s="220" t="s">
        <v>179</v>
      </c>
      <c r="E111" s="221" t="s">
        <v>206</v>
      </c>
      <c r="F111" s="222" t="s">
        <v>207</v>
      </c>
      <c r="G111" s="223" t="s">
        <v>203</v>
      </c>
      <c r="H111" s="224">
        <v>54</v>
      </c>
      <c r="I111" s="225"/>
      <c r="J111" s="226">
        <f>ROUND(I111*H111,2)</f>
        <v>0</v>
      </c>
      <c r="K111" s="222" t="s">
        <v>19</v>
      </c>
      <c r="L111" s="227"/>
      <c r="M111" s="228" t="s">
        <v>19</v>
      </c>
      <c r="N111" s="229" t="s">
        <v>41</v>
      </c>
      <c r="O111" s="65"/>
      <c r="P111" s="155">
        <f>O111*H111</f>
        <v>0</v>
      </c>
      <c r="Q111" s="155">
        <v>0</v>
      </c>
      <c r="R111" s="155">
        <f>Q111*H111</f>
        <v>0</v>
      </c>
      <c r="S111" s="155">
        <v>0</v>
      </c>
      <c r="T111" s="156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57" t="s">
        <v>143</v>
      </c>
      <c r="AT111" s="157" t="s">
        <v>179</v>
      </c>
      <c r="AU111" s="157" t="s">
        <v>124</v>
      </c>
      <c r="AY111" s="18" t="s">
        <v>118</v>
      </c>
      <c r="BE111" s="158">
        <f>IF(N111="základní",J111,0)</f>
        <v>0</v>
      </c>
      <c r="BF111" s="158">
        <f>IF(N111="snížená",J111,0)</f>
        <v>0</v>
      </c>
      <c r="BG111" s="158">
        <f>IF(N111="zákl. přenesená",J111,0)</f>
        <v>0</v>
      </c>
      <c r="BH111" s="158">
        <f>IF(N111="sníž. přenesená",J111,0)</f>
        <v>0</v>
      </c>
      <c r="BI111" s="158">
        <f>IF(N111="nulová",J111,0)</f>
        <v>0</v>
      </c>
      <c r="BJ111" s="18" t="s">
        <v>78</v>
      </c>
      <c r="BK111" s="158">
        <f>ROUND(I111*H111,2)</f>
        <v>0</v>
      </c>
      <c r="BL111" s="18" t="s">
        <v>122</v>
      </c>
      <c r="BM111" s="157" t="s">
        <v>208</v>
      </c>
    </row>
    <row r="112" spans="2:51" s="13" customFormat="1" ht="11.25">
      <c r="B112" s="197"/>
      <c r="C112" s="198"/>
      <c r="D112" s="199" t="s">
        <v>174</v>
      </c>
      <c r="E112" s="200" t="s">
        <v>19</v>
      </c>
      <c r="F112" s="201" t="s">
        <v>209</v>
      </c>
      <c r="G112" s="198"/>
      <c r="H112" s="202">
        <v>19</v>
      </c>
      <c r="I112" s="203"/>
      <c r="J112" s="198"/>
      <c r="K112" s="198"/>
      <c r="L112" s="204"/>
      <c r="M112" s="205"/>
      <c r="N112" s="206"/>
      <c r="O112" s="206"/>
      <c r="P112" s="206"/>
      <c r="Q112" s="206"/>
      <c r="R112" s="206"/>
      <c r="S112" s="206"/>
      <c r="T112" s="207"/>
      <c r="AT112" s="208" t="s">
        <v>174</v>
      </c>
      <c r="AU112" s="208" t="s">
        <v>124</v>
      </c>
      <c r="AV112" s="13" t="s">
        <v>80</v>
      </c>
      <c r="AW112" s="13" t="s">
        <v>32</v>
      </c>
      <c r="AX112" s="13" t="s">
        <v>70</v>
      </c>
      <c r="AY112" s="208" t="s">
        <v>118</v>
      </c>
    </row>
    <row r="113" spans="2:51" s="13" customFormat="1" ht="11.25">
      <c r="B113" s="197"/>
      <c r="C113" s="198"/>
      <c r="D113" s="199" t="s">
        <v>174</v>
      </c>
      <c r="E113" s="200" t="s">
        <v>19</v>
      </c>
      <c r="F113" s="201" t="s">
        <v>210</v>
      </c>
      <c r="G113" s="198"/>
      <c r="H113" s="202">
        <v>26</v>
      </c>
      <c r="I113" s="203"/>
      <c r="J113" s="198"/>
      <c r="K113" s="198"/>
      <c r="L113" s="204"/>
      <c r="M113" s="205"/>
      <c r="N113" s="206"/>
      <c r="O113" s="206"/>
      <c r="P113" s="206"/>
      <c r="Q113" s="206"/>
      <c r="R113" s="206"/>
      <c r="S113" s="206"/>
      <c r="T113" s="207"/>
      <c r="AT113" s="208" t="s">
        <v>174</v>
      </c>
      <c r="AU113" s="208" t="s">
        <v>124</v>
      </c>
      <c r="AV113" s="13" t="s">
        <v>80</v>
      </c>
      <c r="AW113" s="13" t="s">
        <v>32</v>
      </c>
      <c r="AX113" s="13" t="s">
        <v>70</v>
      </c>
      <c r="AY113" s="208" t="s">
        <v>118</v>
      </c>
    </row>
    <row r="114" spans="2:51" s="13" customFormat="1" ht="11.25">
      <c r="B114" s="197"/>
      <c r="C114" s="198"/>
      <c r="D114" s="199" t="s">
        <v>174</v>
      </c>
      <c r="E114" s="200" t="s">
        <v>19</v>
      </c>
      <c r="F114" s="201" t="s">
        <v>211</v>
      </c>
      <c r="G114" s="198"/>
      <c r="H114" s="202">
        <v>9</v>
      </c>
      <c r="I114" s="203"/>
      <c r="J114" s="198"/>
      <c r="K114" s="198"/>
      <c r="L114" s="204"/>
      <c r="M114" s="205"/>
      <c r="N114" s="206"/>
      <c r="O114" s="206"/>
      <c r="P114" s="206"/>
      <c r="Q114" s="206"/>
      <c r="R114" s="206"/>
      <c r="S114" s="206"/>
      <c r="T114" s="207"/>
      <c r="AT114" s="208" t="s">
        <v>174</v>
      </c>
      <c r="AU114" s="208" t="s">
        <v>124</v>
      </c>
      <c r="AV114" s="13" t="s">
        <v>80</v>
      </c>
      <c r="AW114" s="13" t="s">
        <v>32</v>
      </c>
      <c r="AX114" s="13" t="s">
        <v>70</v>
      </c>
      <c r="AY114" s="208" t="s">
        <v>118</v>
      </c>
    </row>
    <row r="115" spans="2:51" s="14" customFormat="1" ht="11.25">
      <c r="B115" s="209"/>
      <c r="C115" s="210"/>
      <c r="D115" s="199" t="s">
        <v>174</v>
      </c>
      <c r="E115" s="211" t="s">
        <v>19</v>
      </c>
      <c r="F115" s="212" t="s">
        <v>178</v>
      </c>
      <c r="G115" s="210"/>
      <c r="H115" s="213">
        <v>54</v>
      </c>
      <c r="I115" s="214"/>
      <c r="J115" s="210"/>
      <c r="K115" s="210"/>
      <c r="L115" s="215"/>
      <c r="M115" s="216"/>
      <c r="N115" s="217"/>
      <c r="O115" s="217"/>
      <c r="P115" s="217"/>
      <c r="Q115" s="217"/>
      <c r="R115" s="217"/>
      <c r="S115" s="217"/>
      <c r="T115" s="218"/>
      <c r="AT115" s="219" t="s">
        <v>174</v>
      </c>
      <c r="AU115" s="219" t="s">
        <v>124</v>
      </c>
      <c r="AV115" s="14" t="s">
        <v>122</v>
      </c>
      <c r="AW115" s="14" t="s">
        <v>32</v>
      </c>
      <c r="AX115" s="14" t="s">
        <v>78</v>
      </c>
      <c r="AY115" s="219" t="s">
        <v>118</v>
      </c>
    </row>
    <row r="116" spans="1:65" s="2" customFormat="1" ht="16.5" customHeight="1">
      <c r="A116" s="35"/>
      <c r="B116" s="36"/>
      <c r="C116" s="220" t="s">
        <v>212</v>
      </c>
      <c r="D116" s="220" t="s">
        <v>179</v>
      </c>
      <c r="E116" s="221" t="s">
        <v>213</v>
      </c>
      <c r="F116" s="222" t="s">
        <v>214</v>
      </c>
      <c r="G116" s="223" t="s">
        <v>203</v>
      </c>
      <c r="H116" s="224">
        <v>12</v>
      </c>
      <c r="I116" s="225"/>
      <c r="J116" s="226">
        <f>ROUND(I116*H116,2)</f>
        <v>0</v>
      </c>
      <c r="K116" s="222" t="s">
        <v>19</v>
      </c>
      <c r="L116" s="227"/>
      <c r="M116" s="228" t="s">
        <v>19</v>
      </c>
      <c r="N116" s="229" t="s">
        <v>41</v>
      </c>
      <c r="O116" s="65"/>
      <c r="P116" s="155">
        <f>O116*H116</f>
        <v>0</v>
      </c>
      <c r="Q116" s="155">
        <v>0.027</v>
      </c>
      <c r="R116" s="155">
        <f>Q116*H116</f>
        <v>0.324</v>
      </c>
      <c r="S116" s="155">
        <v>0</v>
      </c>
      <c r="T116" s="156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57" t="s">
        <v>143</v>
      </c>
      <c r="AT116" s="157" t="s">
        <v>179</v>
      </c>
      <c r="AU116" s="157" t="s">
        <v>124</v>
      </c>
      <c r="AY116" s="18" t="s">
        <v>118</v>
      </c>
      <c r="BE116" s="158">
        <f>IF(N116="základní",J116,0)</f>
        <v>0</v>
      </c>
      <c r="BF116" s="158">
        <f>IF(N116="snížená",J116,0)</f>
        <v>0</v>
      </c>
      <c r="BG116" s="158">
        <f>IF(N116="zákl. přenesená",J116,0)</f>
        <v>0</v>
      </c>
      <c r="BH116" s="158">
        <f>IF(N116="sníž. přenesená",J116,0)</f>
        <v>0</v>
      </c>
      <c r="BI116" s="158">
        <f>IF(N116="nulová",J116,0)</f>
        <v>0</v>
      </c>
      <c r="BJ116" s="18" t="s">
        <v>78</v>
      </c>
      <c r="BK116" s="158">
        <f>ROUND(I116*H116,2)</f>
        <v>0</v>
      </c>
      <c r="BL116" s="18" t="s">
        <v>122</v>
      </c>
      <c r="BM116" s="157" t="s">
        <v>215</v>
      </c>
    </row>
    <row r="117" spans="2:51" s="13" customFormat="1" ht="11.25">
      <c r="B117" s="197"/>
      <c r="C117" s="198"/>
      <c r="D117" s="199" t="s">
        <v>174</v>
      </c>
      <c r="E117" s="200" t="s">
        <v>19</v>
      </c>
      <c r="F117" s="201" t="s">
        <v>216</v>
      </c>
      <c r="G117" s="198"/>
      <c r="H117" s="202">
        <v>12</v>
      </c>
      <c r="I117" s="203"/>
      <c r="J117" s="198"/>
      <c r="K117" s="198"/>
      <c r="L117" s="204"/>
      <c r="M117" s="205"/>
      <c r="N117" s="206"/>
      <c r="O117" s="206"/>
      <c r="P117" s="206"/>
      <c r="Q117" s="206"/>
      <c r="R117" s="206"/>
      <c r="S117" s="206"/>
      <c r="T117" s="207"/>
      <c r="AT117" s="208" t="s">
        <v>174</v>
      </c>
      <c r="AU117" s="208" t="s">
        <v>124</v>
      </c>
      <c r="AV117" s="13" t="s">
        <v>80</v>
      </c>
      <c r="AW117" s="13" t="s">
        <v>32</v>
      </c>
      <c r="AX117" s="13" t="s">
        <v>70</v>
      </c>
      <c r="AY117" s="208" t="s">
        <v>118</v>
      </c>
    </row>
    <row r="118" spans="2:51" s="14" customFormat="1" ht="11.25">
      <c r="B118" s="209"/>
      <c r="C118" s="210"/>
      <c r="D118" s="199" t="s">
        <v>174</v>
      </c>
      <c r="E118" s="211" t="s">
        <v>19</v>
      </c>
      <c r="F118" s="212" t="s">
        <v>178</v>
      </c>
      <c r="G118" s="210"/>
      <c r="H118" s="213">
        <v>12</v>
      </c>
      <c r="I118" s="214"/>
      <c r="J118" s="210"/>
      <c r="K118" s="210"/>
      <c r="L118" s="215"/>
      <c r="M118" s="216"/>
      <c r="N118" s="217"/>
      <c r="O118" s="217"/>
      <c r="P118" s="217"/>
      <c r="Q118" s="217"/>
      <c r="R118" s="217"/>
      <c r="S118" s="217"/>
      <c r="T118" s="218"/>
      <c r="AT118" s="219" t="s">
        <v>174</v>
      </c>
      <c r="AU118" s="219" t="s">
        <v>124</v>
      </c>
      <c r="AV118" s="14" t="s">
        <v>122</v>
      </c>
      <c r="AW118" s="14" t="s">
        <v>32</v>
      </c>
      <c r="AX118" s="14" t="s">
        <v>78</v>
      </c>
      <c r="AY118" s="219" t="s">
        <v>118</v>
      </c>
    </row>
    <row r="119" spans="1:65" s="2" customFormat="1" ht="16.5" customHeight="1">
      <c r="A119" s="35"/>
      <c r="B119" s="36"/>
      <c r="C119" s="220" t="s">
        <v>217</v>
      </c>
      <c r="D119" s="220" t="s">
        <v>179</v>
      </c>
      <c r="E119" s="221" t="s">
        <v>218</v>
      </c>
      <c r="F119" s="222" t="s">
        <v>219</v>
      </c>
      <c r="G119" s="223" t="s">
        <v>203</v>
      </c>
      <c r="H119" s="224">
        <v>15</v>
      </c>
      <c r="I119" s="225"/>
      <c r="J119" s="226">
        <f>ROUND(I119*H119,2)</f>
        <v>0</v>
      </c>
      <c r="K119" s="222" t="s">
        <v>19</v>
      </c>
      <c r="L119" s="227"/>
      <c r="M119" s="228" t="s">
        <v>19</v>
      </c>
      <c r="N119" s="229" t="s">
        <v>41</v>
      </c>
      <c r="O119" s="65"/>
      <c r="P119" s="155">
        <f>O119*H119</f>
        <v>0</v>
      </c>
      <c r="Q119" s="155">
        <v>0.027</v>
      </c>
      <c r="R119" s="155">
        <f>Q119*H119</f>
        <v>0.40499999999999997</v>
      </c>
      <c r="S119" s="155">
        <v>0</v>
      </c>
      <c r="T119" s="156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57" t="s">
        <v>143</v>
      </c>
      <c r="AT119" s="157" t="s">
        <v>179</v>
      </c>
      <c r="AU119" s="157" t="s">
        <v>124</v>
      </c>
      <c r="AY119" s="18" t="s">
        <v>118</v>
      </c>
      <c r="BE119" s="158">
        <f>IF(N119="základní",J119,0)</f>
        <v>0</v>
      </c>
      <c r="BF119" s="158">
        <f>IF(N119="snížená",J119,0)</f>
        <v>0</v>
      </c>
      <c r="BG119" s="158">
        <f>IF(N119="zákl. přenesená",J119,0)</f>
        <v>0</v>
      </c>
      <c r="BH119" s="158">
        <f>IF(N119="sníž. přenesená",J119,0)</f>
        <v>0</v>
      </c>
      <c r="BI119" s="158">
        <f>IF(N119="nulová",J119,0)</f>
        <v>0</v>
      </c>
      <c r="BJ119" s="18" t="s">
        <v>78</v>
      </c>
      <c r="BK119" s="158">
        <f>ROUND(I119*H119,2)</f>
        <v>0</v>
      </c>
      <c r="BL119" s="18" t="s">
        <v>122</v>
      </c>
      <c r="BM119" s="157" t="s">
        <v>220</v>
      </c>
    </row>
    <row r="120" spans="2:51" s="13" customFormat="1" ht="11.25">
      <c r="B120" s="197"/>
      <c r="C120" s="198"/>
      <c r="D120" s="199" t="s">
        <v>174</v>
      </c>
      <c r="E120" s="200" t="s">
        <v>19</v>
      </c>
      <c r="F120" s="201" t="s">
        <v>221</v>
      </c>
      <c r="G120" s="198"/>
      <c r="H120" s="202">
        <v>15</v>
      </c>
      <c r="I120" s="203"/>
      <c r="J120" s="198"/>
      <c r="K120" s="198"/>
      <c r="L120" s="204"/>
      <c r="M120" s="205"/>
      <c r="N120" s="206"/>
      <c r="O120" s="206"/>
      <c r="P120" s="206"/>
      <c r="Q120" s="206"/>
      <c r="R120" s="206"/>
      <c r="S120" s="206"/>
      <c r="T120" s="207"/>
      <c r="AT120" s="208" t="s">
        <v>174</v>
      </c>
      <c r="AU120" s="208" t="s">
        <v>124</v>
      </c>
      <c r="AV120" s="13" t="s">
        <v>80</v>
      </c>
      <c r="AW120" s="13" t="s">
        <v>32</v>
      </c>
      <c r="AX120" s="13" t="s">
        <v>70</v>
      </c>
      <c r="AY120" s="208" t="s">
        <v>118</v>
      </c>
    </row>
    <row r="121" spans="2:51" s="14" customFormat="1" ht="11.25">
      <c r="B121" s="209"/>
      <c r="C121" s="210"/>
      <c r="D121" s="199" t="s">
        <v>174</v>
      </c>
      <c r="E121" s="211" t="s">
        <v>19</v>
      </c>
      <c r="F121" s="212" t="s">
        <v>178</v>
      </c>
      <c r="G121" s="210"/>
      <c r="H121" s="213">
        <v>15</v>
      </c>
      <c r="I121" s="214"/>
      <c r="J121" s="210"/>
      <c r="K121" s="210"/>
      <c r="L121" s="215"/>
      <c r="M121" s="216"/>
      <c r="N121" s="217"/>
      <c r="O121" s="217"/>
      <c r="P121" s="217"/>
      <c r="Q121" s="217"/>
      <c r="R121" s="217"/>
      <c r="S121" s="217"/>
      <c r="T121" s="218"/>
      <c r="AT121" s="219" t="s">
        <v>174</v>
      </c>
      <c r="AU121" s="219" t="s">
        <v>124</v>
      </c>
      <c r="AV121" s="14" t="s">
        <v>122</v>
      </c>
      <c r="AW121" s="14" t="s">
        <v>32</v>
      </c>
      <c r="AX121" s="14" t="s">
        <v>78</v>
      </c>
      <c r="AY121" s="219" t="s">
        <v>118</v>
      </c>
    </row>
    <row r="122" spans="1:65" s="2" customFormat="1" ht="16.5" customHeight="1">
      <c r="A122" s="35"/>
      <c r="B122" s="36"/>
      <c r="C122" s="220" t="s">
        <v>222</v>
      </c>
      <c r="D122" s="220" t="s">
        <v>179</v>
      </c>
      <c r="E122" s="221" t="s">
        <v>223</v>
      </c>
      <c r="F122" s="222" t="s">
        <v>224</v>
      </c>
      <c r="G122" s="223" t="s">
        <v>203</v>
      </c>
      <c r="H122" s="224">
        <v>37</v>
      </c>
      <c r="I122" s="225"/>
      <c r="J122" s="226">
        <f>ROUND(I122*H122,2)</f>
        <v>0</v>
      </c>
      <c r="K122" s="222" t="s">
        <v>19</v>
      </c>
      <c r="L122" s="227"/>
      <c r="M122" s="228" t="s">
        <v>19</v>
      </c>
      <c r="N122" s="229" t="s">
        <v>41</v>
      </c>
      <c r="O122" s="65"/>
      <c r="P122" s="155">
        <f>O122*H122</f>
        <v>0</v>
      </c>
      <c r="Q122" s="155">
        <v>0.04</v>
      </c>
      <c r="R122" s="155">
        <f>Q122*H122</f>
        <v>1.48</v>
      </c>
      <c r="S122" s="155">
        <v>0</v>
      </c>
      <c r="T122" s="156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57" t="s">
        <v>143</v>
      </c>
      <c r="AT122" s="157" t="s">
        <v>179</v>
      </c>
      <c r="AU122" s="157" t="s">
        <v>124</v>
      </c>
      <c r="AY122" s="18" t="s">
        <v>118</v>
      </c>
      <c r="BE122" s="158">
        <f>IF(N122="základní",J122,0)</f>
        <v>0</v>
      </c>
      <c r="BF122" s="158">
        <f>IF(N122="snížená",J122,0)</f>
        <v>0</v>
      </c>
      <c r="BG122" s="158">
        <f>IF(N122="zákl. přenesená",J122,0)</f>
        <v>0</v>
      </c>
      <c r="BH122" s="158">
        <f>IF(N122="sníž. přenesená",J122,0)</f>
        <v>0</v>
      </c>
      <c r="BI122" s="158">
        <f>IF(N122="nulová",J122,0)</f>
        <v>0</v>
      </c>
      <c r="BJ122" s="18" t="s">
        <v>78</v>
      </c>
      <c r="BK122" s="158">
        <f>ROUND(I122*H122,2)</f>
        <v>0</v>
      </c>
      <c r="BL122" s="18" t="s">
        <v>122</v>
      </c>
      <c r="BM122" s="157" t="s">
        <v>225</v>
      </c>
    </row>
    <row r="123" spans="2:51" s="13" customFormat="1" ht="11.25">
      <c r="B123" s="197"/>
      <c r="C123" s="198"/>
      <c r="D123" s="199" t="s">
        <v>174</v>
      </c>
      <c r="E123" s="200" t="s">
        <v>19</v>
      </c>
      <c r="F123" s="201" t="s">
        <v>226</v>
      </c>
      <c r="G123" s="198"/>
      <c r="H123" s="202">
        <v>17</v>
      </c>
      <c r="I123" s="203"/>
      <c r="J123" s="198"/>
      <c r="K123" s="198"/>
      <c r="L123" s="204"/>
      <c r="M123" s="205"/>
      <c r="N123" s="206"/>
      <c r="O123" s="206"/>
      <c r="P123" s="206"/>
      <c r="Q123" s="206"/>
      <c r="R123" s="206"/>
      <c r="S123" s="206"/>
      <c r="T123" s="207"/>
      <c r="AT123" s="208" t="s">
        <v>174</v>
      </c>
      <c r="AU123" s="208" t="s">
        <v>124</v>
      </c>
      <c r="AV123" s="13" t="s">
        <v>80</v>
      </c>
      <c r="AW123" s="13" t="s">
        <v>32</v>
      </c>
      <c r="AX123" s="13" t="s">
        <v>70</v>
      </c>
      <c r="AY123" s="208" t="s">
        <v>118</v>
      </c>
    </row>
    <row r="124" spans="2:51" s="13" customFormat="1" ht="11.25">
      <c r="B124" s="197"/>
      <c r="C124" s="198"/>
      <c r="D124" s="199" t="s">
        <v>174</v>
      </c>
      <c r="E124" s="200" t="s">
        <v>19</v>
      </c>
      <c r="F124" s="201" t="s">
        <v>227</v>
      </c>
      <c r="G124" s="198"/>
      <c r="H124" s="202">
        <v>13</v>
      </c>
      <c r="I124" s="203"/>
      <c r="J124" s="198"/>
      <c r="K124" s="198"/>
      <c r="L124" s="204"/>
      <c r="M124" s="205"/>
      <c r="N124" s="206"/>
      <c r="O124" s="206"/>
      <c r="P124" s="206"/>
      <c r="Q124" s="206"/>
      <c r="R124" s="206"/>
      <c r="S124" s="206"/>
      <c r="T124" s="207"/>
      <c r="AT124" s="208" t="s">
        <v>174</v>
      </c>
      <c r="AU124" s="208" t="s">
        <v>124</v>
      </c>
      <c r="AV124" s="13" t="s">
        <v>80</v>
      </c>
      <c r="AW124" s="13" t="s">
        <v>32</v>
      </c>
      <c r="AX124" s="13" t="s">
        <v>70</v>
      </c>
      <c r="AY124" s="208" t="s">
        <v>118</v>
      </c>
    </row>
    <row r="125" spans="2:51" s="13" customFormat="1" ht="11.25">
      <c r="B125" s="197"/>
      <c r="C125" s="198"/>
      <c r="D125" s="199" t="s">
        <v>174</v>
      </c>
      <c r="E125" s="200" t="s">
        <v>19</v>
      </c>
      <c r="F125" s="201" t="s">
        <v>228</v>
      </c>
      <c r="G125" s="198"/>
      <c r="H125" s="202">
        <v>7</v>
      </c>
      <c r="I125" s="203"/>
      <c r="J125" s="198"/>
      <c r="K125" s="198"/>
      <c r="L125" s="204"/>
      <c r="M125" s="205"/>
      <c r="N125" s="206"/>
      <c r="O125" s="206"/>
      <c r="P125" s="206"/>
      <c r="Q125" s="206"/>
      <c r="R125" s="206"/>
      <c r="S125" s="206"/>
      <c r="T125" s="207"/>
      <c r="AT125" s="208" t="s">
        <v>174</v>
      </c>
      <c r="AU125" s="208" t="s">
        <v>124</v>
      </c>
      <c r="AV125" s="13" t="s">
        <v>80</v>
      </c>
      <c r="AW125" s="13" t="s">
        <v>32</v>
      </c>
      <c r="AX125" s="13" t="s">
        <v>70</v>
      </c>
      <c r="AY125" s="208" t="s">
        <v>118</v>
      </c>
    </row>
    <row r="126" spans="2:51" s="14" customFormat="1" ht="11.25">
      <c r="B126" s="209"/>
      <c r="C126" s="210"/>
      <c r="D126" s="199" t="s">
        <v>174</v>
      </c>
      <c r="E126" s="211" t="s">
        <v>19</v>
      </c>
      <c r="F126" s="212" t="s">
        <v>178</v>
      </c>
      <c r="G126" s="210"/>
      <c r="H126" s="213">
        <v>37</v>
      </c>
      <c r="I126" s="214"/>
      <c r="J126" s="210"/>
      <c r="K126" s="210"/>
      <c r="L126" s="215"/>
      <c r="M126" s="216"/>
      <c r="N126" s="217"/>
      <c r="O126" s="217"/>
      <c r="P126" s="217"/>
      <c r="Q126" s="217"/>
      <c r="R126" s="217"/>
      <c r="S126" s="217"/>
      <c r="T126" s="218"/>
      <c r="AT126" s="219" t="s">
        <v>174</v>
      </c>
      <c r="AU126" s="219" t="s">
        <v>124</v>
      </c>
      <c r="AV126" s="14" t="s">
        <v>122</v>
      </c>
      <c r="AW126" s="14" t="s">
        <v>32</v>
      </c>
      <c r="AX126" s="14" t="s">
        <v>78</v>
      </c>
      <c r="AY126" s="219" t="s">
        <v>118</v>
      </c>
    </row>
    <row r="127" spans="1:65" s="2" customFormat="1" ht="16.5" customHeight="1">
      <c r="A127" s="35"/>
      <c r="B127" s="36"/>
      <c r="C127" s="220" t="s">
        <v>229</v>
      </c>
      <c r="D127" s="220" t="s">
        <v>179</v>
      </c>
      <c r="E127" s="221" t="s">
        <v>230</v>
      </c>
      <c r="F127" s="222" t="s">
        <v>231</v>
      </c>
      <c r="G127" s="223" t="s">
        <v>203</v>
      </c>
      <c r="H127" s="224">
        <v>4</v>
      </c>
      <c r="I127" s="225"/>
      <c r="J127" s="226">
        <f>ROUND(I127*H127,2)</f>
        <v>0</v>
      </c>
      <c r="K127" s="222" t="s">
        <v>19</v>
      </c>
      <c r="L127" s="227"/>
      <c r="M127" s="228" t="s">
        <v>19</v>
      </c>
      <c r="N127" s="229" t="s">
        <v>41</v>
      </c>
      <c r="O127" s="65"/>
      <c r="P127" s="155">
        <f>O127*H127</f>
        <v>0</v>
      </c>
      <c r="Q127" s="155">
        <v>0.027</v>
      </c>
      <c r="R127" s="155">
        <f>Q127*H127</f>
        <v>0.108</v>
      </c>
      <c r="S127" s="155">
        <v>0</v>
      </c>
      <c r="T127" s="156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57" t="s">
        <v>143</v>
      </c>
      <c r="AT127" s="157" t="s">
        <v>179</v>
      </c>
      <c r="AU127" s="157" t="s">
        <v>124</v>
      </c>
      <c r="AY127" s="18" t="s">
        <v>118</v>
      </c>
      <c r="BE127" s="158">
        <f>IF(N127="základní",J127,0)</f>
        <v>0</v>
      </c>
      <c r="BF127" s="158">
        <f>IF(N127="snížená",J127,0)</f>
        <v>0</v>
      </c>
      <c r="BG127" s="158">
        <f>IF(N127="zákl. přenesená",J127,0)</f>
        <v>0</v>
      </c>
      <c r="BH127" s="158">
        <f>IF(N127="sníž. přenesená",J127,0)</f>
        <v>0</v>
      </c>
      <c r="BI127" s="158">
        <f>IF(N127="nulová",J127,0)</f>
        <v>0</v>
      </c>
      <c r="BJ127" s="18" t="s">
        <v>78</v>
      </c>
      <c r="BK127" s="158">
        <f>ROUND(I127*H127,2)</f>
        <v>0</v>
      </c>
      <c r="BL127" s="18" t="s">
        <v>122</v>
      </c>
      <c r="BM127" s="157" t="s">
        <v>232</v>
      </c>
    </row>
    <row r="128" spans="2:51" s="13" customFormat="1" ht="11.25">
      <c r="B128" s="197"/>
      <c r="C128" s="198"/>
      <c r="D128" s="199" t="s">
        <v>174</v>
      </c>
      <c r="E128" s="200" t="s">
        <v>19</v>
      </c>
      <c r="F128" s="201" t="s">
        <v>70</v>
      </c>
      <c r="G128" s="198"/>
      <c r="H128" s="202">
        <v>0</v>
      </c>
      <c r="I128" s="203"/>
      <c r="J128" s="198"/>
      <c r="K128" s="198"/>
      <c r="L128" s="204"/>
      <c r="M128" s="205"/>
      <c r="N128" s="206"/>
      <c r="O128" s="206"/>
      <c r="P128" s="206"/>
      <c r="Q128" s="206"/>
      <c r="R128" s="206"/>
      <c r="S128" s="206"/>
      <c r="T128" s="207"/>
      <c r="AT128" s="208" t="s">
        <v>174</v>
      </c>
      <c r="AU128" s="208" t="s">
        <v>124</v>
      </c>
      <c r="AV128" s="13" t="s">
        <v>80</v>
      </c>
      <c r="AW128" s="13" t="s">
        <v>32</v>
      </c>
      <c r="AX128" s="13" t="s">
        <v>70</v>
      </c>
      <c r="AY128" s="208" t="s">
        <v>118</v>
      </c>
    </row>
    <row r="129" spans="2:51" s="13" customFormat="1" ht="11.25">
      <c r="B129" s="197"/>
      <c r="C129" s="198"/>
      <c r="D129" s="199" t="s">
        <v>174</v>
      </c>
      <c r="E129" s="200" t="s">
        <v>19</v>
      </c>
      <c r="F129" s="201" t="s">
        <v>233</v>
      </c>
      <c r="G129" s="198"/>
      <c r="H129" s="202">
        <v>4</v>
      </c>
      <c r="I129" s="203"/>
      <c r="J129" s="198"/>
      <c r="K129" s="198"/>
      <c r="L129" s="204"/>
      <c r="M129" s="205"/>
      <c r="N129" s="206"/>
      <c r="O129" s="206"/>
      <c r="P129" s="206"/>
      <c r="Q129" s="206"/>
      <c r="R129" s="206"/>
      <c r="S129" s="206"/>
      <c r="T129" s="207"/>
      <c r="AT129" s="208" t="s">
        <v>174</v>
      </c>
      <c r="AU129" s="208" t="s">
        <v>124</v>
      </c>
      <c r="AV129" s="13" t="s">
        <v>80</v>
      </c>
      <c r="AW129" s="13" t="s">
        <v>32</v>
      </c>
      <c r="AX129" s="13" t="s">
        <v>70</v>
      </c>
      <c r="AY129" s="208" t="s">
        <v>118</v>
      </c>
    </row>
    <row r="130" spans="2:51" s="14" customFormat="1" ht="11.25">
      <c r="B130" s="209"/>
      <c r="C130" s="210"/>
      <c r="D130" s="199" t="s">
        <v>174</v>
      </c>
      <c r="E130" s="211" t="s">
        <v>19</v>
      </c>
      <c r="F130" s="212" t="s">
        <v>178</v>
      </c>
      <c r="G130" s="210"/>
      <c r="H130" s="213">
        <v>4</v>
      </c>
      <c r="I130" s="214"/>
      <c r="J130" s="210"/>
      <c r="K130" s="210"/>
      <c r="L130" s="215"/>
      <c r="M130" s="216"/>
      <c r="N130" s="217"/>
      <c r="O130" s="217"/>
      <c r="P130" s="217"/>
      <c r="Q130" s="217"/>
      <c r="R130" s="217"/>
      <c r="S130" s="217"/>
      <c r="T130" s="218"/>
      <c r="AT130" s="219" t="s">
        <v>174</v>
      </c>
      <c r="AU130" s="219" t="s">
        <v>124</v>
      </c>
      <c r="AV130" s="14" t="s">
        <v>122</v>
      </c>
      <c r="AW130" s="14" t="s">
        <v>32</v>
      </c>
      <c r="AX130" s="14" t="s">
        <v>78</v>
      </c>
      <c r="AY130" s="219" t="s">
        <v>118</v>
      </c>
    </row>
    <row r="131" spans="1:65" s="2" customFormat="1" ht="16.5" customHeight="1">
      <c r="A131" s="35"/>
      <c r="B131" s="36"/>
      <c r="C131" s="220" t="s">
        <v>234</v>
      </c>
      <c r="D131" s="220" t="s">
        <v>179</v>
      </c>
      <c r="E131" s="221" t="s">
        <v>235</v>
      </c>
      <c r="F131" s="222" t="s">
        <v>236</v>
      </c>
      <c r="G131" s="223" t="s">
        <v>203</v>
      </c>
      <c r="H131" s="224">
        <v>14</v>
      </c>
      <c r="I131" s="225"/>
      <c r="J131" s="226">
        <f>ROUND(I131*H131,2)</f>
        <v>0</v>
      </c>
      <c r="K131" s="222" t="s">
        <v>19</v>
      </c>
      <c r="L131" s="227"/>
      <c r="M131" s="228" t="s">
        <v>19</v>
      </c>
      <c r="N131" s="229" t="s">
        <v>41</v>
      </c>
      <c r="O131" s="65"/>
      <c r="P131" s="155">
        <f>O131*H131</f>
        <v>0</v>
      </c>
      <c r="Q131" s="155">
        <v>0.009</v>
      </c>
      <c r="R131" s="155">
        <f>Q131*H131</f>
        <v>0.126</v>
      </c>
      <c r="S131" s="155">
        <v>0</v>
      </c>
      <c r="T131" s="156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57" t="s">
        <v>143</v>
      </c>
      <c r="AT131" s="157" t="s">
        <v>179</v>
      </c>
      <c r="AU131" s="157" t="s">
        <v>124</v>
      </c>
      <c r="AY131" s="18" t="s">
        <v>118</v>
      </c>
      <c r="BE131" s="158">
        <f>IF(N131="základní",J131,0)</f>
        <v>0</v>
      </c>
      <c r="BF131" s="158">
        <f>IF(N131="snížená",J131,0)</f>
        <v>0</v>
      </c>
      <c r="BG131" s="158">
        <f>IF(N131="zákl. přenesená",J131,0)</f>
        <v>0</v>
      </c>
      <c r="BH131" s="158">
        <f>IF(N131="sníž. přenesená",J131,0)</f>
        <v>0</v>
      </c>
      <c r="BI131" s="158">
        <f>IF(N131="nulová",J131,0)</f>
        <v>0</v>
      </c>
      <c r="BJ131" s="18" t="s">
        <v>78</v>
      </c>
      <c r="BK131" s="158">
        <f>ROUND(I131*H131,2)</f>
        <v>0</v>
      </c>
      <c r="BL131" s="18" t="s">
        <v>122</v>
      </c>
      <c r="BM131" s="157" t="s">
        <v>237</v>
      </c>
    </row>
    <row r="132" spans="2:51" s="13" customFormat="1" ht="11.25">
      <c r="B132" s="197"/>
      <c r="C132" s="198"/>
      <c r="D132" s="199" t="s">
        <v>174</v>
      </c>
      <c r="E132" s="200" t="s">
        <v>19</v>
      </c>
      <c r="F132" s="201" t="s">
        <v>238</v>
      </c>
      <c r="G132" s="198"/>
      <c r="H132" s="202">
        <v>14</v>
      </c>
      <c r="I132" s="203"/>
      <c r="J132" s="198"/>
      <c r="K132" s="198"/>
      <c r="L132" s="204"/>
      <c r="M132" s="205"/>
      <c r="N132" s="206"/>
      <c r="O132" s="206"/>
      <c r="P132" s="206"/>
      <c r="Q132" s="206"/>
      <c r="R132" s="206"/>
      <c r="S132" s="206"/>
      <c r="T132" s="207"/>
      <c r="AT132" s="208" t="s">
        <v>174</v>
      </c>
      <c r="AU132" s="208" t="s">
        <v>124</v>
      </c>
      <c r="AV132" s="13" t="s">
        <v>80</v>
      </c>
      <c r="AW132" s="13" t="s">
        <v>32</v>
      </c>
      <c r="AX132" s="13" t="s">
        <v>70</v>
      </c>
      <c r="AY132" s="208" t="s">
        <v>118</v>
      </c>
    </row>
    <row r="133" spans="2:51" s="14" customFormat="1" ht="11.25">
      <c r="B133" s="209"/>
      <c r="C133" s="210"/>
      <c r="D133" s="199" t="s">
        <v>174</v>
      </c>
      <c r="E133" s="211" t="s">
        <v>19</v>
      </c>
      <c r="F133" s="212" t="s">
        <v>178</v>
      </c>
      <c r="G133" s="210"/>
      <c r="H133" s="213">
        <v>14</v>
      </c>
      <c r="I133" s="214"/>
      <c r="J133" s="210"/>
      <c r="K133" s="210"/>
      <c r="L133" s="215"/>
      <c r="M133" s="216"/>
      <c r="N133" s="217"/>
      <c r="O133" s="217"/>
      <c r="P133" s="217"/>
      <c r="Q133" s="217"/>
      <c r="R133" s="217"/>
      <c r="S133" s="217"/>
      <c r="T133" s="218"/>
      <c r="AT133" s="219" t="s">
        <v>174</v>
      </c>
      <c r="AU133" s="219" t="s">
        <v>124</v>
      </c>
      <c r="AV133" s="14" t="s">
        <v>122</v>
      </c>
      <c r="AW133" s="14" t="s">
        <v>32</v>
      </c>
      <c r="AX133" s="14" t="s">
        <v>78</v>
      </c>
      <c r="AY133" s="219" t="s">
        <v>118</v>
      </c>
    </row>
    <row r="134" spans="1:65" s="2" customFormat="1" ht="16.5" customHeight="1">
      <c r="A134" s="35"/>
      <c r="B134" s="36"/>
      <c r="C134" s="220" t="s">
        <v>8</v>
      </c>
      <c r="D134" s="220" t="s">
        <v>179</v>
      </c>
      <c r="E134" s="221" t="s">
        <v>239</v>
      </c>
      <c r="F134" s="222" t="s">
        <v>240</v>
      </c>
      <c r="G134" s="223" t="s">
        <v>203</v>
      </c>
      <c r="H134" s="224">
        <v>42</v>
      </c>
      <c r="I134" s="225"/>
      <c r="J134" s="226">
        <f>ROUND(I134*H134,2)</f>
        <v>0</v>
      </c>
      <c r="K134" s="222" t="s">
        <v>19</v>
      </c>
      <c r="L134" s="227"/>
      <c r="M134" s="228" t="s">
        <v>19</v>
      </c>
      <c r="N134" s="229" t="s">
        <v>41</v>
      </c>
      <c r="O134" s="65"/>
      <c r="P134" s="155">
        <f>O134*H134</f>
        <v>0</v>
      </c>
      <c r="Q134" s="155">
        <v>0.027</v>
      </c>
      <c r="R134" s="155">
        <f>Q134*H134</f>
        <v>1.134</v>
      </c>
      <c r="S134" s="155">
        <v>0</v>
      </c>
      <c r="T134" s="15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57" t="s">
        <v>143</v>
      </c>
      <c r="AT134" s="157" t="s">
        <v>179</v>
      </c>
      <c r="AU134" s="157" t="s">
        <v>124</v>
      </c>
      <c r="AY134" s="18" t="s">
        <v>118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8" t="s">
        <v>78</v>
      </c>
      <c r="BK134" s="158">
        <f>ROUND(I134*H134,2)</f>
        <v>0</v>
      </c>
      <c r="BL134" s="18" t="s">
        <v>122</v>
      </c>
      <c r="BM134" s="157" t="s">
        <v>241</v>
      </c>
    </row>
    <row r="135" spans="2:51" s="13" customFormat="1" ht="11.25">
      <c r="B135" s="197"/>
      <c r="C135" s="198"/>
      <c r="D135" s="199" t="s">
        <v>174</v>
      </c>
      <c r="E135" s="200" t="s">
        <v>19</v>
      </c>
      <c r="F135" s="201" t="s">
        <v>242</v>
      </c>
      <c r="G135" s="198"/>
      <c r="H135" s="202">
        <v>32</v>
      </c>
      <c r="I135" s="203"/>
      <c r="J135" s="198"/>
      <c r="K135" s="198"/>
      <c r="L135" s="204"/>
      <c r="M135" s="205"/>
      <c r="N135" s="206"/>
      <c r="O135" s="206"/>
      <c r="P135" s="206"/>
      <c r="Q135" s="206"/>
      <c r="R135" s="206"/>
      <c r="S135" s="206"/>
      <c r="T135" s="207"/>
      <c r="AT135" s="208" t="s">
        <v>174</v>
      </c>
      <c r="AU135" s="208" t="s">
        <v>124</v>
      </c>
      <c r="AV135" s="13" t="s">
        <v>80</v>
      </c>
      <c r="AW135" s="13" t="s">
        <v>32</v>
      </c>
      <c r="AX135" s="13" t="s">
        <v>70</v>
      </c>
      <c r="AY135" s="208" t="s">
        <v>118</v>
      </c>
    </row>
    <row r="136" spans="2:51" s="13" customFormat="1" ht="11.25">
      <c r="B136" s="197"/>
      <c r="C136" s="198"/>
      <c r="D136" s="199" t="s">
        <v>174</v>
      </c>
      <c r="E136" s="200" t="s">
        <v>19</v>
      </c>
      <c r="F136" s="201" t="s">
        <v>243</v>
      </c>
      <c r="G136" s="198"/>
      <c r="H136" s="202">
        <v>10</v>
      </c>
      <c r="I136" s="203"/>
      <c r="J136" s="198"/>
      <c r="K136" s="198"/>
      <c r="L136" s="204"/>
      <c r="M136" s="205"/>
      <c r="N136" s="206"/>
      <c r="O136" s="206"/>
      <c r="P136" s="206"/>
      <c r="Q136" s="206"/>
      <c r="R136" s="206"/>
      <c r="S136" s="206"/>
      <c r="T136" s="207"/>
      <c r="AT136" s="208" t="s">
        <v>174</v>
      </c>
      <c r="AU136" s="208" t="s">
        <v>124</v>
      </c>
      <c r="AV136" s="13" t="s">
        <v>80</v>
      </c>
      <c r="AW136" s="13" t="s">
        <v>32</v>
      </c>
      <c r="AX136" s="13" t="s">
        <v>70</v>
      </c>
      <c r="AY136" s="208" t="s">
        <v>118</v>
      </c>
    </row>
    <row r="137" spans="2:51" s="14" customFormat="1" ht="11.25">
      <c r="B137" s="209"/>
      <c r="C137" s="210"/>
      <c r="D137" s="199" t="s">
        <v>174</v>
      </c>
      <c r="E137" s="211" t="s">
        <v>19</v>
      </c>
      <c r="F137" s="212" t="s">
        <v>178</v>
      </c>
      <c r="G137" s="210"/>
      <c r="H137" s="213">
        <v>42</v>
      </c>
      <c r="I137" s="214"/>
      <c r="J137" s="210"/>
      <c r="K137" s="210"/>
      <c r="L137" s="215"/>
      <c r="M137" s="216"/>
      <c r="N137" s="217"/>
      <c r="O137" s="217"/>
      <c r="P137" s="217"/>
      <c r="Q137" s="217"/>
      <c r="R137" s="217"/>
      <c r="S137" s="217"/>
      <c r="T137" s="218"/>
      <c r="AT137" s="219" t="s">
        <v>174</v>
      </c>
      <c r="AU137" s="219" t="s">
        <v>124</v>
      </c>
      <c r="AV137" s="14" t="s">
        <v>122</v>
      </c>
      <c r="AW137" s="14" t="s">
        <v>32</v>
      </c>
      <c r="AX137" s="14" t="s">
        <v>78</v>
      </c>
      <c r="AY137" s="219" t="s">
        <v>118</v>
      </c>
    </row>
    <row r="138" spans="1:65" s="2" customFormat="1" ht="16.5" customHeight="1">
      <c r="A138" s="35"/>
      <c r="B138" s="36"/>
      <c r="C138" s="220" t="s">
        <v>244</v>
      </c>
      <c r="D138" s="220" t="s">
        <v>179</v>
      </c>
      <c r="E138" s="221" t="s">
        <v>245</v>
      </c>
      <c r="F138" s="222" t="s">
        <v>246</v>
      </c>
      <c r="G138" s="223" t="s">
        <v>203</v>
      </c>
      <c r="H138" s="224">
        <v>17</v>
      </c>
      <c r="I138" s="225"/>
      <c r="J138" s="226">
        <f>ROUND(I138*H138,2)</f>
        <v>0</v>
      </c>
      <c r="K138" s="222" t="s">
        <v>19</v>
      </c>
      <c r="L138" s="227"/>
      <c r="M138" s="228" t="s">
        <v>19</v>
      </c>
      <c r="N138" s="229" t="s">
        <v>41</v>
      </c>
      <c r="O138" s="65"/>
      <c r="P138" s="155">
        <f>O138*H138</f>
        <v>0</v>
      </c>
      <c r="Q138" s="155">
        <v>0.027</v>
      </c>
      <c r="R138" s="155">
        <f>Q138*H138</f>
        <v>0.459</v>
      </c>
      <c r="S138" s="155">
        <v>0</v>
      </c>
      <c r="T138" s="15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57" t="s">
        <v>143</v>
      </c>
      <c r="AT138" s="157" t="s">
        <v>179</v>
      </c>
      <c r="AU138" s="157" t="s">
        <v>124</v>
      </c>
      <c r="AY138" s="18" t="s">
        <v>118</v>
      </c>
      <c r="BE138" s="158">
        <f>IF(N138="základní",J138,0)</f>
        <v>0</v>
      </c>
      <c r="BF138" s="158">
        <f>IF(N138="snížená",J138,0)</f>
        <v>0</v>
      </c>
      <c r="BG138" s="158">
        <f>IF(N138="zákl. přenesená",J138,0)</f>
        <v>0</v>
      </c>
      <c r="BH138" s="158">
        <f>IF(N138="sníž. přenesená",J138,0)</f>
        <v>0</v>
      </c>
      <c r="BI138" s="158">
        <f>IF(N138="nulová",J138,0)</f>
        <v>0</v>
      </c>
      <c r="BJ138" s="18" t="s">
        <v>78</v>
      </c>
      <c r="BK138" s="158">
        <f>ROUND(I138*H138,2)</f>
        <v>0</v>
      </c>
      <c r="BL138" s="18" t="s">
        <v>122</v>
      </c>
      <c r="BM138" s="157" t="s">
        <v>247</v>
      </c>
    </row>
    <row r="139" spans="2:51" s="13" customFormat="1" ht="11.25">
      <c r="B139" s="197"/>
      <c r="C139" s="198"/>
      <c r="D139" s="199" t="s">
        <v>174</v>
      </c>
      <c r="E139" s="200" t="s">
        <v>19</v>
      </c>
      <c r="F139" s="201" t="s">
        <v>248</v>
      </c>
      <c r="G139" s="198"/>
      <c r="H139" s="202">
        <v>12</v>
      </c>
      <c r="I139" s="203"/>
      <c r="J139" s="198"/>
      <c r="K139" s="198"/>
      <c r="L139" s="204"/>
      <c r="M139" s="205"/>
      <c r="N139" s="206"/>
      <c r="O139" s="206"/>
      <c r="P139" s="206"/>
      <c r="Q139" s="206"/>
      <c r="R139" s="206"/>
      <c r="S139" s="206"/>
      <c r="T139" s="207"/>
      <c r="AT139" s="208" t="s">
        <v>174</v>
      </c>
      <c r="AU139" s="208" t="s">
        <v>124</v>
      </c>
      <c r="AV139" s="13" t="s">
        <v>80</v>
      </c>
      <c r="AW139" s="13" t="s">
        <v>32</v>
      </c>
      <c r="AX139" s="13" t="s">
        <v>70</v>
      </c>
      <c r="AY139" s="208" t="s">
        <v>118</v>
      </c>
    </row>
    <row r="140" spans="2:51" s="13" customFormat="1" ht="11.25">
      <c r="B140" s="197"/>
      <c r="C140" s="198"/>
      <c r="D140" s="199" t="s">
        <v>174</v>
      </c>
      <c r="E140" s="200" t="s">
        <v>19</v>
      </c>
      <c r="F140" s="201" t="s">
        <v>249</v>
      </c>
      <c r="G140" s="198"/>
      <c r="H140" s="202">
        <v>5</v>
      </c>
      <c r="I140" s="203"/>
      <c r="J140" s="198"/>
      <c r="K140" s="198"/>
      <c r="L140" s="204"/>
      <c r="M140" s="205"/>
      <c r="N140" s="206"/>
      <c r="O140" s="206"/>
      <c r="P140" s="206"/>
      <c r="Q140" s="206"/>
      <c r="R140" s="206"/>
      <c r="S140" s="206"/>
      <c r="T140" s="207"/>
      <c r="AT140" s="208" t="s">
        <v>174</v>
      </c>
      <c r="AU140" s="208" t="s">
        <v>124</v>
      </c>
      <c r="AV140" s="13" t="s">
        <v>80</v>
      </c>
      <c r="AW140" s="13" t="s">
        <v>32</v>
      </c>
      <c r="AX140" s="13" t="s">
        <v>70</v>
      </c>
      <c r="AY140" s="208" t="s">
        <v>118</v>
      </c>
    </row>
    <row r="141" spans="2:51" s="14" customFormat="1" ht="11.25">
      <c r="B141" s="209"/>
      <c r="C141" s="210"/>
      <c r="D141" s="199" t="s">
        <v>174</v>
      </c>
      <c r="E141" s="211" t="s">
        <v>19</v>
      </c>
      <c r="F141" s="212" t="s">
        <v>178</v>
      </c>
      <c r="G141" s="210"/>
      <c r="H141" s="213">
        <v>17</v>
      </c>
      <c r="I141" s="214"/>
      <c r="J141" s="210"/>
      <c r="K141" s="210"/>
      <c r="L141" s="215"/>
      <c r="M141" s="216"/>
      <c r="N141" s="217"/>
      <c r="O141" s="217"/>
      <c r="P141" s="217"/>
      <c r="Q141" s="217"/>
      <c r="R141" s="217"/>
      <c r="S141" s="217"/>
      <c r="T141" s="218"/>
      <c r="AT141" s="219" t="s">
        <v>174</v>
      </c>
      <c r="AU141" s="219" t="s">
        <v>124</v>
      </c>
      <c r="AV141" s="14" t="s">
        <v>122</v>
      </c>
      <c r="AW141" s="14" t="s">
        <v>32</v>
      </c>
      <c r="AX141" s="14" t="s">
        <v>78</v>
      </c>
      <c r="AY141" s="219" t="s">
        <v>118</v>
      </c>
    </row>
    <row r="142" spans="1:65" s="2" customFormat="1" ht="16.5" customHeight="1">
      <c r="A142" s="35"/>
      <c r="B142" s="36"/>
      <c r="C142" s="220" t="s">
        <v>250</v>
      </c>
      <c r="D142" s="220" t="s">
        <v>179</v>
      </c>
      <c r="E142" s="221" t="s">
        <v>251</v>
      </c>
      <c r="F142" s="222" t="s">
        <v>252</v>
      </c>
      <c r="G142" s="223" t="s">
        <v>203</v>
      </c>
      <c r="H142" s="224">
        <v>84</v>
      </c>
      <c r="I142" s="225"/>
      <c r="J142" s="226">
        <f>ROUND(I142*H142,2)</f>
        <v>0</v>
      </c>
      <c r="K142" s="222" t="s">
        <v>19</v>
      </c>
      <c r="L142" s="227"/>
      <c r="M142" s="228" t="s">
        <v>19</v>
      </c>
      <c r="N142" s="229" t="s">
        <v>41</v>
      </c>
      <c r="O142" s="65"/>
      <c r="P142" s="155">
        <f>O142*H142</f>
        <v>0</v>
      </c>
      <c r="Q142" s="155">
        <v>0</v>
      </c>
      <c r="R142" s="155">
        <f>Q142*H142</f>
        <v>0</v>
      </c>
      <c r="S142" s="155">
        <v>0</v>
      </c>
      <c r="T142" s="15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57" t="s">
        <v>143</v>
      </c>
      <c r="AT142" s="157" t="s">
        <v>179</v>
      </c>
      <c r="AU142" s="157" t="s">
        <v>124</v>
      </c>
      <c r="AY142" s="18" t="s">
        <v>118</v>
      </c>
      <c r="BE142" s="158">
        <f>IF(N142="základní",J142,0)</f>
        <v>0</v>
      </c>
      <c r="BF142" s="158">
        <f>IF(N142="snížená",J142,0)</f>
        <v>0</v>
      </c>
      <c r="BG142" s="158">
        <f>IF(N142="zákl. přenesená",J142,0)</f>
        <v>0</v>
      </c>
      <c r="BH142" s="158">
        <f>IF(N142="sníž. přenesená",J142,0)</f>
        <v>0</v>
      </c>
      <c r="BI142" s="158">
        <f>IF(N142="nulová",J142,0)</f>
        <v>0</v>
      </c>
      <c r="BJ142" s="18" t="s">
        <v>78</v>
      </c>
      <c r="BK142" s="158">
        <f>ROUND(I142*H142,2)</f>
        <v>0</v>
      </c>
      <c r="BL142" s="18" t="s">
        <v>122</v>
      </c>
      <c r="BM142" s="157" t="s">
        <v>253</v>
      </c>
    </row>
    <row r="143" spans="2:51" s="13" customFormat="1" ht="11.25">
      <c r="B143" s="197"/>
      <c r="C143" s="198"/>
      <c r="D143" s="199" t="s">
        <v>174</v>
      </c>
      <c r="E143" s="200" t="s">
        <v>19</v>
      </c>
      <c r="F143" s="201" t="s">
        <v>254</v>
      </c>
      <c r="G143" s="198"/>
      <c r="H143" s="202">
        <v>28</v>
      </c>
      <c r="I143" s="203"/>
      <c r="J143" s="198"/>
      <c r="K143" s="198"/>
      <c r="L143" s="204"/>
      <c r="M143" s="205"/>
      <c r="N143" s="206"/>
      <c r="O143" s="206"/>
      <c r="P143" s="206"/>
      <c r="Q143" s="206"/>
      <c r="R143" s="206"/>
      <c r="S143" s="206"/>
      <c r="T143" s="207"/>
      <c r="AT143" s="208" t="s">
        <v>174</v>
      </c>
      <c r="AU143" s="208" t="s">
        <v>124</v>
      </c>
      <c r="AV143" s="13" t="s">
        <v>80</v>
      </c>
      <c r="AW143" s="13" t="s">
        <v>32</v>
      </c>
      <c r="AX143" s="13" t="s">
        <v>70</v>
      </c>
      <c r="AY143" s="208" t="s">
        <v>118</v>
      </c>
    </row>
    <row r="144" spans="2:51" s="13" customFormat="1" ht="11.25">
      <c r="B144" s="197"/>
      <c r="C144" s="198"/>
      <c r="D144" s="199" t="s">
        <v>174</v>
      </c>
      <c r="E144" s="200" t="s">
        <v>19</v>
      </c>
      <c r="F144" s="201" t="s">
        <v>255</v>
      </c>
      <c r="G144" s="198"/>
      <c r="H144" s="202">
        <v>56</v>
      </c>
      <c r="I144" s="203"/>
      <c r="J144" s="198"/>
      <c r="K144" s="198"/>
      <c r="L144" s="204"/>
      <c r="M144" s="205"/>
      <c r="N144" s="206"/>
      <c r="O144" s="206"/>
      <c r="P144" s="206"/>
      <c r="Q144" s="206"/>
      <c r="R144" s="206"/>
      <c r="S144" s="206"/>
      <c r="T144" s="207"/>
      <c r="AT144" s="208" t="s">
        <v>174</v>
      </c>
      <c r="AU144" s="208" t="s">
        <v>124</v>
      </c>
      <c r="AV144" s="13" t="s">
        <v>80</v>
      </c>
      <c r="AW144" s="13" t="s">
        <v>32</v>
      </c>
      <c r="AX144" s="13" t="s">
        <v>70</v>
      </c>
      <c r="AY144" s="208" t="s">
        <v>118</v>
      </c>
    </row>
    <row r="145" spans="2:51" s="14" customFormat="1" ht="11.25">
      <c r="B145" s="209"/>
      <c r="C145" s="210"/>
      <c r="D145" s="199" t="s">
        <v>174</v>
      </c>
      <c r="E145" s="211" t="s">
        <v>19</v>
      </c>
      <c r="F145" s="212" t="s">
        <v>178</v>
      </c>
      <c r="G145" s="210"/>
      <c r="H145" s="213">
        <v>84</v>
      </c>
      <c r="I145" s="214"/>
      <c r="J145" s="210"/>
      <c r="K145" s="210"/>
      <c r="L145" s="215"/>
      <c r="M145" s="216"/>
      <c r="N145" s="217"/>
      <c r="O145" s="217"/>
      <c r="P145" s="217"/>
      <c r="Q145" s="217"/>
      <c r="R145" s="217"/>
      <c r="S145" s="217"/>
      <c r="T145" s="218"/>
      <c r="AT145" s="219" t="s">
        <v>174</v>
      </c>
      <c r="AU145" s="219" t="s">
        <v>124</v>
      </c>
      <c r="AV145" s="14" t="s">
        <v>122</v>
      </c>
      <c r="AW145" s="14" t="s">
        <v>32</v>
      </c>
      <c r="AX145" s="14" t="s">
        <v>78</v>
      </c>
      <c r="AY145" s="219" t="s">
        <v>118</v>
      </c>
    </row>
    <row r="146" spans="1:65" s="2" customFormat="1" ht="16.5" customHeight="1">
      <c r="A146" s="35"/>
      <c r="B146" s="36"/>
      <c r="C146" s="220" t="s">
        <v>199</v>
      </c>
      <c r="D146" s="220" t="s">
        <v>179</v>
      </c>
      <c r="E146" s="221" t="s">
        <v>256</v>
      </c>
      <c r="F146" s="222" t="s">
        <v>257</v>
      </c>
      <c r="G146" s="223" t="s">
        <v>203</v>
      </c>
      <c r="H146" s="224">
        <v>42</v>
      </c>
      <c r="I146" s="225"/>
      <c r="J146" s="226">
        <f>ROUND(I146*H146,2)</f>
        <v>0</v>
      </c>
      <c r="K146" s="222" t="s">
        <v>19</v>
      </c>
      <c r="L146" s="227"/>
      <c r="M146" s="228" t="s">
        <v>19</v>
      </c>
      <c r="N146" s="229" t="s">
        <v>41</v>
      </c>
      <c r="O146" s="65"/>
      <c r="P146" s="155">
        <f>O146*H146</f>
        <v>0</v>
      </c>
      <c r="Q146" s="155">
        <v>0</v>
      </c>
      <c r="R146" s="155">
        <f>Q146*H146</f>
        <v>0</v>
      </c>
      <c r="S146" s="155">
        <v>0</v>
      </c>
      <c r="T146" s="15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57" t="s">
        <v>143</v>
      </c>
      <c r="AT146" s="157" t="s">
        <v>179</v>
      </c>
      <c r="AU146" s="157" t="s">
        <v>124</v>
      </c>
      <c r="AY146" s="18" t="s">
        <v>118</v>
      </c>
      <c r="BE146" s="158">
        <f>IF(N146="základní",J146,0)</f>
        <v>0</v>
      </c>
      <c r="BF146" s="158">
        <f>IF(N146="snížená",J146,0)</f>
        <v>0</v>
      </c>
      <c r="BG146" s="158">
        <f>IF(N146="zákl. přenesená",J146,0)</f>
        <v>0</v>
      </c>
      <c r="BH146" s="158">
        <f>IF(N146="sníž. přenesená",J146,0)</f>
        <v>0</v>
      </c>
      <c r="BI146" s="158">
        <f>IF(N146="nulová",J146,0)</f>
        <v>0</v>
      </c>
      <c r="BJ146" s="18" t="s">
        <v>78</v>
      </c>
      <c r="BK146" s="158">
        <f>ROUND(I146*H146,2)</f>
        <v>0</v>
      </c>
      <c r="BL146" s="18" t="s">
        <v>122</v>
      </c>
      <c r="BM146" s="157" t="s">
        <v>258</v>
      </c>
    </row>
    <row r="147" spans="2:51" s="13" customFormat="1" ht="11.25">
      <c r="B147" s="197"/>
      <c r="C147" s="198"/>
      <c r="D147" s="199" t="s">
        <v>174</v>
      </c>
      <c r="E147" s="200" t="s">
        <v>19</v>
      </c>
      <c r="F147" s="201" t="s">
        <v>221</v>
      </c>
      <c r="G147" s="198"/>
      <c r="H147" s="202">
        <v>15</v>
      </c>
      <c r="I147" s="203"/>
      <c r="J147" s="198"/>
      <c r="K147" s="198"/>
      <c r="L147" s="204"/>
      <c r="M147" s="205"/>
      <c r="N147" s="206"/>
      <c r="O147" s="206"/>
      <c r="P147" s="206"/>
      <c r="Q147" s="206"/>
      <c r="R147" s="206"/>
      <c r="S147" s="206"/>
      <c r="T147" s="207"/>
      <c r="AT147" s="208" t="s">
        <v>174</v>
      </c>
      <c r="AU147" s="208" t="s">
        <v>124</v>
      </c>
      <c r="AV147" s="13" t="s">
        <v>80</v>
      </c>
      <c r="AW147" s="13" t="s">
        <v>32</v>
      </c>
      <c r="AX147" s="13" t="s">
        <v>70</v>
      </c>
      <c r="AY147" s="208" t="s">
        <v>118</v>
      </c>
    </row>
    <row r="148" spans="2:51" s="13" customFormat="1" ht="11.25">
      <c r="B148" s="197"/>
      <c r="C148" s="198"/>
      <c r="D148" s="199" t="s">
        <v>174</v>
      </c>
      <c r="E148" s="200" t="s">
        <v>19</v>
      </c>
      <c r="F148" s="201" t="s">
        <v>259</v>
      </c>
      <c r="G148" s="198"/>
      <c r="H148" s="202">
        <v>27</v>
      </c>
      <c r="I148" s="203"/>
      <c r="J148" s="198"/>
      <c r="K148" s="198"/>
      <c r="L148" s="204"/>
      <c r="M148" s="205"/>
      <c r="N148" s="206"/>
      <c r="O148" s="206"/>
      <c r="P148" s="206"/>
      <c r="Q148" s="206"/>
      <c r="R148" s="206"/>
      <c r="S148" s="206"/>
      <c r="T148" s="207"/>
      <c r="AT148" s="208" t="s">
        <v>174</v>
      </c>
      <c r="AU148" s="208" t="s">
        <v>124</v>
      </c>
      <c r="AV148" s="13" t="s">
        <v>80</v>
      </c>
      <c r="AW148" s="13" t="s">
        <v>32</v>
      </c>
      <c r="AX148" s="13" t="s">
        <v>70</v>
      </c>
      <c r="AY148" s="208" t="s">
        <v>118</v>
      </c>
    </row>
    <row r="149" spans="2:51" s="14" customFormat="1" ht="11.25">
      <c r="B149" s="209"/>
      <c r="C149" s="210"/>
      <c r="D149" s="199" t="s">
        <v>174</v>
      </c>
      <c r="E149" s="211" t="s">
        <v>19</v>
      </c>
      <c r="F149" s="212" t="s">
        <v>178</v>
      </c>
      <c r="G149" s="210"/>
      <c r="H149" s="213">
        <v>42</v>
      </c>
      <c r="I149" s="214"/>
      <c r="J149" s="210"/>
      <c r="K149" s="210"/>
      <c r="L149" s="215"/>
      <c r="M149" s="216"/>
      <c r="N149" s="217"/>
      <c r="O149" s="217"/>
      <c r="P149" s="217"/>
      <c r="Q149" s="217"/>
      <c r="R149" s="217"/>
      <c r="S149" s="217"/>
      <c r="T149" s="218"/>
      <c r="AT149" s="219" t="s">
        <v>174</v>
      </c>
      <c r="AU149" s="219" t="s">
        <v>124</v>
      </c>
      <c r="AV149" s="14" t="s">
        <v>122</v>
      </c>
      <c r="AW149" s="14" t="s">
        <v>32</v>
      </c>
      <c r="AX149" s="14" t="s">
        <v>78</v>
      </c>
      <c r="AY149" s="219" t="s">
        <v>118</v>
      </c>
    </row>
    <row r="150" spans="1:65" s="2" customFormat="1" ht="16.5" customHeight="1">
      <c r="A150" s="35"/>
      <c r="B150" s="36"/>
      <c r="C150" s="220" t="s">
        <v>260</v>
      </c>
      <c r="D150" s="220" t="s">
        <v>179</v>
      </c>
      <c r="E150" s="221" t="s">
        <v>261</v>
      </c>
      <c r="F150" s="222" t="s">
        <v>262</v>
      </c>
      <c r="G150" s="223" t="s">
        <v>203</v>
      </c>
      <c r="H150" s="224">
        <v>53</v>
      </c>
      <c r="I150" s="225"/>
      <c r="J150" s="226">
        <f>ROUND(I150*H150,2)</f>
        <v>0</v>
      </c>
      <c r="K150" s="222" t="s">
        <v>19</v>
      </c>
      <c r="L150" s="227"/>
      <c r="M150" s="228" t="s">
        <v>19</v>
      </c>
      <c r="N150" s="229" t="s">
        <v>41</v>
      </c>
      <c r="O150" s="65"/>
      <c r="P150" s="155">
        <f>O150*H150</f>
        <v>0</v>
      </c>
      <c r="Q150" s="155">
        <v>0</v>
      </c>
      <c r="R150" s="155">
        <f>Q150*H150</f>
        <v>0</v>
      </c>
      <c r="S150" s="155">
        <v>0</v>
      </c>
      <c r="T150" s="15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57" t="s">
        <v>143</v>
      </c>
      <c r="AT150" s="157" t="s">
        <v>179</v>
      </c>
      <c r="AU150" s="157" t="s">
        <v>124</v>
      </c>
      <c r="AY150" s="18" t="s">
        <v>118</v>
      </c>
      <c r="BE150" s="158">
        <f>IF(N150="základní",J150,0)</f>
        <v>0</v>
      </c>
      <c r="BF150" s="158">
        <f>IF(N150="snížená",J150,0)</f>
        <v>0</v>
      </c>
      <c r="BG150" s="158">
        <f>IF(N150="zákl. přenesená",J150,0)</f>
        <v>0</v>
      </c>
      <c r="BH150" s="158">
        <f>IF(N150="sníž. přenesená",J150,0)</f>
        <v>0</v>
      </c>
      <c r="BI150" s="158">
        <f>IF(N150="nulová",J150,0)</f>
        <v>0</v>
      </c>
      <c r="BJ150" s="18" t="s">
        <v>78</v>
      </c>
      <c r="BK150" s="158">
        <f>ROUND(I150*H150,2)</f>
        <v>0</v>
      </c>
      <c r="BL150" s="18" t="s">
        <v>122</v>
      </c>
      <c r="BM150" s="157" t="s">
        <v>263</v>
      </c>
    </row>
    <row r="151" spans="2:51" s="13" customFormat="1" ht="11.25">
      <c r="B151" s="197"/>
      <c r="C151" s="198"/>
      <c r="D151" s="199" t="s">
        <v>174</v>
      </c>
      <c r="E151" s="200" t="s">
        <v>19</v>
      </c>
      <c r="F151" s="201" t="s">
        <v>264</v>
      </c>
      <c r="G151" s="198"/>
      <c r="H151" s="202">
        <v>24</v>
      </c>
      <c r="I151" s="203"/>
      <c r="J151" s="198"/>
      <c r="K151" s="198"/>
      <c r="L151" s="204"/>
      <c r="M151" s="205"/>
      <c r="N151" s="206"/>
      <c r="O151" s="206"/>
      <c r="P151" s="206"/>
      <c r="Q151" s="206"/>
      <c r="R151" s="206"/>
      <c r="S151" s="206"/>
      <c r="T151" s="207"/>
      <c r="AT151" s="208" t="s">
        <v>174</v>
      </c>
      <c r="AU151" s="208" t="s">
        <v>124</v>
      </c>
      <c r="AV151" s="13" t="s">
        <v>80</v>
      </c>
      <c r="AW151" s="13" t="s">
        <v>32</v>
      </c>
      <c r="AX151" s="13" t="s">
        <v>70</v>
      </c>
      <c r="AY151" s="208" t="s">
        <v>118</v>
      </c>
    </row>
    <row r="152" spans="2:51" s="13" customFormat="1" ht="11.25">
      <c r="B152" s="197"/>
      <c r="C152" s="198"/>
      <c r="D152" s="199" t="s">
        <v>174</v>
      </c>
      <c r="E152" s="200" t="s">
        <v>19</v>
      </c>
      <c r="F152" s="201" t="s">
        <v>265</v>
      </c>
      <c r="G152" s="198"/>
      <c r="H152" s="202">
        <v>29</v>
      </c>
      <c r="I152" s="203"/>
      <c r="J152" s="198"/>
      <c r="K152" s="198"/>
      <c r="L152" s="204"/>
      <c r="M152" s="205"/>
      <c r="N152" s="206"/>
      <c r="O152" s="206"/>
      <c r="P152" s="206"/>
      <c r="Q152" s="206"/>
      <c r="R152" s="206"/>
      <c r="S152" s="206"/>
      <c r="T152" s="207"/>
      <c r="AT152" s="208" t="s">
        <v>174</v>
      </c>
      <c r="AU152" s="208" t="s">
        <v>124</v>
      </c>
      <c r="AV152" s="13" t="s">
        <v>80</v>
      </c>
      <c r="AW152" s="13" t="s">
        <v>32</v>
      </c>
      <c r="AX152" s="13" t="s">
        <v>70</v>
      </c>
      <c r="AY152" s="208" t="s">
        <v>118</v>
      </c>
    </row>
    <row r="153" spans="2:51" s="14" customFormat="1" ht="11.25">
      <c r="B153" s="209"/>
      <c r="C153" s="210"/>
      <c r="D153" s="199" t="s">
        <v>174</v>
      </c>
      <c r="E153" s="211" t="s">
        <v>19</v>
      </c>
      <c r="F153" s="212" t="s">
        <v>178</v>
      </c>
      <c r="G153" s="210"/>
      <c r="H153" s="213">
        <v>53</v>
      </c>
      <c r="I153" s="214"/>
      <c r="J153" s="210"/>
      <c r="K153" s="210"/>
      <c r="L153" s="215"/>
      <c r="M153" s="216"/>
      <c r="N153" s="217"/>
      <c r="O153" s="217"/>
      <c r="P153" s="217"/>
      <c r="Q153" s="217"/>
      <c r="R153" s="217"/>
      <c r="S153" s="217"/>
      <c r="T153" s="218"/>
      <c r="AT153" s="219" t="s">
        <v>174</v>
      </c>
      <c r="AU153" s="219" t="s">
        <v>124</v>
      </c>
      <c r="AV153" s="14" t="s">
        <v>122</v>
      </c>
      <c r="AW153" s="14" t="s">
        <v>32</v>
      </c>
      <c r="AX153" s="14" t="s">
        <v>78</v>
      </c>
      <c r="AY153" s="219" t="s">
        <v>118</v>
      </c>
    </row>
    <row r="154" spans="1:65" s="2" customFormat="1" ht="16.5" customHeight="1">
      <c r="A154" s="35"/>
      <c r="B154" s="36"/>
      <c r="C154" s="220" t="s">
        <v>266</v>
      </c>
      <c r="D154" s="220" t="s">
        <v>179</v>
      </c>
      <c r="E154" s="221" t="s">
        <v>267</v>
      </c>
      <c r="F154" s="222" t="s">
        <v>268</v>
      </c>
      <c r="G154" s="223" t="s">
        <v>203</v>
      </c>
      <c r="H154" s="224">
        <v>27</v>
      </c>
      <c r="I154" s="225"/>
      <c r="J154" s="226">
        <f>ROUND(I154*H154,2)</f>
        <v>0</v>
      </c>
      <c r="K154" s="222" t="s">
        <v>19</v>
      </c>
      <c r="L154" s="227"/>
      <c r="M154" s="228" t="s">
        <v>19</v>
      </c>
      <c r="N154" s="229" t="s">
        <v>41</v>
      </c>
      <c r="O154" s="65"/>
      <c r="P154" s="155">
        <f>O154*H154</f>
        <v>0</v>
      </c>
      <c r="Q154" s="155">
        <v>0</v>
      </c>
      <c r="R154" s="155">
        <f>Q154*H154</f>
        <v>0</v>
      </c>
      <c r="S154" s="155">
        <v>0</v>
      </c>
      <c r="T154" s="15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57" t="s">
        <v>143</v>
      </c>
      <c r="AT154" s="157" t="s">
        <v>179</v>
      </c>
      <c r="AU154" s="157" t="s">
        <v>124</v>
      </c>
      <c r="AY154" s="18" t="s">
        <v>118</v>
      </c>
      <c r="BE154" s="158">
        <f>IF(N154="základní",J154,0)</f>
        <v>0</v>
      </c>
      <c r="BF154" s="158">
        <f>IF(N154="snížená",J154,0)</f>
        <v>0</v>
      </c>
      <c r="BG154" s="158">
        <f>IF(N154="zákl. přenesená",J154,0)</f>
        <v>0</v>
      </c>
      <c r="BH154" s="158">
        <f>IF(N154="sníž. přenesená",J154,0)</f>
        <v>0</v>
      </c>
      <c r="BI154" s="158">
        <f>IF(N154="nulová",J154,0)</f>
        <v>0</v>
      </c>
      <c r="BJ154" s="18" t="s">
        <v>78</v>
      </c>
      <c r="BK154" s="158">
        <f>ROUND(I154*H154,2)</f>
        <v>0</v>
      </c>
      <c r="BL154" s="18" t="s">
        <v>122</v>
      </c>
      <c r="BM154" s="157" t="s">
        <v>269</v>
      </c>
    </row>
    <row r="155" spans="2:51" s="13" customFormat="1" ht="11.25">
      <c r="B155" s="197"/>
      <c r="C155" s="198"/>
      <c r="D155" s="199" t="s">
        <v>174</v>
      </c>
      <c r="E155" s="200" t="s">
        <v>19</v>
      </c>
      <c r="F155" s="201" t="s">
        <v>248</v>
      </c>
      <c r="G155" s="198"/>
      <c r="H155" s="202">
        <v>12</v>
      </c>
      <c r="I155" s="203"/>
      <c r="J155" s="198"/>
      <c r="K155" s="198"/>
      <c r="L155" s="204"/>
      <c r="M155" s="205"/>
      <c r="N155" s="206"/>
      <c r="O155" s="206"/>
      <c r="P155" s="206"/>
      <c r="Q155" s="206"/>
      <c r="R155" s="206"/>
      <c r="S155" s="206"/>
      <c r="T155" s="207"/>
      <c r="AT155" s="208" t="s">
        <v>174</v>
      </c>
      <c r="AU155" s="208" t="s">
        <v>124</v>
      </c>
      <c r="AV155" s="13" t="s">
        <v>80</v>
      </c>
      <c r="AW155" s="13" t="s">
        <v>32</v>
      </c>
      <c r="AX155" s="13" t="s">
        <v>70</v>
      </c>
      <c r="AY155" s="208" t="s">
        <v>118</v>
      </c>
    </row>
    <row r="156" spans="2:51" s="13" customFormat="1" ht="11.25">
      <c r="B156" s="197"/>
      <c r="C156" s="198"/>
      <c r="D156" s="199" t="s">
        <v>174</v>
      </c>
      <c r="E156" s="200" t="s">
        <v>19</v>
      </c>
      <c r="F156" s="201" t="s">
        <v>270</v>
      </c>
      <c r="G156" s="198"/>
      <c r="H156" s="202">
        <v>15</v>
      </c>
      <c r="I156" s="203"/>
      <c r="J156" s="198"/>
      <c r="K156" s="198"/>
      <c r="L156" s="204"/>
      <c r="M156" s="205"/>
      <c r="N156" s="206"/>
      <c r="O156" s="206"/>
      <c r="P156" s="206"/>
      <c r="Q156" s="206"/>
      <c r="R156" s="206"/>
      <c r="S156" s="206"/>
      <c r="T156" s="207"/>
      <c r="AT156" s="208" t="s">
        <v>174</v>
      </c>
      <c r="AU156" s="208" t="s">
        <v>124</v>
      </c>
      <c r="AV156" s="13" t="s">
        <v>80</v>
      </c>
      <c r="AW156" s="13" t="s">
        <v>32</v>
      </c>
      <c r="AX156" s="13" t="s">
        <v>70</v>
      </c>
      <c r="AY156" s="208" t="s">
        <v>118</v>
      </c>
    </row>
    <row r="157" spans="2:51" s="14" customFormat="1" ht="11.25">
      <c r="B157" s="209"/>
      <c r="C157" s="210"/>
      <c r="D157" s="199" t="s">
        <v>174</v>
      </c>
      <c r="E157" s="211" t="s">
        <v>19</v>
      </c>
      <c r="F157" s="212" t="s">
        <v>178</v>
      </c>
      <c r="G157" s="210"/>
      <c r="H157" s="213">
        <v>27</v>
      </c>
      <c r="I157" s="214"/>
      <c r="J157" s="210"/>
      <c r="K157" s="210"/>
      <c r="L157" s="215"/>
      <c r="M157" s="216"/>
      <c r="N157" s="217"/>
      <c r="O157" s="217"/>
      <c r="P157" s="217"/>
      <c r="Q157" s="217"/>
      <c r="R157" s="217"/>
      <c r="S157" s="217"/>
      <c r="T157" s="218"/>
      <c r="AT157" s="219" t="s">
        <v>174</v>
      </c>
      <c r="AU157" s="219" t="s">
        <v>124</v>
      </c>
      <c r="AV157" s="14" t="s">
        <v>122</v>
      </c>
      <c r="AW157" s="14" t="s">
        <v>32</v>
      </c>
      <c r="AX157" s="14" t="s">
        <v>78</v>
      </c>
      <c r="AY157" s="219" t="s">
        <v>118</v>
      </c>
    </row>
    <row r="158" spans="1:65" s="2" customFormat="1" ht="16.5" customHeight="1">
      <c r="A158" s="35"/>
      <c r="B158" s="36"/>
      <c r="C158" s="220" t="s">
        <v>7</v>
      </c>
      <c r="D158" s="220" t="s">
        <v>179</v>
      </c>
      <c r="E158" s="221" t="s">
        <v>271</v>
      </c>
      <c r="F158" s="222" t="s">
        <v>272</v>
      </c>
      <c r="G158" s="223" t="s">
        <v>203</v>
      </c>
      <c r="H158" s="224">
        <v>13</v>
      </c>
      <c r="I158" s="225"/>
      <c r="J158" s="226">
        <f>ROUND(I158*H158,2)</f>
        <v>0</v>
      </c>
      <c r="K158" s="222" t="s">
        <v>19</v>
      </c>
      <c r="L158" s="227"/>
      <c r="M158" s="228" t="s">
        <v>19</v>
      </c>
      <c r="N158" s="229" t="s">
        <v>41</v>
      </c>
      <c r="O158" s="65"/>
      <c r="P158" s="155">
        <f>O158*H158</f>
        <v>0</v>
      </c>
      <c r="Q158" s="155">
        <v>0</v>
      </c>
      <c r="R158" s="155">
        <f>Q158*H158</f>
        <v>0</v>
      </c>
      <c r="S158" s="155">
        <v>0</v>
      </c>
      <c r="T158" s="15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57" t="s">
        <v>143</v>
      </c>
      <c r="AT158" s="157" t="s">
        <v>179</v>
      </c>
      <c r="AU158" s="157" t="s">
        <v>124</v>
      </c>
      <c r="AY158" s="18" t="s">
        <v>118</v>
      </c>
      <c r="BE158" s="158">
        <f>IF(N158="základní",J158,0)</f>
        <v>0</v>
      </c>
      <c r="BF158" s="158">
        <f>IF(N158="snížená",J158,0)</f>
        <v>0</v>
      </c>
      <c r="BG158" s="158">
        <f>IF(N158="zákl. přenesená",J158,0)</f>
        <v>0</v>
      </c>
      <c r="BH158" s="158">
        <f>IF(N158="sníž. přenesená",J158,0)</f>
        <v>0</v>
      </c>
      <c r="BI158" s="158">
        <f>IF(N158="nulová",J158,0)</f>
        <v>0</v>
      </c>
      <c r="BJ158" s="18" t="s">
        <v>78</v>
      </c>
      <c r="BK158" s="158">
        <f>ROUND(I158*H158,2)</f>
        <v>0</v>
      </c>
      <c r="BL158" s="18" t="s">
        <v>122</v>
      </c>
      <c r="BM158" s="157" t="s">
        <v>273</v>
      </c>
    </row>
    <row r="159" spans="2:51" s="13" customFormat="1" ht="11.25">
      <c r="B159" s="197"/>
      <c r="C159" s="198"/>
      <c r="D159" s="199" t="s">
        <v>174</v>
      </c>
      <c r="E159" s="200" t="s">
        <v>19</v>
      </c>
      <c r="F159" s="201" t="s">
        <v>274</v>
      </c>
      <c r="G159" s="198"/>
      <c r="H159" s="202">
        <v>13</v>
      </c>
      <c r="I159" s="203"/>
      <c r="J159" s="198"/>
      <c r="K159" s="198"/>
      <c r="L159" s="204"/>
      <c r="M159" s="205"/>
      <c r="N159" s="206"/>
      <c r="O159" s="206"/>
      <c r="P159" s="206"/>
      <c r="Q159" s="206"/>
      <c r="R159" s="206"/>
      <c r="S159" s="206"/>
      <c r="T159" s="207"/>
      <c r="AT159" s="208" t="s">
        <v>174</v>
      </c>
      <c r="AU159" s="208" t="s">
        <v>124</v>
      </c>
      <c r="AV159" s="13" t="s">
        <v>80</v>
      </c>
      <c r="AW159" s="13" t="s">
        <v>32</v>
      </c>
      <c r="AX159" s="13" t="s">
        <v>70</v>
      </c>
      <c r="AY159" s="208" t="s">
        <v>118</v>
      </c>
    </row>
    <row r="160" spans="2:51" s="14" customFormat="1" ht="11.25">
      <c r="B160" s="209"/>
      <c r="C160" s="210"/>
      <c r="D160" s="199" t="s">
        <v>174</v>
      </c>
      <c r="E160" s="211" t="s">
        <v>19</v>
      </c>
      <c r="F160" s="212" t="s">
        <v>178</v>
      </c>
      <c r="G160" s="210"/>
      <c r="H160" s="213">
        <v>13</v>
      </c>
      <c r="I160" s="214"/>
      <c r="J160" s="210"/>
      <c r="K160" s="210"/>
      <c r="L160" s="215"/>
      <c r="M160" s="216"/>
      <c r="N160" s="217"/>
      <c r="O160" s="217"/>
      <c r="P160" s="217"/>
      <c r="Q160" s="217"/>
      <c r="R160" s="217"/>
      <c r="S160" s="217"/>
      <c r="T160" s="218"/>
      <c r="AT160" s="219" t="s">
        <v>174</v>
      </c>
      <c r="AU160" s="219" t="s">
        <v>124</v>
      </c>
      <c r="AV160" s="14" t="s">
        <v>122</v>
      </c>
      <c r="AW160" s="14" t="s">
        <v>32</v>
      </c>
      <c r="AX160" s="14" t="s">
        <v>78</v>
      </c>
      <c r="AY160" s="219" t="s">
        <v>118</v>
      </c>
    </row>
    <row r="161" spans="1:65" s="2" customFormat="1" ht="16.5" customHeight="1">
      <c r="A161" s="35"/>
      <c r="B161" s="36"/>
      <c r="C161" s="220" t="s">
        <v>275</v>
      </c>
      <c r="D161" s="220" t="s">
        <v>179</v>
      </c>
      <c r="E161" s="221" t="s">
        <v>276</v>
      </c>
      <c r="F161" s="222" t="s">
        <v>277</v>
      </c>
      <c r="G161" s="223" t="s">
        <v>203</v>
      </c>
      <c r="H161" s="224">
        <v>9</v>
      </c>
      <c r="I161" s="225"/>
      <c r="J161" s="226">
        <f>ROUND(I161*H161,2)</f>
        <v>0</v>
      </c>
      <c r="K161" s="222" t="s">
        <v>19</v>
      </c>
      <c r="L161" s="227"/>
      <c r="M161" s="228" t="s">
        <v>19</v>
      </c>
      <c r="N161" s="229" t="s">
        <v>41</v>
      </c>
      <c r="O161" s="65"/>
      <c r="P161" s="155">
        <f>O161*H161</f>
        <v>0</v>
      </c>
      <c r="Q161" s="155">
        <v>0</v>
      </c>
      <c r="R161" s="155">
        <f>Q161*H161</f>
        <v>0</v>
      </c>
      <c r="S161" s="155">
        <v>0</v>
      </c>
      <c r="T161" s="156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57" t="s">
        <v>143</v>
      </c>
      <c r="AT161" s="157" t="s">
        <v>179</v>
      </c>
      <c r="AU161" s="157" t="s">
        <v>124</v>
      </c>
      <c r="AY161" s="18" t="s">
        <v>118</v>
      </c>
      <c r="BE161" s="158">
        <f>IF(N161="základní",J161,0)</f>
        <v>0</v>
      </c>
      <c r="BF161" s="158">
        <f>IF(N161="snížená",J161,0)</f>
        <v>0</v>
      </c>
      <c r="BG161" s="158">
        <f>IF(N161="zákl. přenesená",J161,0)</f>
        <v>0</v>
      </c>
      <c r="BH161" s="158">
        <f>IF(N161="sníž. přenesená",J161,0)</f>
        <v>0</v>
      </c>
      <c r="BI161" s="158">
        <f>IF(N161="nulová",J161,0)</f>
        <v>0</v>
      </c>
      <c r="BJ161" s="18" t="s">
        <v>78</v>
      </c>
      <c r="BK161" s="158">
        <f>ROUND(I161*H161,2)</f>
        <v>0</v>
      </c>
      <c r="BL161" s="18" t="s">
        <v>122</v>
      </c>
      <c r="BM161" s="157" t="s">
        <v>278</v>
      </c>
    </row>
    <row r="162" spans="2:51" s="13" customFormat="1" ht="11.25">
      <c r="B162" s="197"/>
      <c r="C162" s="198"/>
      <c r="D162" s="199" t="s">
        <v>174</v>
      </c>
      <c r="E162" s="200" t="s">
        <v>19</v>
      </c>
      <c r="F162" s="201" t="s">
        <v>279</v>
      </c>
      <c r="G162" s="198"/>
      <c r="H162" s="202">
        <v>9</v>
      </c>
      <c r="I162" s="203"/>
      <c r="J162" s="198"/>
      <c r="K162" s="198"/>
      <c r="L162" s="204"/>
      <c r="M162" s="205"/>
      <c r="N162" s="206"/>
      <c r="O162" s="206"/>
      <c r="P162" s="206"/>
      <c r="Q162" s="206"/>
      <c r="R162" s="206"/>
      <c r="S162" s="206"/>
      <c r="T162" s="207"/>
      <c r="AT162" s="208" t="s">
        <v>174</v>
      </c>
      <c r="AU162" s="208" t="s">
        <v>124</v>
      </c>
      <c r="AV162" s="13" t="s">
        <v>80</v>
      </c>
      <c r="AW162" s="13" t="s">
        <v>32</v>
      </c>
      <c r="AX162" s="13" t="s">
        <v>70</v>
      </c>
      <c r="AY162" s="208" t="s">
        <v>118</v>
      </c>
    </row>
    <row r="163" spans="2:51" s="14" customFormat="1" ht="11.25">
      <c r="B163" s="209"/>
      <c r="C163" s="210"/>
      <c r="D163" s="199" t="s">
        <v>174</v>
      </c>
      <c r="E163" s="211" t="s">
        <v>19</v>
      </c>
      <c r="F163" s="212" t="s">
        <v>178</v>
      </c>
      <c r="G163" s="210"/>
      <c r="H163" s="213">
        <v>9</v>
      </c>
      <c r="I163" s="214"/>
      <c r="J163" s="210"/>
      <c r="K163" s="210"/>
      <c r="L163" s="215"/>
      <c r="M163" s="216"/>
      <c r="N163" s="217"/>
      <c r="O163" s="217"/>
      <c r="P163" s="217"/>
      <c r="Q163" s="217"/>
      <c r="R163" s="217"/>
      <c r="S163" s="217"/>
      <c r="T163" s="218"/>
      <c r="AT163" s="219" t="s">
        <v>174</v>
      </c>
      <c r="AU163" s="219" t="s">
        <v>124</v>
      </c>
      <c r="AV163" s="14" t="s">
        <v>122</v>
      </c>
      <c r="AW163" s="14" t="s">
        <v>32</v>
      </c>
      <c r="AX163" s="14" t="s">
        <v>78</v>
      </c>
      <c r="AY163" s="219" t="s">
        <v>118</v>
      </c>
    </row>
    <row r="164" spans="1:65" s="2" customFormat="1" ht="16.5" customHeight="1">
      <c r="A164" s="35"/>
      <c r="B164" s="36"/>
      <c r="C164" s="220" t="s">
        <v>280</v>
      </c>
      <c r="D164" s="220" t="s">
        <v>179</v>
      </c>
      <c r="E164" s="221" t="s">
        <v>281</v>
      </c>
      <c r="F164" s="222" t="s">
        <v>282</v>
      </c>
      <c r="G164" s="223" t="s">
        <v>203</v>
      </c>
      <c r="H164" s="224">
        <v>5</v>
      </c>
      <c r="I164" s="225"/>
      <c r="J164" s="226">
        <f>ROUND(I164*H164,2)</f>
        <v>0</v>
      </c>
      <c r="K164" s="222" t="s">
        <v>19</v>
      </c>
      <c r="L164" s="227"/>
      <c r="M164" s="228" t="s">
        <v>19</v>
      </c>
      <c r="N164" s="229" t="s">
        <v>41</v>
      </c>
      <c r="O164" s="65"/>
      <c r="P164" s="155">
        <f>O164*H164</f>
        <v>0</v>
      </c>
      <c r="Q164" s="155">
        <v>0</v>
      </c>
      <c r="R164" s="155">
        <f>Q164*H164</f>
        <v>0</v>
      </c>
      <c r="S164" s="155">
        <v>0</v>
      </c>
      <c r="T164" s="15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57" t="s">
        <v>143</v>
      </c>
      <c r="AT164" s="157" t="s">
        <v>179</v>
      </c>
      <c r="AU164" s="157" t="s">
        <v>124</v>
      </c>
      <c r="AY164" s="18" t="s">
        <v>118</v>
      </c>
      <c r="BE164" s="158">
        <f>IF(N164="základní",J164,0)</f>
        <v>0</v>
      </c>
      <c r="BF164" s="158">
        <f>IF(N164="snížená",J164,0)</f>
        <v>0</v>
      </c>
      <c r="BG164" s="158">
        <f>IF(N164="zákl. přenesená",J164,0)</f>
        <v>0</v>
      </c>
      <c r="BH164" s="158">
        <f>IF(N164="sníž. přenesená",J164,0)</f>
        <v>0</v>
      </c>
      <c r="BI164" s="158">
        <f>IF(N164="nulová",J164,0)</f>
        <v>0</v>
      </c>
      <c r="BJ164" s="18" t="s">
        <v>78</v>
      </c>
      <c r="BK164" s="158">
        <f>ROUND(I164*H164,2)</f>
        <v>0</v>
      </c>
      <c r="BL164" s="18" t="s">
        <v>122</v>
      </c>
      <c r="BM164" s="157" t="s">
        <v>283</v>
      </c>
    </row>
    <row r="165" spans="2:51" s="13" customFormat="1" ht="11.25">
      <c r="B165" s="197"/>
      <c r="C165" s="198"/>
      <c r="D165" s="199" t="s">
        <v>174</v>
      </c>
      <c r="E165" s="200" t="s">
        <v>19</v>
      </c>
      <c r="F165" s="201" t="s">
        <v>284</v>
      </c>
      <c r="G165" s="198"/>
      <c r="H165" s="202">
        <v>5</v>
      </c>
      <c r="I165" s="203"/>
      <c r="J165" s="198"/>
      <c r="K165" s="198"/>
      <c r="L165" s="204"/>
      <c r="M165" s="205"/>
      <c r="N165" s="206"/>
      <c r="O165" s="206"/>
      <c r="P165" s="206"/>
      <c r="Q165" s="206"/>
      <c r="R165" s="206"/>
      <c r="S165" s="206"/>
      <c r="T165" s="207"/>
      <c r="AT165" s="208" t="s">
        <v>174</v>
      </c>
      <c r="AU165" s="208" t="s">
        <v>124</v>
      </c>
      <c r="AV165" s="13" t="s">
        <v>80</v>
      </c>
      <c r="AW165" s="13" t="s">
        <v>32</v>
      </c>
      <c r="AX165" s="13" t="s">
        <v>70</v>
      </c>
      <c r="AY165" s="208" t="s">
        <v>118</v>
      </c>
    </row>
    <row r="166" spans="2:51" s="14" customFormat="1" ht="11.25">
      <c r="B166" s="209"/>
      <c r="C166" s="210"/>
      <c r="D166" s="199" t="s">
        <v>174</v>
      </c>
      <c r="E166" s="211" t="s">
        <v>19</v>
      </c>
      <c r="F166" s="212" t="s">
        <v>178</v>
      </c>
      <c r="G166" s="210"/>
      <c r="H166" s="213">
        <v>5</v>
      </c>
      <c r="I166" s="214"/>
      <c r="J166" s="210"/>
      <c r="K166" s="210"/>
      <c r="L166" s="215"/>
      <c r="M166" s="216"/>
      <c r="N166" s="217"/>
      <c r="O166" s="217"/>
      <c r="P166" s="217"/>
      <c r="Q166" s="217"/>
      <c r="R166" s="217"/>
      <c r="S166" s="217"/>
      <c r="T166" s="218"/>
      <c r="AT166" s="219" t="s">
        <v>174</v>
      </c>
      <c r="AU166" s="219" t="s">
        <v>124</v>
      </c>
      <c r="AV166" s="14" t="s">
        <v>122</v>
      </c>
      <c r="AW166" s="14" t="s">
        <v>32</v>
      </c>
      <c r="AX166" s="14" t="s">
        <v>78</v>
      </c>
      <c r="AY166" s="219" t="s">
        <v>118</v>
      </c>
    </row>
    <row r="167" spans="1:65" s="2" customFormat="1" ht="24.2" customHeight="1">
      <c r="A167" s="35"/>
      <c r="B167" s="36"/>
      <c r="C167" s="146" t="s">
        <v>285</v>
      </c>
      <c r="D167" s="146" t="s">
        <v>113</v>
      </c>
      <c r="E167" s="147" t="s">
        <v>286</v>
      </c>
      <c r="F167" s="148" t="s">
        <v>287</v>
      </c>
      <c r="G167" s="149" t="s">
        <v>203</v>
      </c>
      <c r="H167" s="150">
        <v>206</v>
      </c>
      <c r="I167" s="151"/>
      <c r="J167" s="152">
        <f>ROUND(I167*H167,2)</f>
        <v>0</v>
      </c>
      <c r="K167" s="148" t="s">
        <v>166</v>
      </c>
      <c r="L167" s="40"/>
      <c r="M167" s="153" t="s">
        <v>19</v>
      </c>
      <c r="N167" s="154" t="s">
        <v>41</v>
      </c>
      <c r="O167" s="65"/>
      <c r="P167" s="155">
        <f>O167*H167</f>
        <v>0</v>
      </c>
      <c r="Q167" s="155">
        <v>0</v>
      </c>
      <c r="R167" s="155">
        <f>Q167*H167</f>
        <v>0</v>
      </c>
      <c r="S167" s="155">
        <v>0</v>
      </c>
      <c r="T167" s="156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57" t="s">
        <v>122</v>
      </c>
      <c r="AT167" s="157" t="s">
        <v>113</v>
      </c>
      <c r="AU167" s="157" t="s">
        <v>124</v>
      </c>
      <c r="AY167" s="18" t="s">
        <v>118</v>
      </c>
      <c r="BE167" s="158">
        <f>IF(N167="základní",J167,0)</f>
        <v>0</v>
      </c>
      <c r="BF167" s="158">
        <f>IF(N167="snížená",J167,0)</f>
        <v>0</v>
      </c>
      <c r="BG167" s="158">
        <f>IF(N167="zákl. přenesená",J167,0)</f>
        <v>0</v>
      </c>
      <c r="BH167" s="158">
        <f>IF(N167="sníž. přenesená",J167,0)</f>
        <v>0</v>
      </c>
      <c r="BI167" s="158">
        <f>IF(N167="nulová",J167,0)</f>
        <v>0</v>
      </c>
      <c r="BJ167" s="18" t="s">
        <v>78</v>
      </c>
      <c r="BK167" s="158">
        <f>ROUND(I167*H167,2)</f>
        <v>0</v>
      </c>
      <c r="BL167" s="18" t="s">
        <v>122</v>
      </c>
      <c r="BM167" s="157" t="s">
        <v>288</v>
      </c>
    </row>
    <row r="168" spans="1:47" s="2" customFormat="1" ht="11.25">
      <c r="A168" s="35"/>
      <c r="B168" s="36"/>
      <c r="C168" s="37"/>
      <c r="D168" s="192" t="s">
        <v>168</v>
      </c>
      <c r="E168" s="37"/>
      <c r="F168" s="193" t="s">
        <v>289</v>
      </c>
      <c r="G168" s="37"/>
      <c r="H168" s="37"/>
      <c r="I168" s="194"/>
      <c r="J168" s="37"/>
      <c r="K168" s="37"/>
      <c r="L168" s="40"/>
      <c r="M168" s="195"/>
      <c r="N168" s="196"/>
      <c r="O168" s="65"/>
      <c r="P168" s="65"/>
      <c r="Q168" s="65"/>
      <c r="R168" s="65"/>
      <c r="S168" s="65"/>
      <c r="T168" s="66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168</v>
      </c>
      <c r="AU168" s="18" t="s">
        <v>124</v>
      </c>
    </row>
    <row r="169" spans="1:65" s="2" customFormat="1" ht="24.2" customHeight="1">
      <c r="A169" s="35"/>
      <c r="B169" s="36"/>
      <c r="C169" s="146" t="s">
        <v>290</v>
      </c>
      <c r="D169" s="146" t="s">
        <v>113</v>
      </c>
      <c r="E169" s="147" t="s">
        <v>291</v>
      </c>
      <c r="F169" s="148" t="s">
        <v>292</v>
      </c>
      <c r="G169" s="149" t="s">
        <v>203</v>
      </c>
      <c r="H169" s="150">
        <v>227</v>
      </c>
      <c r="I169" s="151"/>
      <c r="J169" s="152">
        <f>ROUND(I169*H169,2)</f>
        <v>0</v>
      </c>
      <c r="K169" s="148" t="s">
        <v>166</v>
      </c>
      <c r="L169" s="40"/>
      <c r="M169" s="153" t="s">
        <v>19</v>
      </c>
      <c r="N169" s="154" t="s">
        <v>41</v>
      </c>
      <c r="O169" s="65"/>
      <c r="P169" s="155">
        <f>O169*H169</f>
        <v>0</v>
      </c>
      <c r="Q169" s="155">
        <v>0</v>
      </c>
      <c r="R169" s="155">
        <f>Q169*H169</f>
        <v>0</v>
      </c>
      <c r="S169" s="155">
        <v>0</v>
      </c>
      <c r="T169" s="156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57" t="s">
        <v>122</v>
      </c>
      <c r="AT169" s="157" t="s">
        <v>113</v>
      </c>
      <c r="AU169" s="157" t="s">
        <v>124</v>
      </c>
      <c r="AY169" s="18" t="s">
        <v>118</v>
      </c>
      <c r="BE169" s="158">
        <f>IF(N169="základní",J169,0)</f>
        <v>0</v>
      </c>
      <c r="BF169" s="158">
        <f>IF(N169="snížená",J169,0)</f>
        <v>0</v>
      </c>
      <c r="BG169" s="158">
        <f>IF(N169="zákl. přenesená",J169,0)</f>
        <v>0</v>
      </c>
      <c r="BH169" s="158">
        <f>IF(N169="sníž. přenesená",J169,0)</f>
        <v>0</v>
      </c>
      <c r="BI169" s="158">
        <f>IF(N169="nulová",J169,0)</f>
        <v>0</v>
      </c>
      <c r="BJ169" s="18" t="s">
        <v>78</v>
      </c>
      <c r="BK169" s="158">
        <f>ROUND(I169*H169,2)</f>
        <v>0</v>
      </c>
      <c r="BL169" s="18" t="s">
        <v>122</v>
      </c>
      <c r="BM169" s="157" t="s">
        <v>293</v>
      </c>
    </row>
    <row r="170" spans="1:47" s="2" customFormat="1" ht="11.25">
      <c r="A170" s="35"/>
      <c r="B170" s="36"/>
      <c r="C170" s="37"/>
      <c r="D170" s="192" t="s">
        <v>168</v>
      </c>
      <c r="E170" s="37"/>
      <c r="F170" s="193" t="s">
        <v>294</v>
      </c>
      <c r="G170" s="37"/>
      <c r="H170" s="37"/>
      <c r="I170" s="194"/>
      <c r="J170" s="37"/>
      <c r="K170" s="37"/>
      <c r="L170" s="40"/>
      <c r="M170" s="195"/>
      <c r="N170" s="196"/>
      <c r="O170" s="65"/>
      <c r="P170" s="65"/>
      <c r="Q170" s="65"/>
      <c r="R170" s="65"/>
      <c r="S170" s="65"/>
      <c r="T170" s="66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168</v>
      </c>
      <c r="AU170" s="18" t="s">
        <v>124</v>
      </c>
    </row>
    <row r="171" spans="1:65" s="2" customFormat="1" ht="24.2" customHeight="1">
      <c r="A171" s="35"/>
      <c r="B171" s="36"/>
      <c r="C171" s="146" t="s">
        <v>295</v>
      </c>
      <c r="D171" s="146" t="s">
        <v>113</v>
      </c>
      <c r="E171" s="147" t="s">
        <v>296</v>
      </c>
      <c r="F171" s="148" t="s">
        <v>297</v>
      </c>
      <c r="G171" s="149" t="s">
        <v>203</v>
      </c>
      <c r="H171" s="150">
        <v>227</v>
      </c>
      <c r="I171" s="151"/>
      <c r="J171" s="152">
        <f>ROUND(I171*H171,2)</f>
        <v>0</v>
      </c>
      <c r="K171" s="148" t="s">
        <v>166</v>
      </c>
      <c r="L171" s="40"/>
      <c r="M171" s="153" t="s">
        <v>19</v>
      </c>
      <c r="N171" s="154" t="s">
        <v>41</v>
      </c>
      <c r="O171" s="65"/>
      <c r="P171" s="155">
        <f>O171*H171</f>
        <v>0</v>
      </c>
      <c r="Q171" s="155">
        <v>0</v>
      </c>
      <c r="R171" s="155">
        <f>Q171*H171</f>
        <v>0</v>
      </c>
      <c r="S171" s="155">
        <v>0</v>
      </c>
      <c r="T171" s="156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57" t="s">
        <v>122</v>
      </c>
      <c r="AT171" s="157" t="s">
        <v>113</v>
      </c>
      <c r="AU171" s="157" t="s">
        <v>124</v>
      </c>
      <c r="AY171" s="18" t="s">
        <v>118</v>
      </c>
      <c r="BE171" s="158">
        <f>IF(N171="základní",J171,0)</f>
        <v>0</v>
      </c>
      <c r="BF171" s="158">
        <f>IF(N171="snížená",J171,0)</f>
        <v>0</v>
      </c>
      <c r="BG171" s="158">
        <f>IF(N171="zákl. přenesená",J171,0)</f>
        <v>0</v>
      </c>
      <c r="BH171" s="158">
        <f>IF(N171="sníž. přenesená",J171,0)</f>
        <v>0</v>
      </c>
      <c r="BI171" s="158">
        <f>IF(N171="nulová",J171,0)</f>
        <v>0</v>
      </c>
      <c r="BJ171" s="18" t="s">
        <v>78</v>
      </c>
      <c r="BK171" s="158">
        <f>ROUND(I171*H171,2)</f>
        <v>0</v>
      </c>
      <c r="BL171" s="18" t="s">
        <v>122</v>
      </c>
      <c r="BM171" s="157" t="s">
        <v>298</v>
      </c>
    </row>
    <row r="172" spans="1:47" s="2" customFormat="1" ht="11.25">
      <c r="A172" s="35"/>
      <c r="B172" s="36"/>
      <c r="C172" s="37"/>
      <c r="D172" s="192" t="s">
        <v>168</v>
      </c>
      <c r="E172" s="37"/>
      <c r="F172" s="193" t="s">
        <v>299</v>
      </c>
      <c r="G172" s="37"/>
      <c r="H172" s="37"/>
      <c r="I172" s="194"/>
      <c r="J172" s="37"/>
      <c r="K172" s="37"/>
      <c r="L172" s="40"/>
      <c r="M172" s="195"/>
      <c r="N172" s="196"/>
      <c r="O172" s="65"/>
      <c r="P172" s="65"/>
      <c r="Q172" s="65"/>
      <c r="R172" s="65"/>
      <c r="S172" s="65"/>
      <c r="T172" s="66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168</v>
      </c>
      <c r="AU172" s="18" t="s">
        <v>124</v>
      </c>
    </row>
    <row r="173" spans="1:65" s="2" customFormat="1" ht="24.2" customHeight="1">
      <c r="A173" s="35"/>
      <c r="B173" s="36"/>
      <c r="C173" s="146" t="s">
        <v>300</v>
      </c>
      <c r="D173" s="146" t="s">
        <v>113</v>
      </c>
      <c r="E173" s="147" t="s">
        <v>301</v>
      </c>
      <c r="F173" s="148" t="s">
        <v>302</v>
      </c>
      <c r="G173" s="149" t="s">
        <v>203</v>
      </c>
      <c r="H173" s="150">
        <v>206</v>
      </c>
      <c r="I173" s="151"/>
      <c r="J173" s="152">
        <f>ROUND(I173*H173,2)</f>
        <v>0</v>
      </c>
      <c r="K173" s="148" t="s">
        <v>166</v>
      </c>
      <c r="L173" s="40"/>
      <c r="M173" s="153" t="s">
        <v>19</v>
      </c>
      <c r="N173" s="154" t="s">
        <v>41</v>
      </c>
      <c r="O173" s="65"/>
      <c r="P173" s="155">
        <f>O173*H173</f>
        <v>0</v>
      </c>
      <c r="Q173" s="155">
        <v>0</v>
      </c>
      <c r="R173" s="155">
        <f>Q173*H173</f>
        <v>0</v>
      </c>
      <c r="S173" s="155">
        <v>0</v>
      </c>
      <c r="T173" s="156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57" t="s">
        <v>122</v>
      </c>
      <c r="AT173" s="157" t="s">
        <v>113</v>
      </c>
      <c r="AU173" s="157" t="s">
        <v>124</v>
      </c>
      <c r="AY173" s="18" t="s">
        <v>118</v>
      </c>
      <c r="BE173" s="158">
        <f>IF(N173="základní",J173,0)</f>
        <v>0</v>
      </c>
      <c r="BF173" s="158">
        <f>IF(N173="snížená",J173,0)</f>
        <v>0</v>
      </c>
      <c r="BG173" s="158">
        <f>IF(N173="zákl. přenesená",J173,0)</f>
        <v>0</v>
      </c>
      <c r="BH173" s="158">
        <f>IF(N173="sníž. přenesená",J173,0)</f>
        <v>0</v>
      </c>
      <c r="BI173" s="158">
        <f>IF(N173="nulová",J173,0)</f>
        <v>0</v>
      </c>
      <c r="BJ173" s="18" t="s">
        <v>78</v>
      </c>
      <c r="BK173" s="158">
        <f>ROUND(I173*H173,2)</f>
        <v>0</v>
      </c>
      <c r="BL173" s="18" t="s">
        <v>122</v>
      </c>
      <c r="BM173" s="157" t="s">
        <v>303</v>
      </c>
    </row>
    <row r="174" spans="1:47" s="2" customFormat="1" ht="11.25">
      <c r="A174" s="35"/>
      <c r="B174" s="36"/>
      <c r="C174" s="37"/>
      <c r="D174" s="192" t="s">
        <v>168</v>
      </c>
      <c r="E174" s="37"/>
      <c r="F174" s="193" t="s">
        <v>304</v>
      </c>
      <c r="G174" s="37"/>
      <c r="H174" s="37"/>
      <c r="I174" s="194"/>
      <c r="J174" s="37"/>
      <c r="K174" s="37"/>
      <c r="L174" s="40"/>
      <c r="M174" s="195"/>
      <c r="N174" s="196"/>
      <c r="O174" s="65"/>
      <c r="P174" s="65"/>
      <c r="Q174" s="65"/>
      <c r="R174" s="65"/>
      <c r="S174" s="65"/>
      <c r="T174" s="66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168</v>
      </c>
      <c r="AU174" s="18" t="s">
        <v>124</v>
      </c>
    </row>
    <row r="175" spans="1:65" s="2" customFormat="1" ht="16.5" customHeight="1">
      <c r="A175" s="35"/>
      <c r="B175" s="36"/>
      <c r="C175" s="146" t="s">
        <v>305</v>
      </c>
      <c r="D175" s="146" t="s">
        <v>113</v>
      </c>
      <c r="E175" s="147" t="s">
        <v>306</v>
      </c>
      <c r="F175" s="148" t="s">
        <v>307</v>
      </c>
      <c r="G175" s="149" t="s">
        <v>203</v>
      </c>
      <c r="H175" s="150">
        <v>681</v>
      </c>
      <c r="I175" s="151"/>
      <c r="J175" s="152">
        <f>ROUND(I175*H175,2)</f>
        <v>0</v>
      </c>
      <c r="K175" s="148" t="s">
        <v>166</v>
      </c>
      <c r="L175" s="40"/>
      <c r="M175" s="153" t="s">
        <v>19</v>
      </c>
      <c r="N175" s="154" t="s">
        <v>41</v>
      </c>
      <c r="O175" s="65"/>
      <c r="P175" s="155">
        <f>O175*H175</f>
        <v>0</v>
      </c>
      <c r="Q175" s="155">
        <v>0.0026</v>
      </c>
      <c r="R175" s="155">
        <f>Q175*H175</f>
        <v>1.7706</v>
      </c>
      <c r="S175" s="155">
        <v>0</v>
      </c>
      <c r="T175" s="156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57" t="s">
        <v>122</v>
      </c>
      <c r="AT175" s="157" t="s">
        <v>113</v>
      </c>
      <c r="AU175" s="157" t="s">
        <v>124</v>
      </c>
      <c r="AY175" s="18" t="s">
        <v>118</v>
      </c>
      <c r="BE175" s="158">
        <f>IF(N175="základní",J175,0)</f>
        <v>0</v>
      </c>
      <c r="BF175" s="158">
        <f>IF(N175="snížená",J175,0)</f>
        <v>0</v>
      </c>
      <c r="BG175" s="158">
        <f>IF(N175="zákl. přenesená",J175,0)</f>
        <v>0</v>
      </c>
      <c r="BH175" s="158">
        <f>IF(N175="sníž. přenesená",J175,0)</f>
        <v>0</v>
      </c>
      <c r="BI175" s="158">
        <f>IF(N175="nulová",J175,0)</f>
        <v>0</v>
      </c>
      <c r="BJ175" s="18" t="s">
        <v>78</v>
      </c>
      <c r="BK175" s="158">
        <f>ROUND(I175*H175,2)</f>
        <v>0</v>
      </c>
      <c r="BL175" s="18" t="s">
        <v>122</v>
      </c>
      <c r="BM175" s="157" t="s">
        <v>308</v>
      </c>
    </row>
    <row r="176" spans="1:47" s="2" customFormat="1" ht="11.25">
      <c r="A176" s="35"/>
      <c r="B176" s="36"/>
      <c r="C176" s="37"/>
      <c r="D176" s="192" t="s">
        <v>168</v>
      </c>
      <c r="E176" s="37"/>
      <c r="F176" s="193" t="s">
        <v>309</v>
      </c>
      <c r="G176" s="37"/>
      <c r="H176" s="37"/>
      <c r="I176" s="194"/>
      <c r="J176" s="37"/>
      <c r="K176" s="37"/>
      <c r="L176" s="40"/>
      <c r="M176" s="195"/>
      <c r="N176" s="196"/>
      <c r="O176" s="65"/>
      <c r="P176" s="65"/>
      <c r="Q176" s="65"/>
      <c r="R176" s="65"/>
      <c r="S176" s="65"/>
      <c r="T176" s="66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168</v>
      </c>
      <c r="AU176" s="18" t="s">
        <v>124</v>
      </c>
    </row>
    <row r="177" spans="2:51" s="13" customFormat="1" ht="11.25">
      <c r="B177" s="197"/>
      <c r="C177" s="198"/>
      <c r="D177" s="199" t="s">
        <v>174</v>
      </c>
      <c r="E177" s="200" t="s">
        <v>19</v>
      </c>
      <c r="F177" s="201" t="s">
        <v>310</v>
      </c>
      <c r="G177" s="198"/>
      <c r="H177" s="202">
        <v>681</v>
      </c>
      <c r="I177" s="203"/>
      <c r="J177" s="198"/>
      <c r="K177" s="198"/>
      <c r="L177" s="204"/>
      <c r="M177" s="205"/>
      <c r="N177" s="206"/>
      <c r="O177" s="206"/>
      <c r="P177" s="206"/>
      <c r="Q177" s="206"/>
      <c r="R177" s="206"/>
      <c r="S177" s="206"/>
      <c r="T177" s="207"/>
      <c r="AT177" s="208" t="s">
        <v>174</v>
      </c>
      <c r="AU177" s="208" t="s">
        <v>124</v>
      </c>
      <c r="AV177" s="13" t="s">
        <v>80</v>
      </c>
      <c r="AW177" s="13" t="s">
        <v>32</v>
      </c>
      <c r="AX177" s="13" t="s">
        <v>70</v>
      </c>
      <c r="AY177" s="208" t="s">
        <v>118</v>
      </c>
    </row>
    <row r="178" spans="2:51" s="14" customFormat="1" ht="11.25">
      <c r="B178" s="209"/>
      <c r="C178" s="210"/>
      <c r="D178" s="199" t="s">
        <v>174</v>
      </c>
      <c r="E178" s="211" t="s">
        <v>19</v>
      </c>
      <c r="F178" s="212" t="s">
        <v>178</v>
      </c>
      <c r="G178" s="210"/>
      <c r="H178" s="213">
        <v>681</v>
      </c>
      <c r="I178" s="214"/>
      <c r="J178" s="210"/>
      <c r="K178" s="210"/>
      <c r="L178" s="215"/>
      <c r="M178" s="216"/>
      <c r="N178" s="217"/>
      <c r="O178" s="217"/>
      <c r="P178" s="217"/>
      <c r="Q178" s="217"/>
      <c r="R178" s="217"/>
      <c r="S178" s="217"/>
      <c r="T178" s="218"/>
      <c r="AT178" s="219" t="s">
        <v>174</v>
      </c>
      <c r="AU178" s="219" t="s">
        <v>124</v>
      </c>
      <c r="AV178" s="14" t="s">
        <v>122</v>
      </c>
      <c r="AW178" s="14" t="s">
        <v>32</v>
      </c>
      <c r="AX178" s="14" t="s">
        <v>78</v>
      </c>
      <c r="AY178" s="219" t="s">
        <v>118</v>
      </c>
    </row>
    <row r="179" spans="1:65" s="2" customFormat="1" ht="21.75" customHeight="1">
      <c r="A179" s="35"/>
      <c r="B179" s="36"/>
      <c r="C179" s="146" t="s">
        <v>311</v>
      </c>
      <c r="D179" s="146" t="s">
        <v>113</v>
      </c>
      <c r="E179" s="147" t="s">
        <v>312</v>
      </c>
      <c r="F179" s="148" t="s">
        <v>313</v>
      </c>
      <c r="G179" s="149" t="s">
        <v>203</v>
      </c>
      <c r="H179" s="150">
        <v>433</v>
      </c>
      <c r="I179" s="151"/>
      <c r="J179" s="152">
        <f>ROUND(I179*H179,2)</f>
        <v>0</v>
      </c>
      <c r="K179" s="148" t="s">
        <v>166</v>
      </c>
      <c r="L179" s="40"/>
      <c r="M179" s="153" t="s">
        <v>19</v>
      </c>
      <c r="N179" s="154" t="s">
        <v>41</v>
      </c>
      <c r="O179" s="65"/>
      <c r="P179" s="155">
        <f>O179*H179</f>
        <v>0</v>
      </c>
      <c r="Q179" s="155">
        <v>0.0020824</v>
      </c>
      <c r="R179" s="155">
        <f>Q179*H179</f>
        <v>0.9016791999999999</v>
      </c>
      <c r="S179" s="155">
        <v>0</v>
      </c>
      <c r="T179" s="156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57" t="s">
        <v>122</v>
      </c>
      <c r="AT179" s="157" t="s">
        <v>113</v>
      </c>
      <c r="AU179" s="157" t="s">
        <v>124</v>
      </c>
      <c r="AY179" s="18" t="s">
        <v>118</v>
      </c>
      <c r="BE179" s="158">
        <f>IF(N179="základní",J179,0)</f>
        <v>0</v>
      </c>
      <c r="BF179" s="158">
        <f>IF(N179="snížená",J179,0)</f>
        <v>0</v>
      </c>
      <c r="BG179" s="158">
        <f>IF(N179="zákl. přenesená",J179,0)</f>
        <v>0</v>
      </c>
      <c r="BH179" s="158">
        <f>IF(N179="sníž. přenesená",J179,0)</f>
        <v>0</v>
      </c>
      <c r="BI179" s="158">
        <f>IF(N179="nulová",J179,0)</f>
        <v>0</v>
      </c>
      <c r="BJ179" s="18" t="s">
        <v>78</v>
      </c>
      <c r="BK179" s="158">
        <f>ROUND(I179*H179,2)</f>
        <v>0</v>
      </c>
      <c r="BL179" s="18" t="s">
        <v>122</v>
      </c>
      <c r="BM179" s="157" t="s">
        <v>314</v>
      </c>
    </row>
    <row r="180" spans="1:47" s="2" customFormat="1" ht="11.25">
      <c r="A180" s="35"/>
      <c r="B180" s="36"/>
      <c r="C180" s="37"/>
      <c r="D180" s="192" t="s">
        <v>168</v>
      </c>
      <c r="E180" s="37"/>
      <c r="F180" s="193" t="s">
        <v>315</v>
      </c>
      <c r="G180" s="37"/>
      <c r="H180" s="37"/>
      <c r="I180" s="194"/>
      <c r="J180" s="37"/>
      <c r="K180" s="37"/>
      <c r="L180" s="40"/>
      <c r="M180" s="195"/>
      <c r="N180" s="196"/>
      <c r="O180" s="65"/>
      <c r="P180" s="65"/>
      <c r="Q180" s="65"/>
      <c r="R180" s="65"/>
      <c r="S180" s="65"/>
      <c r="T180" s="66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168</v>
      </c>
      <c r="AU180" s="18" t="s">
        <v>124</v>
      </c>
    </row>
    <row r="181" spans="1:65" s="2" customFormat="1" ht="16.5" customHeight="1">
      <c r="A181" s="35"/>
      <c r="B181" s="36"/>
      <c r="C181" s="146" t="s">
        <v>316</v>
      </c>
      <c r="D181" s="146" t="s">
        <v>113</v>
      </c>
      <c r="E181" s="147" t="s">
        <v>317</v>
      </c>
      <c r="F181" s="148" t="s">
        <v>318</v>
      </c>
      <c r="G181" s="149" t="s">
        <v>203</v>
      </c>
      <c r="H181" s="150">
        <v>1299</v>
      </c>
      <c r="I181" s="151"/>
      <c r="J181" s="152">
        <f>ROUND(I181*H181,2)</f>
        <v>0</v>
      </c>
      <c r="K181" s="148" t="s">
        <v>166</v>
      </c>
      <c r="L181" s="40"/>
      <c r="M181" s="153" t="s">
        <v>19</v>
      </c>
      <c r="N181" s="154" t="s">
        <v>41</v>
      </c>
      <c r="O181" s="65"/>
      <c r="P181" s="155">
        <f>O181*H181</f>
        <v>0</v>
      </c>
      <c r="Q181" s="155">
        <v>0</v>
      </c>
      <c r="R181" s="155">
        <f>Q181*H181</f>
        <v>0</v>
      </c>
      <c r="S181" s="155">
        <v>0</v>
      </c>
      <c r="T181" s="156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57" t="s">
        <v>122</v>
      </c>
      <c r="AT181" s="157" t="s">
        <v>113</v>
      </c>
      <c r="AU181" s="157" t="s">
        <v>124</v>
      </c>
      <c r="AY181" s="18" t="s">
        <v>118</v>
      </c>
      <c r="BE181" s="158">
        <f>IF(N181="základní",J181,0)</f>
        <v>0</v>
      </c>
      <c r="BF181" s="158">
        <f>IF(N181="snížená",J181,0)</f>
        <v>0</v>
      </c>
      <c r="BG181" s="158">
        <f>IF(N181="zákl. přenesená",J181,0)</f>
        <v>0</v>
      </c>
      <c r="BH181" s="158">
        <f>IF(N181="sníž. přenesená",J181,0)</f>
        <v>0</v>
      </c>
      <c r="BI181" s="158">
        <f>IF(N181="nulová",J181,0)</f>
        <v>0</v>
      </c>
      <c r="BJ181" s="18" t="s">
        <v>78</v>
      </c>
      <c r="BK181" s="158">
        <f>ROUND(I181*H181,2)</f>
        <v>0</v>
      </c>
      <c r="BL181" s="18" t="s">
        <v>122</v>
      </c>
      <c r="BM181" s="157" t="s">
        <v>319</v>
      </c>
    </row>
    <row r="182" spans="1:47" s="2" customFormat="1" ht="11.25">
      <c r="A182" s="35"/>
      <c r="B182" s="36"/>
      <c r="C182" s="37"/>
      <c r="D182" s="192" t="s">
        <v>168</v>
      </c>
      <c r="E182" s="37"/>
      <c r="F182" s="193" t="s">
        <v>320</v>
      </c>
      <c r="G182" s="37"/>
      <c r="H182" s="37"/>
      <c r="I182" s="194"/>
      <c r="J182" s="37"/>
      <c r="K182" s="37"/>
      <c r="L182" s="40"/>
      <c r="M182" s="195"/>
      <c r="N182" s="196"/>
      <c r="O182" s="65"/>
      <c r="P182" s="65"/>
      <c r="Q182" s="65"/>
      <c r="R182" s="65"/>
      <c r="S182" s="65"/>
      <c r="T182" s="66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8" t="s">
        <v>168</v>
      </c>
      <c r="AU182" s="18" t="s">
        <v>124</v>
      </c>
    </row>
    <row r="183" spans="2:51" s="13" customFormat="1" ht="11.25">
      <c r="B183" s="197"/>
      <c r="C183" s="198"/>
      <c r="D183" s="199" t="s">
        <v>174</v>
      </c>
      <c r="E183" s="200" t="s">
        <v>19</v>
      </c>
      <c r="F183" s="201" t="s">
        <v>321</v>
      </c>
      <c r="G183" s="198"/>
      <c r="H183" s="202">
        <v>1299</v>
      </c>
      <c r="I183" s="203"/>
      <c r="J183" s="198"/>
      <c r="K183" s="198"/>
      <c r="L183" s="204"/>
      <c r="M183" s="205"/>
      <c r="N183" s="206"/>
      <c r="O183" s="206"/>
      <c r="P183" s="206"/>
      <c r="Q183" s="206"/>
      <c r="R183" s="206"/>
      <c r="S183" s="206"/>
      <c r="T183" s="207"/>
      <c r="AT183" s="208" t="s">
        <v>174</v>
      </c>
      <c r="AU183" s="208" t="s">
        <v>124</v>
      </c>
      <c r="AV183" s="13" t="s">
        <v>80</v>
      </c>
      <c r="AW183" s="13" t="s">
        <v>32</v>
      </c>
      <c r="AX183" s="13" t="s">
        <v>70</v>
      </c>
      <c r="AY183" s="208" t="s">
        <v>118</v>
      </c>
    </row>
    <row r="184" spans="2:51" s="14" customFormat="1" ht="11.25">
      <c r="B184" s="209"/>
      <c r="C184" s="210"/>
      <c r="D184" s="199" t="s">
        <v>174</v>
      </c>
      <c r="E184" s="211" t="s">
        <v>19</v>
      </c>
      <c r="F184" s="212" t="s">
        <v>178</v>
      </c>
      <c r="G184" s="210"/>
      <c r="H184" s="213">
        <v>1299</v>
      </c>
      <c r="I184" s="214"/>
      <c r="J184" s="210"/>
      <c r="K184" s="210"/>
      <c r="L184" s="215"/>
      <c r="M184" s="216"/>
      <c r="N184" s="217"/>
      <c r="O184" s="217"/>
      <c r="P184" s="217"/>
      <c r="Q184" s="217"/>
      <c r="R184" s="217"/>
      <c r="S184" s="217"/>
      <c r="T184" s="218"/>
      <c r="AT184" s="219" t="s">
        <v>174</v>
      </c>
      <c r="AU184" s="219" t="s">
        <v>124</v>
      </c>
      <c r="AV184" s="14" t="s">
        <v>122</v>
      </c>
      <c r="AW184" s="14" t="s">
        <v>32</v>
      </c>
      <c r="AX184" s="14" t="s">
        <v>78</v>
      </c>
      <c r="AY184" s="219" t="s">
        <v>118</v>
      </c>
    </row>
    <row r="185" spans="1:65" s="2" customFormat="1" ht="16.5" customHeight="1">
      <c r="A185" s="35"/>
      <c r="B185" s="36"/>
      <c r="C185" s="146" t="s">
        <v>322</v>
      </c>
      <c r="D185" s="146" t="s">
        <v>113</v>
      </c>
      <c r="E185" s="147" t="s">
        <v>323</v>
      </c>
      <c r="F185" s="148" t="s">
        <v>324</v>
      </c>
      <c r="G185" s="149" t="s">
        <v>325</v>
      </c>
      <c r="H185" s="150">
        <v>25.378</v>
      </c>
      <c r="I185" s="151"/>
      <c r="J185" s="152">
        <f>ROUND(I185*H185,2)</f>
        <v>0</v>
      </c>
      <c r="K185" s="148" t="s">
        <v>166</v>
      </c>
      <c r="L185" s="40"/>
      <c r="M185" s="153" t="s">
        <v>19</v>
      </c>
      <c r="N185" s="154" t="s">
        <v>41</v>
      </c>
      <c r="O185" s="65"/>
      <c r="P185" s="155">
        <f>O185*H185</f>
        <v>0</v>
      </c>
      <c r="Q185" s="155">
        <v>0</v>
      </c>
      <c r="R185" s="155">
        <f>Q185*H185</f>
        <v>0</v>
      </c>
      <c r="S185" s="155">
        <v>0</v>
      </c>
      <c r="T185" s="156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57" t="s">
        <v>122</v>
      </c>
      <c r="AT185" s="157" t="s">
        <v>113</v>
      </c>
      <c r="AU185" s="157" t="s">
        <v>124</v>
      </c>
      <c r="AY185" s="18" t="s">
        <v>118</v>
      </c>
      <c r="BE185" s="158">
        <f>IF(N185="základní",J185,0)</f>
        <v>0</v>
      </c>
      <c r="BF185" s="158">
        <f>IF(N185="snížená",J185,0)</f>
        <v>0</v>
      </c>
      <c r="BG185" s="158">
        <f>IF(N185="zákl. přenesená",J185,0)</f>
        <v>0</v>
      </c>
      <c r="BH185" s="158">
        <f>IF(N185="sníž. přenesená",J185,0)</f>
        <v>0</v>
      </c>
      <c r="BI185" s="158">
        <f>IF(N185="nulová",J185,0)</f>
        <v>0</v>
      </c>
      <c r="BJ185" s="18" t="s">
        <v>78</v>
      </c>
      <c r="BK185" s="158">
        <f>ROUND(I185*H185,2)</f>
        <v>0</v>
      </c>
      <c r="BL185" s="18" t="s">
        <v>122</v>
      </c>
      <c r="BM185" s="157" t="s">
        <v>326</v>
      </c>
    </row>
    <row r="186" spans="1:47" s="2" customFormat="1" ht="11.25">
      <c r="A186" s="35"/>
      <c r="B186" s="36"/>
      <c r="C186" s="37"/>
      <c r="D186" s="192" t="s">
        <v>168</v>
      </c>
      <c r="E186" s="37"/>
      <c r="F186" s="193" t="s">
        <v>327</v>
      </c>
      <c r="G186" s="37"/>
      <c r="H186" s="37"/>
      <c r="I186" s="194"/>
      <c r="J186" s="37"/>
      <c r="K186" s="37"/>
      <c r="L186" s="40"/>
      <c r="M186" s="195"/>
      <c r="N186" s="196"/>
      <c r="O186" s="65"/>
      <c r="P186" s="65"/>
      <c r="Q186" s="65"/>
      <c r="R186" s="65"/>
      <c r="S186" s="65"/>
      <c r="T186" s="66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168</v>
      </c>
      <c r="AU186" s="18" t="s">
        <v>124</v>
      </c>
    </row>
    <row r="187" spans="2:51" s="13" customFormat="1" ht="11.25">
      <c r="B187" s="197"/>
      <c r="C187" s="198"/>
      <c r="D187" s="199" t="s">
        <v>174</v>
      </c>
      <c r="E187" s="200" t="s">
        <v>19</v>
      </c>
      <c r="F187" s="201" t="s">
        <v>328</v>
      </c>
      <c r="G187" s="198"/>
      <c r="H187" s="202">
        <v>22.7</v>
      </c>
      <c r="I187" s="203"/>
      <c r="J187" s="198"/>
      <c r="K187" s="198"/>
      <c r="L187" s="204"/>
      <c r="M187" s="205"/>
      <c r="N187" s="206"/>
      <c r="O187" s="206"/>
      <c r="P187" s="206"/>
      <c r="Q187" s="206"/>
      <c r="R187" s="206"/>
      <c r="S187" s="206"/>
      <c r="T187" s="207"/>
      <c r="AT187" s="208" t="s">
        <v>174</v>
      </c>
      <c r="AU187" s="208" t="s">
        <v>124</v>
      </c>
      <c r="AV187" s="13" t="s">
        <v>80</v>
      </c>
      <c r="AW187" s="13" t="s">
        <v>32</v>
      </c>
      <c r="AX187" s="13" t="s">
        <v>70</v>
      </c>
      <c r="AY187" s="208" t="s">
        <v>118</v>
      </c>
    </row>
    <row r="188" spans="2:51" s="13" customFormat="1" ht="11.25">
      <c r="B188" s="197"/>
      <c r="C188" s="198"/>
      <c r="D188" s="199" t="s">
        <v>174</v>
      </c>
      <c r="E188" s="200" t="s">
        <v>19</v>
      </c>
      <c r="F188" s="201" t="s">
        <v>329</v>
      </c>
      <c r="G188" s="198"/>
      <c r="H188" s="202">
        <v>2.678</v>
      </c>
      <c r="I188" s="203"/>
      <c r="J188" s="198"/>
      <c r="K188" s="198"/>
      <c r="L188" s="204"/>
      <c r="M188" s="205"/>
      <c r="N188" s="206"/>
      <c r="O188" s="206"/>
      <c r="P188" s="206"/>
      <c r="Q188" s="206"/>
      <c r="R188" s="206"/>
      <c r="S188" s="206"/>
      <c r="T188" s="207"/>
      <c r="AT188" s="208" t="s">
        <v>174</v>
      </c>
      <c r="AU188" s="208" t="s">
        <v>124</v>
      </c>
      <c r="AV188" s="13" t="s">
        <v>80</v>
      </c>
      <c r="AW188" s="13" t="s">
        <v>32</v>
      </c>
      <c r="AX188" s="13" t="s">
        <v>70</v>
      </c>
      <c r="AY188" s="208" t="s">
        <v>118</v>
      </c>
    </row>
    <row r="189" spans="2:51" s="14" customFormat="1" ht="11.25">
      <c r="B189" s="209"/>
      <c r="C189" s="210"/>
      <c r="D189" s="199" t="s">
        <v>174</v>
      </c>
      <c r="E189" s="211" t="s">
        <v>19</v>
      </c>
      <c r="F189" s="212" t="s">
        <v>178</v>
      </c>
      <c r="G189" s="210"/>
      <c r="H189" s="213">
        <v>25.378</v>
      </c>
      <c r="I189" s="214"/>
      <c r="J189" s="210"/>
      <c r="K189" s="210"/>
      <c r="L189" s="215"/>
      <c r="M189" s="216"/>
      <c r="N189" s="217"/>
      <c r="O189" s="217"/>
      <c r="P189" s="217"/>
      <c r="Q189" s="217"/>
      <c r="R189" s="217"/>
      <c r="S189" s="217"/>
      <c r="T189" s="218"/>
      <c r="AT189" s="219" t="s">
        <v>174</v>
      </c>
      <c r="AU189" s="219" t="s">
        <v>124</v>
      </c>
      <c r="AV189" s="14" t="s">
        <v>122</v>
      </c>
      <c r="AW189" s="14" t="s">
        <v>32</v>
      </c>
      <c r="AX189" s="14" t="s">
        <v>78</v>
      </c>
      <c r="AY189" s="219" t="s">
        <v>118</v>
      </c>
    </row>
    <row r="190" spans="1:65" s="2" customFormat="1" ht="16.5" customHeight="1">
      <c r="A190" s="35"/>
      <c r="B190" s="36"/>
      <c r="C190" s="146" t="s">
        <v>330</v>
      </c>
      <c r="D190" s="146" t="s">
        <v>113</v>
      </c>
      <c r="E190" s="147" t="s">
        <v>331</v>
      </c>
      <c r="F190" s="148" t="s">
        <v>332</v>
      </c>
      <c r="G190" s="149" t="s">
        <v>182</v>
      </c>
      <c r="H190" s="150">
        <v>26.82</v>
      </c>
      <c r="I190" s="151"/>
      <c r="J190" s="152">
        <f>ROUND(I190*H190,2)</f>
        <v>0</v>
      </c>
      <c r="K190" s="148" t="s">
        <v>19</v>
      </c>
      <c r="L190" s="40"/>
      <c r="M190" s="153" t="s">
        <v>19</v>
      </c>
      <c r="N190" s="154" t="s">
        <v>41</v>
      </c>
      <c r="O190" s="65"/>
      <c r="P190" s="155">
        <f>O190*H190</f>
        <v>0</v>
      </c>
      <c r="Q190" s="155">
        <v>0</v>
      </c>
      <c r="R190" s="155">
        <f>Q190*H190</f>
        <v>0</v>
      </c>
      <c r="S190" s="155">
        <v>0</v>
      </c>
      <c r="T190" s="156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57" t="s">
        <v>122</v>
      </c>
      <c r="AT190" s="157" t="s">
        <v>113</v>
      </c>
      <c r="AU190" s="157" t="s">
        <v>124</v>
      </c>
      <c r="AY190" s="18" t="s">
        <v>118</v>
      </c>
      <c r="BE190" s="158">
        <f>IF(N190="základní",J190,0)</f>
        <v>0</v>
      </c>
      <c r="BF190" s="158">
        <f>IF(N190="snížená",J190,0)</f>
        <v>0</v>
      </c>
      <c r="BG190" s="158">
        <f>IF(N190="zákl. přenesená",J190,0)</f>
        <v>0</v>
      </c>
      <c r="BH190" s="158">
        <f>IF(N190="sníž. přenesená",J190,0)</f>
        <v>0</v>
      </c>
      <c r="BI190" s="158">
        <f>IF(N190="nulová",J190,0)</f>
        <v>0</v>
      </c>
      <c r="BJ190" s="18" t="s">
        <v>78</v>
      </c>
      <c r="BK190" s="158">
        <f>ROUND(I190*H190,2)</f>
        <v>0</v>
      </c>
      <c r="BL190" s="18" t="s">
        <v>122</v>
      </c>
      <c r="BM190" s="157" t="s">
        <v>333</v>
      </c>
    </row>
    <row r="191" spans="2:51" s="13" customFormat="1" ht="11.25">
      <c r="B191" s="197"/>
      <c r="C191" s="198"/>
      <c r="D191" s="199" t="s">
        <v>174</v>
      </c>
      <c r="E191" s="200" t="s">
        <v>19</v>
      </c>
      <c r="F191" s="201" t="s">
        <v>334</v>
      </c>
      <c r="G191" s="198"/>
      <c r="H191" s="202">
        <v>22.7</v>
      </c>
      <c r="I191" s="203"/>
      <c r="J191" s="198"/>
      <c r="K191" s="198"/>
      <c r="L191" s="204"/>
      <c r="M191" s="205"/>
      <c r="N191" s="206"/>
      <c r="O191" s="206"/>
      <c r="P191" s="206"/>
      <c r="Q191" s="206"/>
      <c r="R191" s="206"/>
      <c r="S191" s="206"/>
      <c r="T191" s="207"/>
      <c r="AT191" s="208" t="s">
        <v>174</v>
      </c>
      <c r="AU191" s="208" t="s">
        <v>124</v>
      </c>
      <c r="AV191" s="13" t="s">
        <v>80</v>
      </c>
      <c r="AW191" s="13" t="s">
        <v>32</v>
      </c>
      <c r="AX191" s="13" t="s">
        <v>70</v>
      </c>
      <c r="AY191" s="208" t="s">
        <v>118</v>
      </c>
    </row>
    <row r="192" spans="2:51" s="13" customFormat="1" ht="11.25">
      <c r="B192" s="197"/>
      <c r="C192" s="198"/>
      <c r="D192" s="199" t="s">
        <v>174</v>
      </c>
      <c r="E192" s="200" t="s">
        <v>19</v>
      </c>
      <c r="F192" s="201" t="s">
        <v>335</v>
      </c>
      <c r="G192" s="198"/>
      <c r="H192" s="202">
        <v>4.12</v>
      </c>
      <c r="I192" s="203"/>
      <c r="J192" s="198"/>
      <c r="K192" s="198"/>
      <c r="L192" s="204"/>
      <c r="M192" s="205"/>
      <c r="N192" s="206"/>
      <c r="O192" s="206"/>
      <c r="P192" s="206"/>
      <c r="Q192" s="206"/>
      <c r="R192" s="206"/>
      <c r="S192" s="206"/>
      <c r="T192" s="207"/>
      <c r="AT192" s="208" t="s">
        <v>174</v>
      </c>
      <c r="AU192" s="208" t="s">
        <v>124</v>
      </c>
      <c r="AV192" s="13" t="s">
        <v>80</v>
      </c>
      <c r="AW192" s="13" t="s">
        <v>32</v>
      </c>
      <c r="AX192" s="13" t="s">
        <v>70</v>
      </c>
      <c r="AY192" s="208" t="s">
        <v>118</v>
      </c>
    </row>
    <row r="193" spans="2:51" s="14" customFormat="1" ht="11.25">
      <c r="B193" s="209"/>
      <c r="C193" s="210"/>
      <c r="D193" s="199" t="s">
        <v>174</v>
      </c>
      <c r="E193" s="211" t="s">
        <v>19</v>
      </c>
      <c r="F193" s="212" t="s">
        <v>178</v>
      </c>
      <c r="G193" s="210"/>
      <c r="H193" s="213">
        <v>26.82</v>
      </c>
      <c r="I193" s="214"/>
      <c r="J193" s="210"/>
      <c r="K193" s="210"/>
      <c r="L193" s="215"/>
      <c r="M193" s="216"/>
      <c r="N193" s="217"/>
      <c r="O193" s="217"/>
      <c r="P193" s="217"/>
      <c r="Q193" s="217"/>
      <c r="R193" s="217"/>
      <c r="S193" s="217"/>
      <c r="T193" s="218"/>
      <c r="AT193" s="219" t="s">
        <v>174</v>
      </c>
      <c r="AU193" s="219" t="s">
        <v>124</v>
      </c>
      <c r="AV193" s="14" t="s">
        <v>122</v>
      </c>
      <c r="AW193" s="14" t="s">
        <v>32</v>
      </c>
      <c r="AX193" s="14" t="s">
        <v>78</v>
      </c>
      <c r="AY193" s="219" t="s">
        <v>118</v>
      </c>
    </row>
    <row r="194" spans="2:63" s="15" customFormat="1" ht="20.85" customHeight="1">
      <c r="B194" s="230"/>
      <c r="C194" s="231"/>
      <c r="D194" s="232" t="s">
        <v>69</v>
      </c>
      <c r="E194" s="232" t="s">
        <v>336</v>
      </c>
      <c r="F194" s="232" t="s">
        <v>337</v>
      </c>
      <c r="G194" s="231"/>
      <c r="H194" s="231"/>
      <c r="I194" s="233"/>
      <c r="J194" s="234">
        <f>BK194</f>
        <v>0</v>
      </c>
      <c r="K194" s="231"/>
      <c r="L194" s="235"/>
      <c r="M194" s="236"/>
      <c r="N194" s="237"/>
      <c r="O194" s="237"/>
      <c r="P194" s="238">
        <f>SUM(P195:P196)</f>
        <v>0</v>
      </c>
      <c r="Q194" s="237"/>
      <c r="R194" s="238">
        <f>SUM(R195:R196)</f>
        <v>0</v>
      </c>
      <c r="S194" s="237"/>
      <c r="T194" s="239">
        <f>SUM(T195:T196)</f>
        <v>0</v>
      </c>
      <c r="AR194" s="240" t="s">
        <v>78</v>
      </c>
      <c r="AT194" s="241" t="s">
        <v>69</v>
      </c>
      <c r="AU194" s="241" t="s">
        <v>124</v>
      </c>
      <c r="AY194" s="240" t="s">
        <v>118</v>
      </c>
      <c r="BK194" s="242">
        <f>SUM(BK195:BK196)</f>
        <v>0</v>
      </c>
    </row>
    <row r="195" spans="1:65" s="2" customFormat="1" ht="21.75" customHeight="1">
      <c r="A195" s="35"/>
      <c r="B195" s="36"/>
      <c r="C195" s="146" t="s">
        <v>338</v>
      </c>
      <c r="D195" s="146" t="s">
        <v>113</v>
      </c>
      <c r="E195" s="147" t="s">
        <v>339</v>
      </c>
      <c r="F195" s="148" t="s">
        <v>340</v>
      </c>
      <c r="G195" s="149" t="s">
        <v>341</v>
      </c>
      <c r="H195" s="150">
        <v>8.021</v>
      </c>
      <c r="I195" s="151"/>
      <c r="J195" s="152">
        <f>ROUND(I195*H195,2)</f>
        <v>0</v>
      </c>
      <c r="K195" s="148" t="s">
        <v>166</v>
      </c>
      <c r="L195" s="40"/>
      <c r="M195" s="153" t="s">
        <v>19</v>
      </c>
      <c r="N195" s="154" t="s">
        <v>41</v>
      </c>
      <c r="O195" s="65"/>
      <c r="P195" s="155">
        <f>O195*H195</f>
        <v>0</v>
      </c>
      <c r="Q195" s="155">
        <v>0</v>
      </c>
      <c r="R195" s="155">
        <f>Q195*H195</f>
        <v>0</v>
      </c>
      <c r="S195" s="155">
        <v>0</v>
      </c>
      <c r="T195" s="156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57" t="s">
        <v>122</v>
      </c>
      <c r="AT195" s="157" t="s">
        <v>113</v>
      </c>
      <c r="AU195" s="157" t="s">
        <v>122</v>
      </c>
      <c r="AY195" s="18" t="s">
        <v>118</v>
      </c>
      <c r="BE195" s="158">
        <f>IF(N195="základní",J195,0)</f>
        <v>0</v>
      </c>
      <c r="BF195" s="158">
        <f>IF(N195="snížená",J195,0)</f>
        <v>0</v>
      </c>
      <c r="BG195" s="158">
        <f>IF(N195="zákl. přenesená",J195,0)</f>
        <v>0</v>
      </c>
      <c r="BH195" s="158">
        <f>IF(N195="sníž. přenesená",J195,0)</f>
        <v>0</v>
      </c>
      <c r="BI195" s="158">
        <f>IF(N195="nulová",J195,0)</f>
        <v>0</v>
      </c>
      <c r="BJ195" s="18" t="s">
        <v>78</v>
      </c>
      <c r="BK195" s="158">
        <f>ROUND(I195*H195,2)</f>
        <v>0</v>
      </c>
      <c r="BL195" s="18" t="s">
        <v>122</v>
      </c>
      <c r="BM195" s="157" t="s">
        <v>342</v>
      </c>
    </row>
    <row r="196" spans="1:47" s="2" customFormat="1" ht="11.25">
      <c r="A196" s="35"/>
      <c r="B196" s="36"/>
      <c r="C196" s="37"/>
      <c r="D196" s="192" t="s">
        <v>168</v>
      </c>
      <c r="E196" s="37"/>
      <c r="F196" s="193" t="s">
        <v>343</v>
      </c>
      <c r="G196" s="37"/>
      <c r="H196" s="37"/>
      <c r="I196" s="194"/>
      <c r="J196" s="37"/>
      <c r="K196" s="37"/>
      <c r="L196" s="40"/>
      <c r="M196" s="195"/>
      <c r="N196" s="196"/>
      <c r="O196" s="65"/>
      <c r="P196" s="65"/>
      <c r="Q196" s="65"/>
      <c r="R196" s="65"/>
      <c r="S196" s="65"/>
      <c r="T196" s="66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8" t="s">
        <v>168</v>
      </c>
      <c r="AU196" s="18" t="s">
        <v>122</v>
      </c>
    </row>
    <row r="197" spans="2:63" s="12" customFormat="1" ht="22.9" customHeight="1">
      <c r="B197" s="176"/>
      <c r="C197" s="177"/>
      <c r="D197" s="178" t="s">
        <v>69</v>
      </c>
      <c r="E197" s="190" t="s">
        <v>124</v>
      </c>
      <c r="F197" s="190" t="s">
        <v>344</v>
      </c>
      <c r="G197" s="177"/>
      <c r="H197" s="177"/>
      <c r="I197" s="180"/>
      <c r="J197" s="191">
        <f>BK197</f>
        <v>0</v>
      </c>
      <c r="K197" s="177"/>
      <c r="L197" s="182"/>
      <c r="M197" s="183"/>
      <c r="N197" s="184"/>
      <c r="O197" s="184"/>
      <c r="P197" s="185">
        <f>SUM(P198:P207)</f>
        <v>0</v>
      </c>
      <c r="Q197" s="184"/>
      <c r="R197" s="185">
        <f>SUM(R198:R207)</f>
        <v>0.9482664000000001</v>
      </c>
      <c r="S197" s="184"/>
      <c r="T197" s="186">
        <f>SUM(T198:T207)</f>
        <v>0</v>
      </c>
      <c r="AR197" s="187" t="s">
        <v>78</v>
      </c>
      <c r="AT197" s="188" t="s">
        <v>69</v>
      </c>
      <c r="AU197" s="188" t="s">
        <v>78</v>
      </c>
      <c r="AY197" s="187" t="s">
        <v>118</v>
      </c>
      <c r="BK197" s="189">
        <f>SUM(BK198:BK207)</f>
        <v>0</v>
      </c>
    </row>
    <row r="198" spans="1:65" s="2" customFormat="1" ht="33" customHeight="1">
      <c r="A198" s="35"/>
      <c r="B198" s="36"/>
      <c r="C198" s="146" t="s">
        <v>345</v>
      </c>
      <c r="D198" s="146" t="s">
        <v>113</v>
      </c>
      <c r="E198" s="147" t="s">
        <v>346</v>
      </c>
      <c r="F198" s="148" t="s">
        <v>347</v>
      </c>
      <c r="G198" s="149" t="s">
        <v>348</v>
      </c>
      <c r="H198" s="150">
        <v>780</v>
      </c>
      <c r="I198" s="151"/>
      <c r="J198" s="152">
        <f>ROUND(I198*H198,2)</f>
        <v>0</v>
      </c>
      <c r="K198" s="148" t="s">
        <v>166</v>
      </c>
      <c r="L198" s="40"/>
      <c r="M198" s="153" t="s">
        <v>19</v>
      </c>
      <c r="N198" s="154" t="s">
        <v>41</v>
      </c>
      <c r="O198" s="65"/>
      <c r="P198" s="155">
        <f>O198*H198</f>
        <v>0</v>
      </c>
      <c r="Q198" s="155">
        <v>0.001203</v>
      </c>
      <c r="R198" s="155">
        <f>Q198*H198</f>
        <v>0.9383400000000001</v>
      </c>
      <c r="S198" s="155">
        <v>0</v>
      </c>
      <c r="T198" s="156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57" t="s">
        <v>122</v>
      </c>
      <c r="AT198" s="157" t="s">
        <v>113</v>
      </c>
      <c r="AU198" s="157" t="s">
        <v>80</v>
      </c>
      <c r="AY198" s="18" t="s">
        <v>118</v>
      </c>
      <c r="BE198" s="158">
        <f>IF(N198="základní",J198,0)</f>
        <v>0</v>
      </c>
      <c r="BF198" s="158">
        <f>IF(N198="snížená",J198,0)</f>
        <v>0</v>
      </c>
      <c r="BG198" s="158">
        <f>IF(N198="zákl. přenesená",J198,0)</f>
        <v>0</v>
      </c>
      <c r="BH198" s="158">
        <f>IF(N198="sníž. přenesená",J198,0)</f>
        <v>0</v>
      </c>
      <c r="BI198" s="158">
        <f>IF(N198="nulová",J198,0)</f>
        <v>0</v>
      </c>
      <c r="BJ198" s="18" t="s">
        <v>78</v>
      </c>
      <c r="BK198" s="158">
        <f>ROUND(I198*H198,2)</f>
        <v>0</v>
      </c>
      <c r="BL198" s="18" t="s">
        <v>122</v>
      </c>
      <c r="BM198" s="157" t="s">
        <v>349</v>
      </c>
    </row>
    <row r="199" spans="1:47" s="2" customFormat="1" ht="11.25">
      <c r="A199" s="35"/>
      <c r="B199" s="36"/>
      <c r="C199" s="37"/>
      <c r="D199" s="192" t="s">
        <v>168</v>
      </c>
      <c r="E199" s="37"/>
      <c r="F199" s="193" t="s">
        <v>350</v>
      </c>
      <c r="G199" s="37"/>
      <c r="H199" s="37"/>
      <c r="I199" s="194"/>
      <c r="J199" s="37"/>
      <c r="K199" s="37"/>
      <c r="L199" s="40"/>
      <c r="M199" s="195"/>
      <c r="N199" s="196"/>
      <c r="O199" s="65"/>
      <c r="P199" s="65"/>
      <c r="Q199" s="65"/>
      <c r="R199" s="65"/>
      <c r="S199" s="65"/>
      <c r="T199" s="66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8" t="s">
        <v>168</v>
      </c>
      <c r="AU199" s="18" t="s">
        <v>80</v>
      </c>
    </row>
    <row r="200" spans="2:51" s="13" customFormat="1" ht="11.25">
      <c r="B200" s="197"/>
      <c r="C200" s="198"/>
      <c r="D200" s="199" t="s">
        <v>174</v>
      </c>
      <c r="E200" s="200" t="s">
        <v>19</v>
      </c>
      <c r="F200" s="201" t="s">
        <v>351</v>
      </c>
      <c r="G200" s="198"/>
      <c r="H200" s="202">
        <v>400</v>
      </c>
      <c r="I200" s="203"/>
      <c r="J200" s="198"/>
      <c r="K200" s="198"/>
      <c r="L200" s="204"/>
      <c r="M200" s="205"/>
      <c r="N200" s="206"/>
      <c r="O200" s="206"/>
      <c r="P200" s="206"/>
      <c r="Q200" s="206"/>
      <c r="R200" s="206"/>
      <c r="S200" s="206"/>
      <c r="T200" s="207"/>
      <c r="AT200" s="208" t="s">
        <v>174</v>
      </c>
      <c r="AU200" s="208" t="s">
        <v>80</v>
      </c>
      <c r="AV200" s="13" t="s">
        <v>80</v>
      </c>
      <c r="AW200" s="13" t="s">
        <v>32</v>
      </c>
      <c r="AX200" s="13" t="s">
        <v>70</v>
      </c>
      <c r="AY200" s="208" t="s">
        <v>118</v>
      </c>
    </row>
    <row r="201" spans="2:51" s="13" customFormat="1" ht="11.25">
      <c r="B201" s="197"/>
      <c r="C201" s="198"/>
      <c r="D201" s="199" t="s">
        <v>174</v>
      </c>
      <c r="E201" s="200" t="s">
        <v>19</v>
      </c>
      <c r="F201" s="201" t="s">
        <v>352</v>
      </c>
      <c r="G201" s="198"/>
      <c r="H201" s="202">
        <v>380</v>
      </c>
      <c r="I201" s="203"/>
      <c r="J201" s="198"/>
      <c r="K201" s="198"/>
      <c r="L201" s="204"/>
      <c r="M201" s="205"/>
      <c r="N201" s="206"/>
      <c r="O201" s="206"/>
      <c r="P201" s="206"/>
      <c r="Q201" s="206"/>
      <c r="R201" s="206"/>
      <c r="S201" s="206"/>
      <c r="T201" s="207"/>
      <c r="AT201" s="208" t="s">
        <v>174</v>
      </c>
      <c r="AU201" s="208" t="s">
        <v>80</v>
      </c>
      <c r="AV201" s="13" t="s">
        <v>80</v>
      </c>
      <c r="AW201" s="13" t="s">
        <v>32</v>
      </c>
      <c r="AX201" s="13" t="s">
        <v>70</v>
      </c>
      <c r="AY201" s="208" t="s">
        <v>118</v>
      </c>
    </row>
    <row r="202" spans="2:51" s="14" customFormat="1" ht="11.25">
      <c r="B202" s="209"/>
      <c r="C202" s="210"/>
      <c r="D202" s="199" t="s">
        <v>174</v>
      </c>
      <c r="E202" s="211" t="s">
        <v>19</v>
      </c>
      <c r="F202" s="212" t="s">
        <v>178</v>
      </c>
      <c r="G202" s="210"/>
      <c r="H202" s="213">
        <v>780</v>
      </c>
      <c r="I202" s="214"/>
      <c r="J202" s="210"/>
      <c r="K202" s="210"/>
      <c r="L202" s="215"/>
      <c r="M202" s="216"/>
      <c r="N202" s="217"/>
      <c r="O202" s="217"/>
      <c r="P202" s="217"/>
      <c r="Q202" s="217"/>
      <c r="R202" s="217"/>
      <c r="S202" s="217"/>
      <c r="T202" s="218"/>
      <c r="AT202" s="219" t="s">
        <v>174</v>
      </c>
      <c r="AU202" s="219" t="s">
        <v>80</v>
      </c>
      <c r="AV202" s="14" t="s">
        <v>122</v>
      </c>
      <c r="AW202" s="14" t="s">
        <v>32</v>
      </c>
      <c r="AX202" s="14" t="s">
        <v>78</v>
      </c>
      <c r="AY202" s="219" t="s">
        <v>118</v>
      </c>
    </row>
    <row r="203" spans="1:65" s="2" customFormat="1" ht="16.5" customHeight="1">
      <c r="A203" s="35"/>
      <c r="B203" s="36"/>
      <c r="C203" s="146" t="s">
        <v>353</v>
      </c>
      <c r="D203" s="146" t="s">
        <v>113</v>
      </c>
      <c r="E203" s="147" t="s">
        <v>354</v>
      </c>
      <c r="F203" s="148" t="s">
        <v>355</v>
      </c>
      <c r="G203" s="149" t="s">
        <v>348</v>
      </c>
      <c r="H203" s="150">
        <v>4</v>
      </c>
      <c r="I203" s="151"/>
      <c r="J203" s="152">
        <f>ROUND(I203*H203,2)</f>
        <v>0</v>
      </c>
      <c r="K203" s="148" t="s">
        <v>166</v>
      </c>
      <c r="L203" s="40"/>
      <c r="M203" s="153" t="s">
        <v>19</v>
      </c>
      <c r="N203" s="154" t="s">
        <v>41</v>
      </c>
      <c r="O203" s="65"/>
      <c r="P203" s="155">
        <f>O203*H203</f>
        <v>0</v>
      </c>
      <c r="Q203" s="155">
        <v>0.0024816</v>
      </c>
      <c r="R203" s="155">
        <f>Q203*H203</f>
        <v>0.0099264</v>
      </c>
      <c r="S203" s="155">
        <v>0</v>
      </c>
      <c r="T203" s="156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57" t="s">
        <v>122</v>
      </c>
      <c r="AT203" s="157" t="s">
        <v>113</v>
      </c>
      <c r="AU203" s="157" t="s">
        <v>80</v>
      </c>
      <c r="AY203" s="18" t="s">
        <v>118</v>
      </c>
      <c r="BE203" s="158">
        <f>IF(N203="základní",J203,0)</f>
        <v>0</v>
      </c>
      <c r="BF203" s="158">
        <f>IF(N203="snížená",J203,0)</f>
        <v>0</v>
      </c>
      <c r="BG203" s="158">
        <f>IF(N203="zákl. přenesená",J203,0)</f>
        <v>0</v>
      </c>
      <c r="BH203" s="158">
        <f>IF(N203="sníž. přenesená",J203,0)</f>
        <v>0</v>
      </c>
      <c r="BI203" s="158">
        <f>IF(N203="nulová",J203,0)</f>
        <v>0</v>
      </c>
      <c r="BJ203" s="18" t="s">
        <v>78</v>
      </c>
      <c r="BK203" s="158">
        <f>ROUND(I203*H203,2)</f>
        <v>0</v>
      </c>
      <c r="BL203" s="18" t="s">
        <v>122</v>
      </c>
      <c r="BM203" s="157" t="s">
        <v>356</v>
      </c>
    </row>
    <row r="204" spans="1:47" s="2" customFormat="1" ht="11.25">
      <c r="A204" s="35"/>
      <c r="B204" s="36"/>
      <c r="C204" s="37"/>
      <c r="D204" s="192" t="s">
        <v>168</v>
      </c>
      <c r="E204" s="37"/>
      <c r="F204" s="193" t="s">
        <v>357</v>
      </c>
      <c r="G204" s="37"/>
      <c r="H204" s="37"/>
      <c r="I204" s="194"/>
      <c r="J204" s="37"/>
      <c r="K204" s="37"/>
      <c r="L204" s="40"/>
      <c r="M204" s="195"/>
      <c r="N204" s="196"/>
      <c r="O204" s="65"/>
      <c r="P204" s="65"/>
      <c r="Q204" s="65"/>
      <c r="R204" s="65"/>
      <c r="S204" s="65"/>
      <c r="T204" s="66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168</v>
      </c>
      <c r="AU204" s="18" t="s">
        <v>80</v>
      </c>
    </row>
    <row r="205" spans="2:51" s="13" customFormat="1" ht="11.25">
      <c r="B205" s="197"/>
      <c r="C205" s="198"/>
      <c r="D205" s="199" t="s">
        <v>174</v>
      </c>
      <c r="E205" s="200" t="s">
        <v>19</v>
      </c>
      <c r="F205" s="201" t="s">
        <v>358</v>
      </c>
      <c r="G205" s="198"/>
      <c r="H205" s="202">
        <v>2</v>
      </c>
      <c r="I205" s="203"/>
      <c r="J205" s="198"/>
      <c r="K205" s="198"/>
      <c r="L205" s="204"/>
      <c r="M205" s="205"/>
      <c r="N205" s="206"/>
      <c r="O205" s="206"/>
      <c r="P205" s="206"/>
      <c r="Q205" s="206"/>
      <c r="R205" s="206"/>
      <c r="S205" s="206"/>
      <c r="T205" s="207"/>
      <c r="AT205" s="208" t="s">
        <v>174</v>
      </c>
      <c r="AU205" s="208" t="s">
        <v>80</v>
      </c>
      <c r="AV205" s="13" t="s">
        <v>80</v>
      </c>
      <c r="AW205" s="13" t="s">
        <v>32</v>
      </c>
      <c r="AX205" s="13" t="s">
        <v>70</v>
      </c>
      <c r="AY205" s="208" t="s">
        <v>118</v>
      </c>
    </row>
    <row r="206" spans="2:51" s="13" customFormat="1" ht="11.25">
      <c r="B206" s="197"/>
      <c r="C206" s="198"/>
      <c r="D206" s="199" t="s">
        <v>174</v>
      </c>
      <c r="E206" s="200" t="s">
        <v>19</v>
      </c>
      <c r="F206" s="201" t="s">
        <v>359</v>
      </c>
      <c r="G206" s="198"/>
      <c r="H206" s="202">
        <v>2</v>
      </c>
      <c r="I206" s="203"/>
      <c r="J206" s="198"/>
      <c r="K206" s="198"/>
      <c r="L206" s="204"/>
      <c r="M206" s="205"/>
      <c r="N206" s="206"/>
      <c r="O206" s="206"/>
      <c r="P206" s="206"/>
      <c r="Q206" s="206"/>
      <c r="R206" s="206"/>
      <c r="S206" s="206"/>
      <c r="T206" s="207"/>
      <c r="AT206" s="208" t="s">
        <v>174</v>
      </c>
      <c r="AU206" s="208" t="s">
        <v>80</v>
      </c>
      <c r="AV206" s="13" t="s">
        <v>80</v>
      </c>
      <c r="AW206" s="13" t="s">
        <v>32</v>
      </c>
      <c r="AX206" s="13" t="s">
        <v>70</v>
      </c>
      <c r="AY206" s="208" t="s">
        <v>118</v>
      </c>
    </row>
    <row r="207" spans="2:51" s="14" customFormat="1" ht="11.25">
      <c r="B207" s="209"/>
      <c r="C207" s="210"/>
      <c r="D207" s="199" t="s">
        <v>174</v>
      </c>
      <c r="E207" s="211" t="s">
        <v>19</v>
      </c>
      <c r="F207" s="212" t="s">
        <v>178</v>
      </c>
      <c r="G207" s="210"/>
      <c r="H207" s="213">
        <v>4</v>
      </c>
      <c r="I207" s="214"/>
      <c r="J207" s="210"/>
      <c r="K207" s="210"/>
      <c r="L207" s="215"/>
      <c r="M207" s="243"/>
      <c r="N207" s="244"/>
      <c r="O207" s="244"/>
      <c r="P207" s="244"/>
      <c r="Q207" s="244"/>
      <c r="R207" s="244"/>
      <c r="S207" s="244"/>
      <c r="T207" s="245"/>
      <c r="AT207" s="219" t="s">
        <v>174</v>
      </c>
      <c r="AU207" s="219" t="s">
        <v>80</v>
      </c>
      <c r="AV207" s="14" t="s">
        <v>122</v>
      </c>
      <c r="AW207" s="14" t="s">
        <v>32</v>
      </c>
      <c r="AX207" s="14" t="s">
        <v>78</v>
      </c>
      <c r="AY207" s="219" t="s">
        <v>118</v>
      </c>
    </row>
    <row r="208" spans="1:31" s="2" customFormat="1" ht="6.95" customHeight="1">
      <c r="A208" s="35"/>
      <c r="B208" s="48"/>
      <c r="C208" s="49"/>
      <c r="D208" s="49"/>
      <c r="E208" s="49"/>
      <c r="F208" s="49"/>
      <c r="G208" s="49"/>
      <c r="H208" s="49"/>
      <c r="I208" s="49"/>
      <c r="J208" s="49"/>
      <c r="K208" s="49"/>
      <c r="L208" s="40"/>
      <c r="M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</row>
  </sheetData>
  <sheetProtection algorithmName="SHA-512" hashValue="ZtNOfGs/CPep8TzvhVlYZA7A5AnKZMAcxZLmWD44eBoZPYw3pwl7rUdW6xRk5iIVbgaBMdR39ITcAzZ3zSQDCg==" saltValue="OF3li+/SXjbx+oPZiUDv6XsSEm2wLOLkMozjvZa53jZrG82Mo9DNMka/nmd6DxEjvttsKO+aYrCxTka2dp6l9g==" spinCount="100000" sheet="1" objects="1" scenarios="1" formatColumns="0" formatRows="0" autoFilter="0"/>
  <autoFilter ref="C83:K207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2_01/181151311"/>
    <hyperlink ref="F91" r:id="rId2" display="https://podminky.urs.cz/item/CS_URS_2022_01/181451122"/>
    <hyperlink ref="F104" r:id="rId3" display="https://podminky.urs.cz/item/CS_URS_2022_01/183551114"/>
    <hyperlink ref="F106" r:id="rId4" display="https://podminky.urs.cz/item/CS_URS_2022_01/185803211"/>
    <hyperlink ref="F168" r:id="rId5" display="https://podminky.urs.cz/item/CS_URS_2022_01/183101114"/>
    <hyperlink ref="F170" r:id="rId6" display="https://podminky.urs.cz/item/CS_URS_2022_01/183101115"/>
    <hyperlink ref="F172" r:id="rId7" display="https://podminky.urs.cz/item/CS_URS_2022_01/184004415"/>
    <hyperlink ref="F174" r:id="rId8" display="https://podminky.urs.cz/item/CS_URS_2022_01/184004722"/>
    <hyperlink ref="F176" r:id="rId9" display="https://podminky.urs.cz/item/CS_URS_2022_01/184812112"/>
    <hyperlink ref="F180" r:id="rId10" display="https://podminky.urs.cz/item/CS_URS_2022_01/184813121"/>
    <hyperlink ref="F182" r:id="rId11" display="https://podminky.urs.cz/item/CS_URS_2022_01/184814113"/>
    <hyperlink ref="F186" r:id="rId12" display="https://podminky.urs.cz/item/CS_URS_2022_01/185804312"/>
    <hyperlink ref="F196" r:id="rId13" display="https://podminky.urs.cz/item/CS_URS_2022_01/998315011"/>
    <hyperlink ref="F199" r:id="rId14" display="https://podminky.urs.cz/item/CS_URS_2022_01/348951240"/>
    <hyperlink ref="F204" r:id="rId15" display="https://podminky.urs.cz/item/CS_URS_2022_01/34895226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AT2" s="18" t="s">
        <v>86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80</v>
      </c>
    </row>
    <row r="4" spans="2:46" s="1" customFormat="1" ht="24.95" customHeight="1">
      <c r="B4" s="21"/>
      <c r="D4" s="104" t="s">
        <v>93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7" t="str">
        <f>'Rekapitulace stavby'!K6</f>
        <v>Realizace společných zařízení KoPÚ Podolí u Přerova</v>
      </c>
      <c r="F7" s="368"/>
      <c r="G7" s="368"/>
      <c r="H7" s="368"/>
      <c r="L7" s="21"/>
    </row>
    <row r="8" spans="1:31" s="2" customFormat="1" ht="12" customHeight="1">
      <c r="A8" s="35"/>
      <c r="B8" s="40"/>
      <c r="C8" s="35"/>
      <c r="D8" s="106" t="s">
        <v>94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9" t="s">
        <v>360</v>
      </c>
      <c r="F9" s="370"/>
      <c r="G9" s="370"/>
      <c r="H9" s="370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27</v>
      </c>
      <c r="G12" s="35"/>
      <c r="H12" s="35"/>
      <c r="I12" s="106" t="s">
        <v>23</v>
      </c>
      <c r="J12" s="109" t="str">
        <f>'Rekapitulace stavby'!AN8</f>
        <v>8. 3. 2018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tr">
        <f>IF('Rekapitulace stavby'!AN10="","",'Rekapitulace stavby'!AN10)</f>
        <v/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tr">
        <f>IF('Rekapitulace stavby'!E11="","",'Rekapitulace stavby'!E11)</f>
        <v xml:space="preserve"> </v>
      </c>
      <c r="F15" s="35"/>
      <c r="G15" s="35"/>
      <c r="H15" s="35"/>
      <c r="I15" s="106" t="s">
        <v>28</v>
      </c>
      <c r="J15" s="108" t="str">
        <f>IF('Rekapitulace stavby'!AN11="","",'Rekapitulace stavby'!AN11)</f>
        <v/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1" t="str">
        <f>'Rekapitulace stavby'!E14</f>
        <v>Vyplň údaj</v>
      </c>
      <c r="F18" s="372"/>
      <c r="G18" s="372"/>
      <c r="H18" s="372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tr">
        <f>IF('Rekapitulace stavby'!AN16="","",'Rekapitulace stavby'!AN16)</f>
        <v/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tr">
        <f>IF('Rekapitulace stavby'!E17="","",'Rekapitulace stavby'!E17)</f>
        <v xml:space="preserve"> </v>
      </c>
      <c r="F21" s="35"/>
      <c r="G21" s="35"/>
      <c r="H21" s="35"/>
      <c r="I21" s="106" t="s">
        <v>28</v>
      </c>
      <c r="J21" s="108" t="str">
        <f>IF('Rekapitulace stavby'!AN17="","",'Rekapitulace stavby'!AN17)</f>
        <v/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33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28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34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3" t="s">
        <v>19</v>
      </c>
      <c r="F27" s="373"/>
      <c r="G27" s="373"/>
      <c r="H27" s="373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36</v>
      </c>
      <c r="E30" s="35"/>
      <c r="F30" s="35"/>
      <c r="G30" s="35"/>
      <c r="H30" s="35"/>
      <c r="I30" s="35"/>
      <c r="J30" s="115">
        <f>ROUND(J84,2)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38</v>
      </c>
      <c r="G32" s="35"/>
      <c r="H32" s="35"/>
      <c r="I32" s="116" t="s">
        <v>37</v>
      </c>
      <c r="J32" s="116" t="s">
        <v>39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40</v>
      </c>
      <c r="E33" s="106" t="s">
        <v>41</v>
      </c>
      <c r="F33" s="118">
        <f>ROUND((SUM(BE84:BE206)),2)</f>
        <v>0</v>
      </c>
      <c r="G33" s="35"/>
      <c r="H33" s="35"/>
      <c r="I33" s="119">
        <v>0.21</v>
      </c>
      <c r="J33" s="118">
        <f>ROUND(((SUM(BE84:BE206))*I33),2)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42</v>
      </c>
      <c r="F34" s="118">
        <f>ROUND((SUM(BF84:BF206)),2)</f>
        <v>0</v>
      </c>
      <c r="G34" s="35"/>
      <c r="H34" s="35"/>
      <c r="I34" s="119">
        <v>0.15</v>
      </c>
      <c r="J34" s="118">
        <f>ROUND(((SUM(BF84:BF206))*I34),2)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43</v>
      </c>
      <c r="F35" s="118">
        <f>ROUND((SUM(BG84:BG206)),2)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44</v>
      </c>
      <c r="F36" s="118">
        <f>ROUND((SUM(BH84:BH206)),2)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45</v>
      </c>
      <c r="F37" s="118">
        <f>ROUND((SUM(BI84:BI206)),2)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46</v>
      </c>
      <c r="E39" s="122"/>
      <c r="F39" s="122"/>
      <c r="G39" s="123" t="s">
        <v>47</v>
      </c>
      <c r="H39" s="124" t="s">
        <v>48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96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4" t="str">
        <f>E7</f>
        <v>Realizace společných zařízení KoPÚ Podolí u Přerova</v>
      </c>
      <c r="F48" s="375"/>
      <c r="G48" s="375"/>
      <c r="H48" s="375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94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7" t="str">
        <f>E9</f>
        <v>NP 1 - IP18 - Následná péče 1. rok</v>
      </c>
      <c r="F50" s="376"/>
      <c r="G50" s="376"/>
      <c r="H50" s="376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30" t="s">
        <v>23</v>
      </c>
      <c r="J52" s="60" t="str">
        <f>IF(J12="","",J12)</f>
        <v>8. 3. 2018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 xml:space="preserve"> </v>
      </c>
      <c r="G54" s="37"/>
      <c r="H54" s="37"/>
      <c r="I54" s="30" t="s">
        <v>31</v>
      </c>
      <c r="J54" s="33" t="str">
        <f>E21</f>
        <v xml:space="preserve"> 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33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97</v>
      </c>
      <c r="D57" s="132"/>
      <c r="E57" s="132"/>
      <c r="F57" s="132"/>
      <c r="G57" s="132"/>
      <c r="H57" s="132"/>
      <c r="I57" s="132"/>
      <c r="J57" s="133" t="s">
        <v>98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68</v>
      </c>
      <c r="D59" s="37"/>
      <c r="E59" s="37"/>
      <c r="F59" s="37"/>
      <c r="G59" s="37"/>
      <c r="H59" s="37"/>
      <c r="I59" s="37"/>
      <c r="J59" s="78">
        <f>J84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99</v>
      </c>
    </row>
    <row r="60" spans="2:12" s="10" customFormat="1" ht="24.95" customHeight="1">
      <c r="B60" s="164"/>
      <c r="C60" s="165"/>
      <c r="D60" s="166" t="s">
        <v>152</v>
      </c>
      <c r="E60" s="167"/>
      <c r="F60" s="167"/>
      <c r="G60" s="167"/>
      <c r="H60" s="167"/>
      <c r="I60" s="167"/>
      <c r="J60" s="168">
        <f>J85</f>
        <v>0</v>
      </c>
      <c r="K60" s="165"/>
      <c r="L60" s="169"/>
    </row>
    <row r="61" spans="2:12" s="11" customFormat="1" ht="19.9" customHeight="1">
      <c r="B61" s="170"/>
      <c r="C61" s="171"/>
      <c r="D61" s="172" t="s">
        <v>153</v>
      </c>
      <c r="E61" s="173"/>
      <c r="F61" s="173"/>
      <c r="G61" s="173"/>
      <c r="H61" s="173"/>
      <c r="I61" s="173"/>
      <c r="J61" s="174">
        <f>J86</f>
        <v>0</v>
      </c>
      <c r="K61" s="171"/>
      <c r="L61" s="175"/>
    </row>
    <row r="62" spans="2:12" s="11" customFormat="1" ht="14.85" customHeight="1">
      <c r="B62" s="170"/>
      <c r="C62" s="171"/>
      <c r="D62" s="172" t="s">
        <v>154</v>
      </c>
      <c r="E62" s="173"/>
      <c r="F62" s="173"/>
      <c r="G62" s="173"/>
      <c r="H62" s="173"/>
      <c r="I62" s="173"/>
      <c r="J62" s="174">
        <f>J107</f>
        <v>0</v>
      </c>
      <c r="K62" s="171"/>
      <c r="L62" s="175"/>
    </row>
    <row r="63" spans="2:12" s="11" customFormat="1" ht="21.75" customHeight="1">
      <c r="B63" s="170"/>
      <c r="C63" s="171"/>
      <c r="D63" s="172" t="s">
        <v>155</v>
      </c>
      <c r="E63" s="173"/>
      <c r="F63" s="173"/>
      <c r="G63" s="173"/>
      <c r="H63" s="173"/>
      <c r="I63" s="173"/>
      <c r="J63" s="174">
        <f>J198</f>
        <v>0</v>
      </c>
      <c r="K63" s="171"/>
      <c r="L63" s="175"/>
    </row>
    <row r="64" spans="2:12" s="11" customFormat="1" ht="19.9" customHeight="1">
      <c r="B64" s="170"/>
      <c r="C64" s="171"/>
      <c r="D64" s="172" t="s">
        <v>156</v>
      </c>
      <c r="E64" s="173"/>
      <c r="F64" s="173"/>
      <c r="G64" s="173"/>
      <c r="H64" s="173"/>
      <c r="I64" s="173"/>
      <c r="J64" s="174">
        <f>J201</f>
        <v>0</v>
      </c>
      <c r="K64" s="171"/>
      <c r="L64" s="175"/>
    </row>
    <row r="65" spans="1:31" s="2" customFormat="1" ht="21.75" customHeight="1">
      <c r="A65" s="35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10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6.95" customHeight="1">
      <c r="A66" s="35"/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107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70" spans="1:31" s="2" customFormat="1" ht="6.95" customHeight="1">
      <c r="A70" s="35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24.95" customHeight="1">
      <c r="A71" s="35"/>
      <c r="B71" s="36"/>
      <c r="C71" s="24" t="s">
        <v>100</v>
      </c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5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16</v>
      </c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74" t="str">
        <f>E7</f>
        <v>Realizace společných zařízení KoPÚ Podolí u Přerova</v>
      </c>
      <c r="F74" s="375"/>
      <c r="G74" s="375"/>
      <c r="H74" s="375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94</v>
      </c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27" t="str">
        <f>E9</f>
        <v>NP 1 - IP18 - Následná péče 1. rok</v>
      </c>
      <c r="F76" s="376"/>
      <c r="G76" s="376"/>
      <c r="H76" s="376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21</v>
      </c>
      <c r="D78" s="37"/>
      <c r="E78" s="37"/>
      <c r="F78" s="28" t="str">
        <f>F12</f>
        <v xml:space="preserve"> </v>
      </c>
      <c r="G78" s="37"/>
      <c r="H78" s="37"/>
      <c r="I78" s="30" t="s">
        <v>23</v>
      </c>
      <c r="J78" s="60" t="str">
        <f>IF(J12="","",J12)</f>
        <v>8. 3. 2018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2" customHeight="1">
      <c r="A80" s="35"/>
      <c r="B80" s="36"/>
      <c r="C80" s="30" t="s">
        <v>25</v>
      </c>
      <c r="D80" s="37"/>
      <c r="E80" s="37"/>
      <c r="F80" s="28" t="str">
        <f>E15</f>
        <v xml:space="preserve"> </v>
      </c>
      <c r="G80" s="37"/>
      <c r="H80" s="37"/>
      <c r="I80" s="30" t="s">
        <v>31</v>
      </c>
      <c r="J80" s="33" t="str">
        <f>E21</f>
        <v xml:space="preserve"> 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5.2" customHeight="1">
      <c r="A81" s="35"/>
      <c r="B81" s="36"/>
      <c r="C81" s="30" t="s">
        <v>29</v>
      </c>
      <c r="D81" s="37"/>
      <c r="E81" s="37"/>
      <c r="F81" s="28" t="str">
        <f>IF(E18="","",E18)</f>
        <v>Vyplň údaj</v>
      </c>
      <c r="G81" s="37"/>
      <c r="H81" s="37"/>
      <c r="I81" s="30" t="s">
        <v>33</v>
      </c>
      <c r="J81" s="33" t="str">
        <f>E24</f>
        <v xml:space="preserve"> </v>
      </c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0.3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9" customFormat="1" ht="29.25" customHeight="1">
      <c r="A83" s="135"/>
      <c r="B83" s="136"/>
      <c r="C83" s="137" t="s">
        <v>101</v>
      </c>
      <c r="D83" s="138" t="s">
        <v>55</v>
      </c>
      <c r="E83" s="138" t="s">
        <v>51</v>
      </c>
      <c r="F83" s="138" t="s">
        <v>52</v>
      </c>
      <c r="G83" s="138" t="s">
        <v>102</v>
      </c>
      <c r="H83" s="138" t="s">
        <v>103</v>
      </c>
      <c r="I83" s="138" t="s">
        <v>104</v>
      </c>
      <c r="J83" s="138" t="s">
        <v>98</v>
      </c>
      <c r="K83" s="139" t="s">
        <v>105</v>
      </c>
      <c r="L83" s="140"/>
      <c r="M83" s="69" t="s">
        <v>19</v>
      </c>
      <c r="N83" s="70" t="s">
        <v>40</v>
      </c>
      <c r="O83" s="70" t="s">
        <v>106</v>
      </c>
      <c r="P83" s="70" t="s">
        <v>107</v>
      </c>
      <c r="Q83" s="70" t="s">
        <v>108</v>
      </c>
      <c r="R83" s="70" t="s">
        <v>109</v>
      </c>
      <c r="S83" s="70" t="s">
        <v>110</v>
      </c>
      <c r="T83" s="71" t="s">
        <v>111</v>
      </c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</row>
    <row r="84" spans="1:63" s="2" customFormat="1" ht="22.9" customHeight="1">
      <c r="A84" s="35"/>
      <c r="B84" s="36"/>
      <c r="C84" s="76" t="s">
        <v>112</v>
      </c>
      <c r="D84" s="37"/>
      <c r="E84" s="37"/>
      <c r="F84" s="37"/>
      <c r="G84" s="37"/>
      <c r="H84" s="37"/>
      <c r="I84" s="37"/>
      <c r="J84" s="141">
        <f>BK84</f>
        <v>0</v>
      </c>
      <c r="K84" s="37"/>
      <c r="L84" s="40"/>
      <c r="M84" s="72"/>
      <c r="N84" s="142"/>
      <c r="O84" s="73"/>
      <c r="P84" s="143">
        <f>P85</f>
        <v>0</v>
      </c>
      <c r="Q84" s="73"/>
      <c r="R84" s="143">
        <f>R85</f>
        <v>1.13647888</v>
      </c>
      <c r="S84" s="73"/>
      <c r="T84" s="144">
        <f>T85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T84" s="18" t="s">
        <v>69</v>
      </c>
      <c r="AU84" s="18" t="s">
        <v>99</v>
      </c>
      <c r="BK84" s="145">
        <f>BK85</f>
        <v>0</v>
      </c>
    </row>
    <row r="85" spans="2:63" s="12" customFormat="1" ht="25.9" customHeight="1">
      <c r="B85" s="176"/>
      <c r="C85" s="177"/>
      <c r="D85" s="178" t="s">
        <v>69</v>
      </c>
      <c r="E85" s="179" t="s">
        <v>157</v>
      </c>
      <c r="F85" s="179" t="s">
        <v>158</v>
      </c>
      <c r="G85" s="177"/>
      <c r="H85" s="177"/>
      <c r="I85" s="180"/>
      <c r="J85" s="181">
        <f>BK85</f>
        <v>0</v>
      </c>
      <c r="K85" s="177"/>
      <c r="L85" s="182"/>
      <c r="M85" s="183"/>
      <c r="N85" s="184"/>
      <c r="O85" s="184"/>
      <c r="P85" s="185">
        <f>P86+P201</f>
        <v>0</v>
      </c>
      <c r="Q85" s="184"/>
      <c r="R85" s="185">
        <f>R86+R201</f>
        <v>1.13647888</v>
      </c>
      <c r="S85" s="184"/>
      <c r="T85" s="186">
        <f>T86+T201</f>
        <v>0</v>
      </c>
      <c r="AR85" s="187" t="s">
        <v>78</v>
      </c>
      <c r="AT85" s="188" t="s">
        <v>69</v>
      </c>
      <c r="AU85" s="188" t="s">
        <v>70</v>
      </c>
      <c r="AY85" s="187" t="s">
        <v>118</v>
      </c>
      <c r="BK85" s="189">
        <f>BK86+BK201</f>
        <v>0</v>
      </c>
    </row>
    <row r="86" spans="2:63" s="12" customFormat="1" ht="22.9" customHeight="1">
      <c r="B86" s="176"/>
      <c r="C86" s="177"/>
      <c r="D86" s="178" t="s">
        <v>69</v>
      </c>
      <c r="E86" s="190" t="s">
        <v>78</v>
      </c>
      <c r="F86" s="190" t="s">
        <v>159</v>
      </c>
      <c r="G86" s="177"/>
      <c r="H86" s="177"/>
      <c r="I86" s="180"/>
      <c r="J86" s="191">
        <f>BK86</f>
        <v>0</v>
      </c>
      <c r="K86" s="177"/>
      <c r="L86" s="182"/>
      <c r="M86" s="183"/>
      <c r="N86" s="184"/>
      <c r="O86" s="184"/>
      <c r="P86" s="185">
        <f>P87+SUM(P88:P107)</f>
        <v>0</v>
      </c>
      <c r="Q86" s="184"/>
      <c r="R86" s="185">
        <f>R87+SUM(R88:R107)</f>
        <v>1.04264488</v>
      </c>
      <c r="S86" s="184"/>
      <c r="T86" s="186">
        <f>T87+SUM(T88:T107)</f>
        <v>0</v>
      </c>
      <c r="AR86" s="187" t="s">
        <v>78</v>
      </c>
      <c r="AT86" s="188" t="s">
        <v>69</v>
      </c>
      <c r="AU86" s="188" t="s">
        <v>78</v>
      </c>
      <c r="AY86" s="187" t="s">
        <v>118</v>
      </c>
      <c r="BK86" s="189">
        <f>BK87+SUM(BK88:BK107)</f>
        <v>0</v>
      </c>
    </row>
    <row r="87" spans="1:65" s="2" customFormat="1" ht="16.5" customHeight="1">
      <c r="A87" s="35"/>
      <c r="B87" s="36"/>
      <c r="C87" s="146" t="s">
        <v>78</v>
      </c>
      <c r="D87" s="146" t="s">
        <v>113</v>
      </c>
      <c r="E87" s="147" t="s">
        <v>160</v>
      </c>
      <c r="F87" s="148" t="s">
        <v>361</v>
      </c>
      <c r="G87" s="149" t="s">
        <v>162</v>
      </c>
      <c r="H87" s="150">
        <v>55533</v>
      </c>
      <c r="I87" s="151"/>
      <c r="J87" s="152">
        <f>ROUND(I87*H87,2)</f>
        <v>0</v>
      </c>
      <c r="K87" s="148" t="s">
        <v>19</v>
      </c>
      <c r="L87" s="40"/>
      <c r="M87" s="153" t="s">
        <v>19</v>
      </c>
      <c r="N87" s="154" t="s">
        <v>41</v>
      </c>
      <c r="O87" s="65"/>
      <c r="P87" s="155">
        <f>O87*H87</f>
        <v>0</v>
      </c>
      <c r="Q87" s="155">
        <v>0</v>
      </c>
      <c r="R87" s="155">
        <f>Q87*H87</f>
        <v>0</v>
      </c>
      <c r="S87" s="155">
        <v>0</v>
      </c>
      <c r="T87" s="156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57" t="s">
        <v>122</v>
      </c>
      <c r="AT87" s="157" t="s">
        <v>113</v>
      </c>
      <c r="AU87" s="157" t="s">
        <v>80</v>
      </c>
      <c r="AY87" s="18" t="s">
        <v>118</v>
      </c>
      <c r="BE87" s="158">
        <f>IF(N87="základní",J87,0)</f>
        <v>0</v>
      </c>
      <c r="BF87" s="158">
        <f>IF(N87="snížená",J87,0)</f>
        <v>0</v>
      </c>
      <c r="BG87" s="158">
        <f>IF(N87="zákl. přenesená",J87,0)</f>
        <v>0</v>
      </c>
      <c r="BH87" s="158">
        <f>IF(N87="sníž. přenesená",J87,0)</f>
        <v>0</v>
      </c>
      <c r="BI87" s="158">
        <f>IF(N87="nulová",J87,0)</f>
        <v>0</v>
      </c>
      <c r="BJ87" s="18" t="s">
        <v>78</v>
      </c>
      <c r="BK87" s="158">
        <f>ROUND(I87*H87,2)</f>
        <v>0</v>
      </c>
      <c r="BL87" s="18" t="s">
        <v>122</v>
      </c>
      <c r="BM87" s="157" t="s">
        <v>362</v>
      </c>
    </row>
    <row r="88" spans="2:51" s="13" customFormat="1" ht="11.25">
      <c r="B88" s="197"/>
      <c r="C88" s="198"/>
      <c r="D88" s="199" t="s">
        <v>174</v>
      </c>
      <c r="E88" s="200" t="s">
        <v>19</v>
      </c>
      <c r="F88" s="201" t="s">
        <v>363</v>
      </c>
      <c r="G88" s="198"/>
      <c r="H88" s="202">
        <v>55533</v>
      </c>
      <c r="I88" s="203"/>
      <c r="J88" s="198"/>
      <c r="K88" s="198"/>
      <c r="L88" s="204"/>
      <c r="M88" s="205"/>
      <c r="N88" s="206"/>
      <c r="O88" s="206"/>
      <c r="P88" s="206"/>
      <c r="Q88" s="206"/>
      <c r="R88" s="206"/>
      <c r="S88" s="206"/>
      <c r="T88" s="207"/>
      <c r="AT88" s="208" t="s">
        <v>174</v>
      </c>
      <c r="AU88" s="208" t="s">
        <v>80</v>
      </c>
      <c r="AV88" s="13" t="s">
        <v>80</v>
      </c>
      <c r="AW88" s="13" t="s">
        <v>32</v>
      </c>
      <c r="AX88" s="13" t="s">
        <v>70</v>
      </c>
      <c r="AY88" s="208" t="s">
        <v>118</v>
      </c>
    </row>
    <row r="89" spans="2:51" s="14" customFormat="1" ht="11.25">
      <c r="B89" s="209"/>
      <c r="C89" s="210"/>
      <c r="D89" s="199" t="s">
        <v>174</v>
      </c>
      <c r="E89" s="211" t="s">
        <v>19</v>
      </c>
      <c r="F89" s="212" t="s">
        <v>178</v>
      </c>
      <c r="G89" s="210"/>
      <c r="H89" s="213">
        <v>55533</v>
      </c>
      <c r="I89" s="214"/>
      <c r="J89" s="210"/>
      <c r="K89" s="210"/>
      <c r="L89" s="215"/>
      <c r="M89" s="216"/>
      <c r="N89" s="217"/>
      <c r="O89" s="217"/>
      <c r="P89" s="217"/>
      <c r="Q89" s="217"/>
      <c r="R89" s="217"/>
      <c r="S89" s="217"/>
      <c r="T89" s="218"/>
      <c r="AT89" s="219" t="s">
        <v>174</v>
      </c>
      <c r="AU89" s="219" t="s">
        <v>80</v>
      </c>
      <c r="AV89" s="14" t="s">
        <v>122</v>
      </c>
      <c r="AW89" s="14" t="s">
        <v>32</v>
      </c>
      <c r="AX89" s="14" t="s">
        <v>78</v>
      </c>
      <c r="AY89" s="219" t="s">
        <v>118</v>
      </c>
    </row>
    <row r="90" spans="1:65" s="2" customFormat="1" ht="16.5" customHeight="1">
      <c r="A90" s="35"/>
      <c r="B90" s="36"/>
      <c r="C90" s="146" t="s">
        <v>345</v>
      </c>
      <c r="D90" s="146" t="s">
        <v>113</v>
      </c>
      <c r="E90" s="147" t="s">
        <v>364</v>
      </c>
      <c r="F90" s="148" t="s">
        <v>365</v>
      </c>
      <c r="G90" s="149" t="s">
        <v>162</v>
      </c>
      <c r="H90" s="150">
        <v>55533</v>
      </c>
      <c r="I90" s="151"/>
      <c r="J90" s="152">
        <f>ROUND(I90*H90,2)</f>
        <v>0</v>
      </c>
      <c r="K90" s="148" t="s">
        <v>166</v>
      </c>
      <c r="L90" s="40"/>
      <c r="M90" s="153" t="s">
        <v>19</v>
      </c>
      <c r="N90" s="154" t="s">
        <v>41</v>
      </c>
      <c r="O90" s="65"/>
      <c r="P90" s="155">
        <f>O90*H90</f>
        <v>0</v>
      </c>
      <c r="Q90" s="155">
        <v>0</v>
      </c>
      <c r="R90" s="155">
        <f>Q90*H90</f>
        <v>0</v>
      </c>
      <c r="S90" s="155">
        <v>0</v>
      </c>
      <c r="T90" s="156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57" t="s">
        <v>122</v>
      </c>
      <c r="AT90" s="157" t="s">
        <v>113</v>
      </c>
      <c r="AU90" s="157" t="s">
        <v>80</v>
      </c>
      <c r="AY90" s="18" t="s">
        <v>118</v>
      </c>
      <c r="BE90" s="158">
        <f>IF(N90="základní",J90,0)</f>
        <v>0</v>
      </c>
      <c r="BF90" s="158">
        <f>IF(N90="snížená",J90,0)</f>
        <v>0</v>
      </c>
      <c r="BG90" s="158">
        <f>IF(N90="zákl. přenesená",J90,0)</f>
        <v>0</v>
      </c>
      <c r="BH90" s="158">
        <f>IF(N90="sníž. přenesená",J90,0)</f>
        <v>0</v>
      </c>
      <c r="BI90" s="158">
        <f>IF(N90="nulová",J90,0)</f>
        <v>0</v>
      </c>
      <c r="BJ90" s="18" t="s">
        <v>78</v>
      </c>
      <c r="BK90" s="158">
        <f>ROUND(I90*H90,2)</f>
        <v>0</v>
      </c>
      <c r="BL90" s="18" t="s">
        <v>122</v>
      </c>
      <c r="BM90" s="157" t="s">
        <v>366</v>
      </c>
    </row>
    <row r="91" spans="1:47" s="2" customFormat="1" ht="11.25">
      <c r="A91" s="35"/>
      <c r="B91" s="36"/>
      <c r="C91" s="37"/>
      <c r="D91" s="192" t="s">
        <v>168</v>
      </c>
      <c r="E91" s="37"/>
      <c r="F91" s="193" t="s">
        <v>367</v>
      </c>
      <c r="G91" s="37"/>
      <c r="H91" s="37"/>
      <c r="I91" s="194"/>
      <c r="J91" s="37"/>
      <c r="K91" s="37"/>
      <c r="L91" s="40"/>
      <c r="M91" s="195"/>
      <c r="N91" s="196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168</v>
      </c>
      <c r="AU91" s="18" t="s">
        <v>80</v>
      </c>
    </row>
    <row r="92" spans="2:51" s="13" customFormat="1" ht="11.25">
      <c r="B92" s="197"/>
      <c r="C92" s="198"/>
      <c r="D92" s="199" t="s">
        <v>174</v>
      </c>
      <c r="E92" s="200" t="s">
        <v>19</v>
      </c>
      <c r="F92" s="201" t="s">
        <v>363</v>
      </c>
      <c r="G92" s="198"/>
      <c r="H92" s="202">
        <v>55533</v>
      </c>
      <c r="I92" s="203"/>
      <c r="J92" s="198"/>
      <c r="K92" s="198"/>
      <c r="L92" s="204"/>
      <c r="M92" s="205"/>
      <c r="N92" s="206"/>
      <c r="O92" s="206"/>
      <c r="P92" s="206"/>
      <c r="Q92" s="206"/>
      <c r="R92" s="206"/>
      <c r="S92" s="206"/>
      <c r="T92" s="207"/>
      <c r="AT92" s="208" t="s">
        <v>174</v>
      </c>
      <c r="AU92" s="208" t="s">
        <v>80</v>
      </c>
      <c r="AV92" s="13" t="s">
        <v>80</v>
      </c>
      <c r="AW92" s="13" t="s">
        <v>32</v>
      </c>
      <c r="AX92" s="13" t="s">
        <v>70</v>
      </c>
      <c r="AY92" s="208" t="s">
        <v>118</v>
      </c>
    </row>
    <row r="93" spans="2:51" s="14" customFormat="1" ht="11.25">
      <c r="B93" s="209"/>
      <c r="C93" s="210"/>
      <c r="D93" s="199" t="s">
        <v>174</v>
      </c>
      <c r="E93" s="211" t="s">
        <v>19</v>
      </c>
      <c r="F93" s="212" t="s">
        <v>178</v>
      </c>
      <c r="G93" s="210"/>
      <c r="H93" s="213">
        <v>55533</v>
      </c>
      <c r="I93" s="214"/>
      <c r="J93" s="210"/>
      <c r="K93" s="210"/>
      <c r="L93" s="215"/>
      <c r="M93" s="216"/>
      <c r="N93" s="217"/>
      <c r="O93" s="217"/>
      <c r="P93" s="217"/>
      <c r="Q93" s="217"/>
      <c r="R93" s="217"/>
      <c r="S93" s="217"/>
      <c r="T93" s="218"/>
      <c r="AT93" s="219" t="s">
        <v>174</v>
      </c>
      <c r="AU93" s="219" t="s">
        <v>80</v>
      </c>
      <c r="AV93" s="14" t="s">
        <v>122</v>
      </c>
      <c r="AW93" s="14" t="s">
        <v>32</v>
      </c>
      <c r="AX93" s="14" t="s">
        <v>78</v>
      </c>
      <c r="AY93" s="219" t="s">
        <v>118</v>
      </c>
    </row>
    <row r="94" spans="1:65" s="2" customFormat="1" ht="24.2" customHeight="1">
      <c r="A94" s="35"/>
      <c r="B94" s="36"/>
      <c r="C94" s="146" t="s">
        <v>124</v>
      </c>
      <c r="D94" s="146" t="s">
        <v>113</v>
      </c>
      <c r="E94" s="147" t="s">
        <v>170</v>
      </c>
      <c r="F94" s="148" t="s">
        <v>171</v>
      </c>
      <c r="G94" s="149" t="s">
        <v>162</v>
      </c>
      <c r="H94" s="150">
        <v>2048.6</v>
      </c>
      <c r="I94" s="151"/>
      <c r="J94" s="152">
        <f>ROUND(I94*H94,2)</f>
        <v>0</v>
      </c>
      <c r="K94" s="148" t="s">
        <v>166</v>
      </c>
      <c r="L94" s="40"/>
      <c r="M94" s="153" t="s">
        <v>19</v>
      </c>
      <c r="N94" s="154" t="s">
        <v>41</v>
      </c>
      <c r="O94" s="65"/>
      <c r="P94" s="155">
        <f>O94*H94</f>
        <v>0</v>
      </c>
      <c r="Q94" s="155">
        <v>0</v>
      </c>
      <c r="R94" s="155">
        <f>Q94*H94</f>
        <v>0</v>
      </c>
      <c r="S94" s="155">
        <v>0</v>
      </c>
      <c r="T94" s="156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57" t="s">
        <v>122</v>
      </c>
      <c r="AT94" s="157" t="s">
        <v>113</v>
      </c>
      <c r="AU94" s="157" t="s">
        <v>80</v>
      </c>
      <c r="AY94" s="18" t="s">
        <v>118</v>
      </c>
      <c r="BE94" s="158">
        <f>IF(N94="základní",J94,0)</f>
        <v>0</v>
      </c>
      <c r="BF94" s="158">
        <f>IF(N94="snížená",J94,0)</f>
        <v>0</v>
      </c>
      <c r="BG94" s="158">
        <f>IF(N94="zákl. přenesená",J94,0)</f>
        <v>0</v>
      </c>
      <c r="BH94" s="158">
        <f>IF(N94="sníž. přenesená",J94,0)</f>
        <v>0</v>
      </c>
      <c r="BI94" s="158">
        <f>IF(N94="nulová",J94,0)</f>
        <v>0</v>
      </c>
      <c r="BJ94" s="18" t="s">
        <v>78</v>
      </c>
      <c r="BK94" s="158">
        <f>ROUND(I94*H94,2)</f>
        <v>0</v>
      </c>
      <c r="BL94" s="18" t="s">
        <v>122</v>
      </c>
      <c r="BM94" s="157" t="s">
        <v>368</v>
      </c>
    </row>
    <row r="95" spans="1:47" s="2" customFormat="1" ht="11.25">
      <c r="A95" s="35"/>
      <c r="B95" s="36"/>
      <c r="C95" s="37"/>
      <c r="D95" s="192" t="s">
        <v>168</v>
      </c>
      <c r="E95" s="37"/>
      <c r="F95" s="193" t="s">
        <v>173</v>
      </c>
      <c r="G95" s="37"/>
      <c r="H95" s="37"/>
      <c r="I95" s="194"/>
      <c r="J95" s="37"/>
      <c r="K95" s="37"/>
      <c r="L95" s="40"/>
      <c r="M95" s="195"/>
      <c r="N95" s="196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168</v>
      </c>
      <c r="AU95" s="18" t="s">
        <v>80</v>
      </c>
    </row>
    <row r="96" spans="2:51" s="13" customFormat="1" ht="11.25">
      <c r="B96" s="197"/>
      <c r="C96" s="198"/>
      <c r="D96" s="199" t="s">
        <v>174</v>
      </c>
      <c r="E96" s="200" t="s">
        <v>19</v>
      </c>
      <c r="F96" s="201" t="s">
        <v>369</v>
      </c>
      <c r="G96" s="198"/>
      <c r="H96" s="202">
        <v>592.5</v>
      </c>
      <c r="I96" s="203"/>
      <c r="J96" s="198"/>
      <c r="K96" s="198"/>
      <c r="L96" s="204"/>
      <c r="M96" s="205"/>
      <c r="N96" s="206"/>
      <c r="O96" s="206"/>
      <c r="P96" s="206"/>
      <c r="Q96" s="206"/>
      <c r="R96" s="206"/>
      <c r="S96" s="206"/>
      <c r="T96" s="207"/>
      <c r="AT96" s="208" t="s">
        <v>174</v>
      </c>
      <c r="AU96" s="208" t="s">
        <v>80</v>
      </c>
      <c r="AV96" s="13" t="s">
        <v>80</v>
      </c>
      <c r="AW96" s="13" t="s">
        <v>32</v>
      </c>
      <c r="AX96" s="13" t="s">
        <v>70</v>
      </c>
      <c r="AY96" s="208" t="s">
        <v>118</v>
      </c>
    </row>
    <row r="97" spans="2:51" s="13" customFormat="1" ht="11.25">
      <c r="B97" s="197"/>
      <c r="C97" s="198"/>
      <c r="D97" s="199" t="s">
        <v>174</v>
      </c>
      <c r="E97" s="200" t="s">
        <v>19</v>
      </c>
      <c r="F97" s="201" t="s">
        <v>370</v>
      </c>
      <c r="G97" s="198"/>
      <c r="H97" s="202">
        <v>161.1</v>
      </c>
      <c r="I97" s="203"/>
      <c r="J97" s="198"/>
      <c r="K97" s="198"/>
      <c r="L97" s="204"/>
      <c r="M97" s="205"/>
      <c r="N97" s="206"/>
      <c r="O97" s="206"/>
      <c r="P97" s="206"/>
      <c r="Q97" s="206"/>
      <c r="R97" s="206"/>
      <c r="S97" s="206"/>
      <c r="T97" s="207"/>
      <c r="AT97" s="208" t="s">
        <v>174</v>
      </c>
      <c r="AU97" s="208" t="s">
        <v>80</v>
      </c>
      <c r="AV97" s="13" t="s">
        <v>80</v>
      </c>
      <c r="AW97" s="13" t="s">
        <v>32</v>
      </c>
      <c r="AX97" s="13" t="s">
        <v>70</v>
      </c>
      <c r="AY97" s="208" t="s">
        <v>118</v>
      </c>
    </row>
    <row r="98" spans="2:51" s="13" customFormat="1" ht="11.25">
      <c r="B98" s="197"/>
      <c r="C98" s="198"/>
      <c r="D98" s="199" t="s">
        <v>174</v>
      </c>
      <c r="E98" s="200" t="s">
        <v>19</v>
      </c>
      <c r="F98" s="201" t="s">
        <v>371</v>
      </c>
      <c r="G98" s="198"/>
      <c r="H98" s="202">
        <v>1295</v>
      </c>
      <c r="I98" s="203"/>
      <c r="J98" s="198"/>
      <c r="K98" s="198"/>
      <c r="L98" s="204"/>
      <c r="M98" s="205"/>
      <c r="N98" s="206"/>
      <c r="O98" s="206"/>
      <c r="P98" s="206"/>
      <c r="Q98" s="206"/>
      <c r="R98" s="206"/>
      <c r="S98" s="206"/>
      <c r="T98" s="207"/>
      <c r="AT98" s="208" t="s">
        <v>174</v>
      </c>
      <c r="AU98" s="208" t="s">
        <v>80</v>
      </c>
      <c r="AV98" s="13" t="s">
        <v>80</v>
      </c>
      <c r="AW98" s="13" t="s">
        <v>32</v>
      </c>
      <c r="AX98" s="13" t="s">
        <v>70</v>
      </c>
      <c r="AY98" s="208" t="s">
        <v>118</v>
      </c>
    </row>
    <row r="99" spans="2:51" s="14" customFormat="1" ht="11.25">
      <c r="B99" s="209"/>
      <c r="C99" s="210"/>
      <c r="D99" s="199" t="s">
        <v>174</v>
      </c>
      <c r="E99" s="211" t="s">
        <v>19</v>
      </c>
      <c r="F99" s="212" t="s">
        <v>178</v>
      </c>
      <c r="G99" s="210"/>
      <c r="H99" s="213">
        <v>2048.6</v>
      </c>
      <c r="I99" s="214"/>
      <c r="J99" s="210"/>
      <c r="K99" s="210"/>
      <c r="L99" s="215"/>
      <c r="M99" s="216"/>
      <c r="N99" s="217"/>
      <c r="O99" s="217"/>
      <c r="P99" s="217"/>
      <c r="Q99" s="217"/>
      <c r="R99" s="217"/>
      <c r="S99" s="217"/>
      <c r="T99" s="218"/>
      <c r="AT99" s="219" t="s">
        <v>174</v>
      </c>
      <c r="AU99" s="219" t="s">
        <v>80</v>
      </c>
      <c r="AV99" s="14" t="s">
        <v>122</v>
      </c>
      <c r="AW99" s="14" t="s">
        <v>32</v>
      </c>
      <c r="AX99" s="14" t="s">
        <v>78</v>
      </c>
      <c r="AY99" s="219" t="s">
        <v>118</v>
      </c>
    </row>
    <row r="100" spans="1:65" s="2" customFormat="1" ht="16.5" customHeight="1">
      <c r="A100" s="35"/>
      <c r="B100" s="36"/>
      <c r="C100" s="220" t="s">
        <v>122</v>
      </c>
      <c r="D100" s="220" t="s">
        <v>179</v>
      </c>
      <c r="E100" s="221" t="s">
        <v>180</v>
      </c>
      <c r="F100" s="222" t="s">
        <v>181</v>
      </c>
      <c r="G100" s="223" t="s">
        <v>182</v>
      </c>
      <c r="H100" s="224">
        <v>36.403</v>
      </c>
      <c r="I100" s="225"/>
      <c r="J100" s="226">
        <f>ROUND(I100*H100,2)</f>
        <v>0</v>
      </c>
      <c r="K100" s="222" t="s">
        <v>166</v>
      </c>
      <c r="L100" s="227"/>
      <c r="M100" s="228" t="s">
        <v>19</v>
      </c>
      <c r="N100" s="229" t="s">
        <v>41</v>
      </c>
      <c r="O100" s="65"/>
      <c r="P100" s="155">
        <f>O100*H100</f>
        <v>0</v>
      </c>
      <c r="Q100" s="155">
        <v>0.001</v>
      </c>
      <c r="R100" s="155">
        <f>Q100*H100</f>
        <v>0.036403</v>
      </c>
      <c r="S100" s="155">
        <v>0</v>
      </c>
      <c r="T100" s="156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57" t="s">
        <v>143</v>
      </c>
      <c r="AT100" s="157" t="s">
        <v>179</v>
      </c>
      <c r="AU100" s="157" t="s">
        <v>80</v>
      </c>
      <c r="AY100" s="18" t="s">
        <v>118</v>
      </c>
      <c r="BE100" s="158">
        <f>IF(N100="základní",J100,0)</f>
        <v>0</v>
      </c>
      <c r="BF100" s="158">
        <f>IF(N100="snížená",J100,0)</f>
        <v>0</v>
      </c>
      <c r="BG100" s="158">
        <f>IF(N100="zákl. přenesená",J100,0)</f>
        <v>0</v>
      </c>
      <c r="BH100" s="158">
        <f>IF(N100="sníž. přenesená",J100,0)</f>
        <v>0</v>
      </c>
      <c r="BI100" s="158">
        <f>IF(N100="nulová",J100,0)</f>
        <v>0</v>
      </c>
      <c r="BJ100" s="18" t="s">
        <v>78</v>
      </c>
      <c r="BK100" s="158">
        <f>ROUND(I100*H100,2)</f>
        <v>0</v>
      </c>
      <c r="BL100" s="18" t="s">
        <v>122</v>
      </c>
      <c r="BM100" s="157" t="s">
        <v>372</v>
      </c>
    </row>
    <row r="101" spans="2:51" s="13" customFormat="1" ht="11.25">
      <c r="B101" s="197"/>
      <c r="C101" s="198"/>
      <c r="D101" s="199" t="s">
        <v>174</v>
      </c>
      <c r="E101" s="200" t="s">
        <v>19</v>
      </c>
      <c r="F101" s="201" t="s">
        <v>373</v>
      </c>
      <c r="G101" s="198"/>
      <c r="H101" s="202">
        <v>32.375</v>
      </c>
      <c r="I101" s="203"/>
      <c r="J101" s="198"/>
      <c r="K101" s="198"/>
      <c r="L101" s="204"/>
      <c r="M101" s="205"/>
      <c r="N101" s="206"/>
      <c r="O101" s="206"/>
      <c r="P101" s="206"/>
      <c r="Q101" s="206"/>
      <c r="R101" s="206"/>
      <c r="S101" s="206"/>
      <c r="T101" s="207"/>
      <c r="AT101" s="208" t="s">
        <v>174</v>
      </c>
      <c r="AU101" s="208" t="s">
        <v>80</v>
      </c>
      <c r="AV101" s="13" t="s">
        <v>80</v>
      </c>
      <c r="AW101" s="13" t="s">
        <v>32</v>
      </c>
      <c r="AX101" s="13" t="s">
        <v>70</v>
      </c>
      <c r="AY101" s="208" t="s">
        <v>118</v>
      </c>
    </row>
    <row r="102" spans="2:51" s="13" customFormat="1" ht="11.25">
      <c r="B102" s="197"/>
      <c r="C102" s="198"/>
      <c r="D102" s="199" t="s">
        <v>174</v>
      </c>
      <c r="E102" s="200" t="s">
        <v>19</v>
      </c>
      <c r="F102" s="201" t="s">
        <v>374</v>
      </c>
      <c r="G102" s="198"/>
      <c r="H102" s="202">
        <v>4.028</v>
      </c>
      <c r="I102" s="203"/>
      <c r="J102" s="198"/>
      <c r="K102" s="198"/>
      <c r="L102" s="204"/>
      <c r="M102" s="205"/>
      <c r="N102" s="206"/>
      <c r="O102" s="206"/>
      <c r="P102" s="206"/>
      <c r="Q102" s="206"/>
      <c r="R102" s="206"/>
      <c r="S102" s="206"/>
      <c r="T102" s="207"/>
      <c r="AT102" s="208" t="s">
        <v>174</v>
      </c>
      <c r="AU102" s="208" t="s">
        <v>80</v>
      </c>
      <c r="AV102" s="13" t="s">
        <v>80</v>
      </c>
      <c r="AW102" s="13" t="s">
        <v>32</v>
      </c>
      <c r="AX102" s="13" t="s">
        <v>70</v>
      </c>
      <c r="AY102" s="208" t="s">
        <v>118</v>
      </c>
    </row>
    <row r="103" spans="2:51" s="14" customFormat="1" ht="11.25">
      <c r="B103" s="209"/>
      <c r="C103" s="210"/>
      <c r="D103" s="199" t="s">
        <v>174</v>
      </c>
      <c r="E103" s="211" t="s">
        <v>19</v>
      </c>
      <c r="F103" s="212" t="s">
        <v>178</v>
      </c>
      <c r="G103" s="210"/>
      <c r="H103" s="213">
        <v>36.403</v>
      </c>
      <c r="I103" s="214"/>
      <c r="J103" s="210"/>
      <c r="K103" s="210"/>
      <c r="L103" s="215"/>
      <c r="M103" s="216"/>
      <c r="N103" s="217"/>
      <c r="O103" s="217"/>
      <c r="P103" s="217"/>
      <c r="Q103" s="217"/>
      <c r="R103" s="217"/>
      <c r="S103" s="217"/>
      <c r="T103" s="218"/>
      <c r="AT103" s="219" t="s">
        <v>174</v>
      </c>
      <c r="AU103" s="219" t="s">
        <v>80</v>
      </c>
      <c r="AV103" s="14" t="s">
        <v>122</v>
      </c>
      <c r="AW103" s="14" t="s">
        <v>32</v>
      </c>
      <c r="AX103" s="14" t="s">
        <v>78</v>
      </c>
      <c r="AY103" s="219" t="s">
        <v>118</v>
      </c>
    </row>
    <row r="104" spans="1:65" s="2" customFormat="1" ht="16.5" customHeight="1">
      <c r="A104" s="35"/>
      <c r="B104" s="36"/>
      <c r="C104" s="220" t="s">
        <v>131</v>
      </c>
      <c r="D104" s="220" t="s">
        <v>179</v>
      </c>
      <c r="E104" s="221" t="s">
        <v>186</v>
      </c>
      <c r="F104" s="222" t="s">
        <v>187</v>
      </c>
      <c r="G104" s="223" t="s">
        <v>182</v>
      </c>
      <c r="H104" s="224">
        <v>4.74</v>
      </c>
      <c r="I104" s="225"/>
      <c r="J104" s="226">
        <f>ROUND(I104*H104,2)</f>
        <v>0</v>
      </c>
      <c r="K104" s="222" t="s">
        <v>19</v>
      </c>
      <c r="L104" s="227"/>
      <c r="M104" s="228" t="s">
        <v>19</v>
      </c>
      <c r="N104" s="229" t="s">
        <v>41</v>
      </c>
      <c r="O104" s="65"/>
      <c r="P104" s="155">
        <f>O104*H104</f>
        <v>0</v>
      </c>
      <c r="Q104" s="155">
        <v>0</v>
      </c>
      <c r="R104" s="155">
        <f>Q104*H104</f>
        <v>0</v>
      </c>
      <c r="S104" s="155">
        <v>0</v>
      </c>
      <c r="T104" s="156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57" t="s">
        <v>143</v>
      </c>
      <c r="AT104" s="157" t="s">
        <v>179</v>
      </c>
      <c r="AU104" s="157" t="s">
        <v>80</v>
      </c>
      <c r="AY104" s="18" t="s">
        <v>118</v>
      </c>
      <c r="BE104" s="158">
        <f>IF(N104="základní",J104,0)</f>
        <v>0</v>
      </c>
      <c r="BF104" s="158">
        <f>IF(N104="snížená",J104,0)</f>
        <v>0</v>
      </c>
      <c r="BG104" s="158">
        <f>IF(N104="zákl. přenesená",J104,0)</f>
        <v>0</v>
      </c>
      <c r="BH104" s="158">
        <f>IF(N104="sníž. přenesená",J104,0)</f>
        <v>0</v>
      </c>
      <c r="BI104" s="158">
        <f>IF(N104="nulová",J104,0)</f>
        <v>0</v>
      </c>
      <c r="BJ104" s="18" t="s">
        <v>78</v>
      </c>
      <c r="BK104" s="158">
        <f>ROUND(I104*H104,2)</f>
        <v>0</v>
      </c>
      <c r="BL104" s="18" t="s">
        <v>122</v>
      </c>
      <c r="BM104" s="157" t="s">
        <v>375</v>
      </c>
    </row>
    <row r="105" spans="2:51" s="13" customFormat="1" ht="11.25">
      <c r="B105" s="197"/>
      <c r="C105" s="198"/>
      <c r="D105" s="199" t="s">
        <v>174</v>
      </c>
      <c r="E105" s="200" t="s">
        <v>19</v>
      </c>
      <c r="F105" s="201" t="s">
        <v>376</v>
      </c>
      <c r="G105" s="198"/>
      <c r="H105" s="202">
        <v>4.74</v>
      </c>
      <c r="I105" s="203"/>
      <c r="J105" s="198"/>
      <c r="K105" s="198"/>
      <c r="L105" s="204"/>
      <c r="M105" s="205"/>
      <c r="N105" s="206"/>
      <c r="O105" s="206"/>
      <c r="P105" s="206"/>
      <c r="Q105" s="206"/>
      <c r="R105" s="206"/>
      <c r="S105" s="206"/>
      <c r="T105" s="207"/>
      <c r="AT105" s="208" t="s">
        <v>174</v>
      </c>
      <c r="AU105" s="208" t="s">
        <v>80</v>
      </c>
      <c r="AV105" s="13" t="s">
        <v>80</v>
      </c>
      <c r="AW105" s="13" t="s">
        <v>32</v>
      </c>
      <c r="AX105" s="13" t="s">
        <v>70</v>
      </c>
      <c r="AY105" s="208" t="s">
        <v>118</v>
      </c>
    </row>
    <row r="106" spans="2:51" s="14" customFormat="1" ht="11.25">
      <c r="B106" s="209"/>
      <c r="C106" s="210"/>
      <c r="D106" s="199" t="s">
        <v>174</v>
      </c>
      <c r="E106" s="211" t="s">
        <v>19</v>
      </c>
      <c r="F106" s="212" t="s">
        <v>178</v>
      </c>
      <c r="G106" s="210"/>
      <c r="H106" s="213">
        <v>4.74</v>
      </c>
      <c r="I106" s="214"/>
      <c r="J106" s="210"/>
      <c r="K106" s="210"/>
      <c r="L106" s="215"/>
      <c r="M106" s="216"/>
      <c r="N106" s="217"/>
      <c r="O106" s="217"/>
      <c r="P106" s="217"/>
      <c r="Q106" s="217"/>
      <c r="R106" s="217"/>
      <c r="S106" s="217"/>
      <c r="T106" s="218"/>
      <c r="AT106" s="219" t="s">
        <v>174</v>
      </c>
      <c r="AU106" s="219" t="s">
        <v>80</v>
      </c>
      <c r="AV106" s="14" t="s">
        <v>122</v>
      </c>
      <c r="AW106" s="14" t="s">
        <v>32</v>
      </c>
      <c r="AX106" s="14" t="s">
        <v>78</v>
      </c>
      <c r="AY106" s="219" t="s">
        <v>118</v>
      </c>
    </row>
    <row r="107" spans="2:63" s="12" customFormat="1" ht="20.85" customHeight="1">
      <c r="B107" s="176"/>
      <c r="C107" s="177"/>
      <c r="D107" s="178" t="s">
        <v>69</v>
      </c>
      <c r="E107" s="190" t="s">
        <v>199</v>
      </c>
      <c r="F107" s="190" t="s">
        <v>200</v>
      </c>
      <c r="G107" s="177"/>
      <c r="H107" s="177"/>
      <c r="I107" s="180"/>
      <c r="J107" s="191">
        <f>BK107</f>
        <v>0</v>
      </c>
      <c r="K107" s="177"/>
      <c r="L107" s="182"/>
      <c r="M107" s="183"/>
      <c r="N107" s="184"/>
      <c r="O107" s="184"/>
      <c r="P107" s="185">
        <f>P108+SUM(P109:P198)</f>
        <v>0</v>
      </c>
      <c r="Q107" s="184"/>
      <c r="R107" s="185">
        <f>R108+SUM(R109:R198)</f>
        <v>1.0062418800000001</v>
      </c>
      <c r="S107" s="184"/>
      <c r="T107" s="186">
        <f>T108+SUM(T109:T198)</f>
        <v>0</v>
      </c>
      <c r="AR107" s="187" t="s">
        <v>78</v>
      </c>
      <c r="AT107" s="188" t="s">
        <v>69</v>
      </c>
      <c r="AU107" s="188" t="s">
        <v>80</v>
      </c>
      <c r="AY107" s="187" t="s">
        <v>118</v>
      </c>
      <c r="BK107" s="189">
        <f>BK108+SUM(BK109:BK198)</f>
        <v>0</v>
      </c>
    </row>
    <row r="108" spans="1:65" s="2" customFormat="1" ht="16.5" customHeight="1">
      <c r="A108" s="35"/>
      <c r="B108" s="36"/>
      <c r="C108" s="220" t="s">
        <v>143</v>
      </c>
      <c r="D108" s="220" t="s">
        <v>179</v>
      </c>
      <c r="E108" s="221" t="s">
        <v>201</v>
      </c>
      <c r="F108" s="222" t="s">
        <v>202</v>
      </c>
      <c r="G108" s="223" t="s">
        <v>203</v>
      </c>
      <c r="H108" s="224">
        <v>0.75</v>
      </c>
      <c r="I108" s="225"/>
      <c r="J108" s="226">
        <f>ROUND(I108*H108,2)</f>
        <v>0</v>
      </c>
      <c r="K108" s="222" t="s">
        <v>19</v>
      </c>
      <c r="L108" s="227"/>
      <c r="M108" s="228" t="s">
        <v>19</v>
      </c>
      <c r="N108" s="229" t="s">
        <v>41</v>
      </c>
      <c r="O108" s="65"/>
      <c r="P108" s="155">
        <f>O108*H108</f>
        <v>0</v>
      </c>
      <c r="Q108" s="155">
        <v>0</v>
      </c>
      <c r="R108" s="155">
        <f>Q108*H108</f>
        <v>0</v>
      </c>
      <c r="S108" s="155">
        <v>0</v>
      </c>
      <c r="T108" s="156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57" t="s">
        <v>143</v>
      </c>
      <c r="AT108" s="157" t="s">
        <v>179</v>
      </c>
      <c r="AU108" s="157" t="s">
        <v>124</v>
      </c>
      <c r="AY108" s="18" t="s">
        <v>118</v>
      </c>
      <c r="BE108" s="158">
        <f>IF(N108="základní",J108,0)</f>
        <v>0</v>
      </c>
      <c r="BF108" s="158">
        <f>IF(N108="snížená",J108,0)</f>
        <v>0</v>
      </c>
      <c r="BG108" s="158">
        <f>IF(N108="zákl. přenesená",J108,0)</f>
        <v>0</v>
      </c>
      <c r="BH108" s="158">
        <f>IF(N108="sníž. přenesená",J108,0)</f>
        <v>0</v>
      </c>
      <c r="BI108" s="158">
        <f>IF(N108="nulová",J108,0)</f>
        <v>0</v>
      </c>
      <c r="BJ108" s="18" t="s">
        <v>78</v>
      </c>
      <c r="BK108" s="158">
        <f>ROUND(I108*H108,2)</f>
        <v>0</v>
      </c>
      <c r="BL108" s="18" t="s">
        <v>122</v>
      </c>
      <c r="BM108" s="157" t="s">
        <v>377</v>
      </c>
    </row>
    <row r="109" spans="2:51" s="13" customFormat="1" ht="11.25">
      <c r="B109" s="197"/>
      <c r="C109" s="198"/>
      <c r="D109" s="199" t="s">
        <v>174</v>
      </c>
      <c r="E109" s="200" t="s">
        <v>19</v>
      </c>
      <c r="F109" s="201" t="s">
        <v>378</v>
      </c>
      <c r="G109" s="198"/>
      <c r="H109" s="202">
        <v>0.75</v>
      </c>
      <c r="I109" s="203"/>
      <c r="J109" s="198"/>
      <c r="K109" s="198"/>
      <c r="L109" s="204"/>
      <c r="M109" s="205"/>
      <c r="N109" s="206"/>
      <c r="O109" s="206"/>
      <c r="P109" s="206"/>
      <c r="Q109" s="206"/>
      <c r="R109" s="206"/>
      <c r="S109" s="206"/>
      <c r="T109" s="207"/>
      <c r="AT109" s="208" t="s">
        <v>174</v>
      </c>
      <c r="AU109" s="208" t="s">
        <v>124</v>
      </c>
      <c r="AV109" s="13" t="s">
        <v>80</v>
      </c>
      <c r="AW109" s="13" t="s">
        <v>32</v>
      </c>
      <c r="AX109" s="13" t="s">
        <v>70</v>
      </c>
      <c r="AY109" s="208" t="s">
        <v>118</v>
      </c>
    </row>
    <row r="110" spans="2:51" s="14" customFormat="1" ht="11.25">
      <c r="B110" s="209"/>
      <c r="C110" s="210"/>
      <c r="D110" s="199" t="s">
        <v>174</v>
      </c>
      <c r="E110" s="211" t="s">
        <v>19</v>
      </c>
      <c r="F110" s="212" t="s">
        <v>178</v>
      </c>
      <c r="G110" s="210"/>
      <c r="H110" s="213">
        <v>0.75</v>
      </c>
      <c r="I110" s="214"/>
      <c r="J110" s="210"/>
      <c r="K110" s="210"/>
      <c r="L110" s="215"/>
      <c r="M110" s="216"/>
      <c r="N110" s="217"/>
      <c r="O110" s="217"/>
      <c r="P110" s="217"/>
      <c r="Q110" s="217"/>
      <c r="R110" s="217"/>
      <c r="S110" s="217"/>
      <c r="T110" s="218"/>
      <c r="AT110" s="219" t="s">
        <v>174</v>
      </c>
      <c r="AU110" s="219" t="s">
        <v>124</v>
      </c>
      <c r="AV110" s="14" t="s">
        <v>122</v>
      </c>
      <c r="AW110" s="14" t="s">
        <v>32</v>
      </c>
      <c r="AX110" s="14" t="s">
        <v>78</v>
      </c>
      <c r="AY110" s="219" t="s">
        <v>118</v>
      </c>
    </row>
    <row r="111" spans="1:65" s="2" customFormat="1" ht="16.5" customHeight="1">
      <c r="A111" s="35"/>
      <c r="B111" s="36"/>
      <c r="C111" s="220" t="s">
        <v>147</v>
      </c>
      <c r="D111" s="220" t="s">
        <v>179</v>
      </c>
      <c r="E111" s="221" t="s">
        <v>206</v>
      </c>
      <c r="F111" s="222" t="s">
        <v>207</v>
      </c>
      <c r="G111" s="223" t="s">
        <v>203</v>
      </c>
      <c r="H111" s="224">
        <v>8.1</v>
      </c>
      <c r="I111" s="225"/>
      <c r="J111" s="226">
        <f>ROUND(I111*H111,2)</f>
        <v>0</v>
      </c>
      <c r="K111" s="222" t="s">
        <v>19</v>
      </c>
      <c r="L111" s="227"/>
      <c r="M111" s="228" t="s">
        <v>19</v>
      </c>
      <c r="N111" s="229" t="s">
        <v>41</v>
      </c>
      <c r="O111" s="65"/>
      <c r="P111" s="155">
        <f>O111*H111</f>
        <v>0</v>
      </c>
      <c r="Q111" s="155">
        <v>0</v>
      </c>
      <c r="R111" s="155">
        <f>Q111*H111</f>
        <v>0</v>
      </c>
      <c r="S111" s="155">
        <v>0</v>
      </c>
      <c r="T111" s="156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57" t="s">
        <v>143</v>
      </c>
      <c r="AT111" s="157" t="s">
        <v>179</v>
      </c>
      <c r="AU111" s="157" t="s">
        <v>124</v>
      </c>
      <c r="AY111" s="18" t="s">
        <v>118</v>
      </c>
      <c r="BE111" s="158">
        <f>IF(N111="základní",J111,0)</f>
        <v>0</v>
      </c>
      <c r="BF111" s="158">
        <f>IF(N111="snížená",J111,0)</f>
        <v>0</v>
      </c>
      <c r="BG111" s="158">
        <f>IF(N111="zákl. přenesená",J111,0)</f>
        <v>0</v>
      </c>
      <c r="BH111" s="158">
        <f>IF(N111="sníž. přenesená",J111,0)</f>
        <v>0</v>
      </c>
      <c r="BI111" s="158">
        <f>IF(N111="nulová",J111,0)</f>
        <v>0</v>
      </c>
      <c r="BJ111" s="18" t="s">
        <v>78</v>
      </c>
      <c r="BK111" s="158">
        <f>ROUND(I111*H111,2)</f>
        <v>0</v>
      </c>
      <c r="BL111" s="18" t="s">
        <v>122</v>
      </c>
      <c r="BM111" s="157" t="s">
        <v>379</v>
      </c>
    </row>
    <row r="112" spans="2:51" s="13" customFormat="1" ht="11.25">
      <c r="B112" s="197"/>
      <c r="C112" s="198"/>
      <c r="D112" s="199" t="s">
        <v>174</v>
      </c>
      <c r="E112" s="200" t="s">
        <v>19</v>
      </c>
      <c r="F112" s="201" t="s">
        <v>380</v>
      </c>
      <c r="G112" s="198"/>
      <c r="H112" s="202">
        <v>2.85</v>
      </c>
      <c r="I112" s="203"/>
      <c r="J112" s="198"/>
      <c r="K112" s="198"/>
      <c r="L112" s="204"/>
      <c r="M112" s="205"/>
      <c r="N112" s="206"/>
      <c r="O112" s="206"/>
      <c r="P112" s="206"/>
      <c r="Q112" s="206"/>
      <c r="R112" s="206"/>
      <c r="S112" s="206"/>
      <c r="T112" s="207"/>
      <c r="AT112" s="208" t="s">
        <v>174</v>
      </c>
      <c r="AU112" s="208" t="s">
        <v>124</v>
      </c>
      <c r="AV112" s="13" t="s">
        <v>80</v>
      </c>
      <c r="AW112" s="13" t="s">
        <v>32</v>
      </c>
      <c r="AX112" s="13" t="s">
        <v>70</v>
      </c>
      <c r="AY112" s="208" t="s">
        <v>118</v>
      </c>
    </row>
    <row r="113" spans="2:51" s="13" customFormat="1" ht="11.25">
      <c r="B113" s="197"/>
      <c r="C113" s="198"/>
      <c r="D113" s="199" t="s">
        <v>174</v>
      </c>
      <c r="E113" s="200" t="s">
        <v>19</v>
      </c>
      <c r="F113" s="201" t="s">
        <v>381</v>
      </c>
      <c r="G113" s="198"/>
      <c r="H113" s="202">
        <v>3.9</v>
      </c>
      <c r="I113" s="203"/>
      <c r="J113" s="198"/>
      <c r="K113" s="198"/>
      <c r="L113" s="204"/>
      <c r="M113" s="205"/>
      <c r="N113" s="206"/>
      <c r="O113" s="206"/>
      <c r="P113" s="206"/>
      <c r="Q113" s="206"/>
      <c r="R113" s="206"/>
      <c r="S113" s="206"/>
      <c r="T113" s="207"/>
      <c r="AT113" s="208" t="s">
        <v>174</v>
      </c>
      <c r="AU113" s="208" t="s">
        <v>124</v>
      </c>
      <c r="AV113" s="13" t="s">
        <v>80</v>
      </c>
      <c r="AW113" s="13" t="s">
        <v>32</v>
      </c>
      <c r="AX113" s="13" t="s">
        <v>70</v>
      </c>
      <c r="AY113" s="208" t="s">
        <v>118</v>
      </c>
    </row>
    <row r="114" spans="2:51" s="13" customFormat="1" ht="11.25">
      <c r="B114" s="197"/>
      <c r="C114" s="198"/>
      <c r="D114" s="199" t="s">
        <v>174</v>
      </c>
      <c r="E114" s="200" t="s">
        <v>19</v>
      </c>
      <c r="F114" s="201" t="s">
        <v>382</v>
      </c>
      <c r="G114" s="198"/>
      <c r="H114" s="202">
        <v>1.35</v>
      </c>
      <c r="I114" s="203"/>
      <c r="J114" s="198"/>
      <c r="K114" s="198"/>
      <c r="L114" s="204"/>
      <c r="M114" s="205"/>
      <c r="N114" s="206"/>
      <c r="O114" s="206"/>
      <c r="P114" s="206"/>
      <c r="Q114" s="206"/>
      <c r="R114" s="206"/>
      <c r="S114" s="206"/>
      <c r="T114" s="207"/>
      <c r="AT114" s="208" t="s">
        <v>174</v>
      </c>
      <c r="AU114" s="208" t="s">
        <v>124</v>
      </c>
      <c r="AV114" s="13" t="s">
        <v>80</v>
      </c>
      <c r="AW114" s="13" t="s">
        <v>32</v>
      </c>
      <c r="AX114" s="13" t="s">
        <v>70</v>
      </c>
      <c r="AY114" s="208" t="s">
        <v>118</v>
      </c>
    </row>
    <row r="115" spans="2:51" s="14" customFormat="1" ht="11.25">
      <c r="B115" s="209"/>
      <c r="C115" s="210"/>
      <c r="D115" s="199" t="s">
        <v>174</v>
      </c>
      <c r="E115" s="211" t="s">
        <v>19</v>
      </c>
      <c r="F115" s="212" t="s">
        <v>178</v>
      </c>
      <c r="G115" s="210"/>
      <c r="H115" s="213">
        <v>8.1</v>
      </c>
      <c r="I115" s="214"/>
      <c r="J115" s="210"/>
      <c r="K115" s="210"/>
      <c r="L115" s="215"/>
      <c r="M115" s="216"/>
      <c r="N115" s="217"/>
      <c r="O115" s="217"/>
      <c r="P115" s="217"/>
      <c r="Q115" s="217"/>
      <c r="R115" s="217"/>
      <c r="S115" s="217"/>
      <c r="T115" s="218"/>
      <c r="AT115" s="219" t="s">
        <v>174</v>
      </c>
      <c r="AU115" s="219" t="s">
        <v>124</v>
      </c>
      <c r="AV115" s="14" t="s">
        <v>122</v>
      </c>
      <c r="AW115" s="14" t="s">
        <v>32</v>
      </c>
      <c r="AX115" s="14" t="s">
        <v>78</v>
      </c>
      <c r="AY115" s="219" t="s">
        <v>118</v>
      </c>
    </row>
    <row r="116" spans="1:65" s="2" customFormat="1" ht="16.5" customHeight="1">
      <c r="A116" s="35"/>
      <c r="B116" s="36"/>
      <c r="C116" s="220" t="s">
        <v>212</v>
      </c>
      <c r="D116" s="220" t="s">
        <v>179</v>
      </c>
      <c r="E116" s="221" t="s">
        <v>213</v>
      </c>
      <c r="F116" s="222" t="s">
        <v>214</v>
      </c>
      <c r="G116" s="223" t="s">
        <v>203</v>
      </c>
      <c r="H116" s="224">
        <v>1.8</v>
      </c>
      <c r="I116" s="225"/>
      <c r="J116" s="226">
        <f>ROUND(I116*H116,2)</f>
        <v>0</v>
      </c>
      <c r="K116" s="222" t="s">
        <v>19</v>
      </c>
      <c r="L116" s="227"/>
      <c r="M116" s="228" t="s">
        <v>19</v>
      </c>
      <c r="N116" s="229" t="s">
        <v>41</v>
      </c>
      <c r="O116" s="65"/>
      <c r="P116" s="155">
        <f>O116*H116</f>
        <v>0</v>
      </c>
      <c r="Q116" s="155">
        <v>0.027</v>
      </c>
      <c r="R116" s="155">
        <f>Q116*H116</f>
        <v>0.0486</v>
      </c>
      <c r="S116" s="155">
        <v>0</v>
      </c>
      <c r="T116" s="156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57" t="s">
        <v>143</v>
      </c>
      <c r="AT116" s="157" t="s">
        <v>179</v>
      </c>
      <c r="AU116" s="157" t="s">
        <v>124</v>
      </c>
      <c r="AY116" s="18" t="s">
        <v>118</v>
      </c>
      <c r="BE116" s="158">
        <f>IF(N116="základní",J116,0)</f>
        <v>0</v>
      </c>
      <c r="BF116" s="158">
        <f>IF(N116="snížená",J116,0)</f>
        <v>0</v>
      </c>
      <c r="BG116" s="158">
        <f>IF(N116="zákl. přenesená",J116,0)</f>
        <v>0</v>
      </c>
      <c r="BH116" s="158">
        <f>IF(N116="sníž. přenesená",J116,0)</f>
        <v>0</v>
      </c>
      <c r="BI116" s="158">
        <f>IF(N116="nulová",J116,0)</f>
        <v>0</v>
      </c>
      <c r="BJ116" s="18" t="s">
        <v>78</v>
      </c>
      <c r="BK116" s="158">
        <f>ROUND(I116*H116,2)</f>
        <v>0</v>
      </c>
      <c r="BL116" s="18" t="s">
        <v>122</v>
      </c>
      <c r="BM116" s="157" t="s">
        <v>383</v>
      </c>
    </row>
    <row r="117" spans="2:51" s="13" customFormat="1" ht="11.25">
      <c r="B117" s="197"/>
      <c r="C117" s="198"/>
      <c r="D117" s="199" t="s">
        <v>174</v>
      </c>
      <c r="E117" s="200" t="s">
        <v>19</v>
      </c>
      <c r="F117" s="201" t="s">
        <v>384</v>
      </c>
      <c r="G117" s="198"/>
      <c r="H117" s="202">
        <v>1.8</v>
      </c>
      <c r="I117" s="203"/>
      <c r="J117" s="198"/>
      <c r="K117" s="198"/>
      <c r="L117" s="204"/>
      <c r="M117" s="205"/>
      <c r="N117" s="206"/>
      <c r="O117" s="206"/>
      <c r="P117" s="206"/>
      <c r="Q117" s="206"/>
      <c r="R117" s="206"/>
      <c r="S117" s="206"/>
      <c r="T117" s="207"/>
      <c r="AT117" s="208" t="s">
        <v>174</v>
      </c>
      <c r="AU117" s="208" t="s">
        <v>124</v>
      </c>
      <c r="AV117" s="13" t="s">
        <v>80</v>
      </c>
      <c r="AW117" s="13" t="s">
        <v>32</v>
      </c>
      <c r="AX117" s="13" t="s">
        <v>70</v>
      </c>
      <c r="AY117" s="208" t="s">
        <v>118</v>
      </c>
    </row>
    <row r="118" spans="2:51" s="14" customFormat="1" ht="11.25">
      <c r="B118" s="209"/>
      <c r="C118" s="210"/>
      <c r="D118" s="199" t="s">
        <v>174</v>
      </c>
      <c r="E118" s="211" t="s">
        <v>19</v>
      </c>
      <c r="F118" s="212" t="s">
        <v>178</v>
      </c>
      <c r="G118" s="210"/>
      <c r="H118" s="213">
        <v>1.8</v>
      </c>
      <c r="I118" s="214"/>
      <c r="J118" s="210"/>
      <c r="K118" s="210"/>
      <c r="L118" s="215"/>
      <c r="M118" s="216"/>
      <c r="N118" s="217"/>
      <c r="O118" s="217"/>
      <c r="P118" s="217"/>
      <c r="Q118" s="217"/>
      <c r="R118" s="217"/>
      <c r="S118" s="217"/>
      <c r="T118" s="218"/>
      <c r="AT118" s="219" t="s">
        <v>174</v>
      </c>
      <c r="AU118" s="219" t="s">
        <v>124</v>
      </c>
      <c r="AV118" s="14" t="s">
        <v>122</v>
      </c>
      <c r="AW118" s="14" t="s">
        <v>32</v>
      </c>
      <c r="AX118" s="14" t="s">
        <v>78</v>
      </c>
      <c r="AY118" s="219" t="s">
        <v>118</v>
      </c>
    </row>
    <row r="119" spans="1:65" s="2" customFormat="1" ht="16.5" customHeight="1">
      <c r="A119" s="35"/>
      <c r="B119" s="36"/>
      <c r="C119" s="220" t="s">
        <v>217</v>
      </c>
      <c r="D119" s="220" t="s">
        <v>179</v>
      </c>
      <c r="E119" s="221" t="s">
        <v>218</v>
      </c>
      <c r="F119" s="222" t="s">
        <v>219</v>
      </c>
      <c r="G119" s="223" t="s">
        <v>203</v>
      </c>
      <c r="H119" s="224">
        <v>2.25</v>
      </c>
      <c r="I119" s="225"/>
      <c r="J119" s="226">
        <f>ROUND(I119*H119,2)</f>
        <v>0</v>
      </c>
      <c r="K119" s="222" t="s">
        <v>19</v>
      </c>
      <c r="L119" s="227"/>
      <c r="M119" s="228" t="s">
        <v>19</v>
      </c>
      <c r="N119" s="229" t="s">
        <v>41</v>
      </c>
      <c r="O119" s="65"/>
      <c r="P119" s="155">
        <f>O119*H119</f>
        <v>0</v>
      </c>
      <c r="Q119" s="155">
        <v>0.027</v>
      </c>
      <c r="R119" s="155">
        <f>Q119*H119</f>
        <v>0.06075</v>
      </c>
      <c r="S119" s="155">
        <v>0</v>
      </c>
      <c r="T119" s="156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57" t="s">
        <v>143</v>
      </c>
      <c r="AT119" s="157" t="s">
        <v>179</v>
      </c>
      <c r="AU119" s="157" t="s">
        <v>124</v>
      </c>
      <c r="AY119" s="18" t="s">
        <v>118</v>
      </c>
      <c r="BE119" s="158">
        <f>IF(N119="základní",J119,0)</f>
        <v>0</v>
      </c>
      <c r="BF119" s="158">
        <f>IF(N119="snížená",J119,0)</f>
        <v>0</v>
      </c>
      <c r="BG119" s="158">
        <f>IF(N119="zákl. přenesená",J119,0)</f>
        <v>0</v>
      </c>
      <c r="BH119" s="158">
        <f>IF(N119="sníž. přenesená",J119,0)</f>
        <v>0</v>
      </c>
      <c r="BI119" s="158">
        <f>IF(N119="nulová",J119,0)</f>
        <v>0</v>
      </c>
      <c r="BJ119" s="18" t="s">
        <v>78</v>
      </c>
      <c r="BK119" s="158">
        <f>ROUND(I119*H119,2)</f>
        <v>0</v>
      </c>
      <c r="BL119" s="18" t="s">
        <v>122</v>
      </c>
      <c r="BM119" s="157" t="s">
        <v>385</v>
      </c>
    </row>
    <row r="120" spans="2:51" s="13" customFormat="1" ht="11.25">
      <c r="B120" s="197"/>
      <c r="C120" s="198"/>
      <c r="D120" s="199" t="s">
        <v>174</v>
      </c>
      <c r="E120" s="200" t="s">
        <v>19</v>
      </c>
      <c r="F120" s="201" t="s">
        <v>386</v>
      </c>
      <c r="G120" s="198"/>
      <c r="H120" s="202">
        <v>2.25</v>
      </c>
      <c r="I120" s="203"/>
      <c r="J120" s="198"/>
      <c r="K120" s="198"/>
      <c r="L120" s="204"/>
      <c r="M120" s="205"/>
      <c r="N120" s="206"/>
      <c r="O120" s="206"/>
      <c r="P120" s="206"/>
      <c r="Q120" s="206"/>
      <c r="R120" s="206"/>
      <c r="S120" s="206"/>
      <c r="T120" s="207"/>
      <c r="AT120" s="208" t="s">
        <v>174</v>
      </c>
      <c r="AU120" s="208" t="s">
        <v>124</v>
      </c>
      <c r="AV120" s="13" t="s">
        <v>80</v>
      </c>
      <c r="AW120" s="13" t="s">
        <v>32</v>
      </c>
      <c r="AX120" s="13" t="s">
        <v>70</v>
      </c>
      <c r="AY120" s="208" t="s">
        <v>118</v>
      </c>
    </row>
    <row r="121" spans="2:51" s="14" customFormat="1" ht="11.25">
      <c r="B121" s="209"/>
      <c r="C121" s="210"/>
      <c r="D121" s="199" t="s">
        <v>174</v>
      </c>
      <c r="E121" s="211" t="s">
        <v>19</v>
      </c>
      <c r="F121" s="212" t="s">
        <v>178</v>
      </c>
      <c r="G121" s="210"/>
      <c r="H121" s="213">
        <v>2.25</v>
      </c>
      <c r="I121" s="214"/>
      <c r="J121" s="210"/>
      <c r="K121" s="210"/>
      <c r="L121" s="215"/>
      <c r="M121" s="216"/>
      <c r="N121" s="217"/>
      <c r="O121" s="217"/>
      <c r="P121" s="217"/>
      <c r="Q121" s="217"/>
      <c r="R121" s="217"/>
      <c r="S121" s="217"/>
      <c r="T121" s="218"/>
      <c r="AT121" s="219" t="s">
        <v>174</v>
      </c>
      <c r="AU121" s="219" t="s">
        <v>124</v>
      </c>
      <c r="AV121" s="14" t="s">
        <v>122</v>
      </c>
      <c r="AW121" s="14" t="s">
        <v>32</v>
      </c>
      <c r="AX121" s="14" t="s">
        <v>78</v>
      </c>
      <c r="AY121" s="219" t="s">
        <v>118</v>
      </c>
    </row>
    <row r="122" spans="1:65" s="2" customFormat="1" ht="16.5" customHeight="1">
      <c r="A122" s="35"/>
      <c r="B122" s="36"/>
      <c r="C122" s="220" t="s">
        <v>222</v>
      </c>
      <c r="D122" s="220" t="s">
        <v>179</v>
      </c>
      <c r="E122" s="221" t="s">
        <v>223</v>
      </c>
      <c r="F122" s="222" t="s">
        <v>224</v>
      </c>
      <c r="G122" s="223" t="s">
        <v>203</v>
      </c>
      <c r="H122" s="224">
        <v>5.55</v>
      </c>
      <c r="I122" s="225"/>
      <c r="J122" s="226">
        <f>ROUND(I122*H122,2)</f>
        <v>0</v>
      </c>
      <c r="K122" s="222" t="s">
        <v>19</v>
      </c>
      <c r="L122" s="227"/>
      <c r="M122" s="228" t="s">
        <v>19</v>
      </c>
      <c r="N122" s="229" t="s">
        <v>41</v>
      </c>
      <c r="O122" s="65"/>
      <c r="P122" s="155">
        <f>O122*H122</f>
        <v>0</v>
      </c>
      <c r="Q122" s="155">
        <v>0.04</v>
      </c>
      <c r="R122" s="155">
        <f>Q122*H122</f>
        <v>0.222</v>
      </c>
      <c r="S122" s="155">
        <v>0</v>
      </c>
      <c r="T122" s="156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57" t="s">
        <v>143</v>
      </c>
      <c r="AT122" s="157" t="s">
        <v>179</v>
      </c>
      <c r="AU122" s="157" t="s">
        <v>124</v>
      </c>
      <c r="AY122" s="18" t="s">
        <v>118</v>
      </c>
      <c r="BE122" s="158">
        <f>IF(N122="základní",J122,0)</f>
        <v>0</v>
      </c>
      <c r="BF122" s="158">
        <f>IF(N122="snížená",J122,0)</f>
        <v>0</v>
      </c>
      <c r="BG122" s="158">
        <f>IF(N122="zákl. přenesená",J122,0)</f>
        <v>0</v>
      </c>
      <c r="BH122" s="158">
        <f>IF(N122="sníž. přenesená",J122,0)</f>
        <v>0</v>
      </c>
      <c r="BI122" s="158">
        <f>IF(N122="nulová",J122,0)</f>
        <v>0</v>
      </c>
      <c r="BJ122" s="18" t="s">
        <v>78</v>
      </c>
      <c r="BK122" s="158">
        <f>ROUND(I122*H122,2)</f>
        <v>0</v>
      </c>
      <c r="BL122" s="18" t="s">
        <v>122</v>
      </c>
      <c r="BM122" s="157" t="s">
        <v>387</v>
      </c>
    </row>
    <row r="123" spans="2:51" s="13" customFormat="1" ht="11.25">
      <c r="B123" s="197"/>
      <c r="C123" s="198"/>
      <c r="D123" s="199" t="s">
        <v>174</v>
      </c>
      <c r="E123" s="200" t="s">
        <v>19</v>
      </c>
      <c r="F123" s="201" t="s">
        <v>388</v>
      </c>
      <c r="G123" s="198"/>
      <c r="H123" s="202">
        <v>2.55</v>
      </c>
      <c r="I123" s="203"/>
      <c r="J123" s="198"/>
      <c r="K123" s="198"/>
      <c r="L123" s="204"/>
      <c r="M123" s="205"/>
      <c r="N123" s="206"/>
      <c r="O123" s="206"/>
      <c r="P123" s="206"/>
      <c r="Q123" s="206"/>
      <c r="R123" s="206"/>
      <c r="S123" s="206"/>
      <c r="T123" s="207"/>
      <c r="AT123" s="208" t="s">
        <v>174</v>
      </c>
      <c r="AU123" s="208" t="s">
        <v>124</v>
      </c>
      <c r="AV123" s="13" t="s">
        <v>80</v>
      </c>
      <c r="AW123" s="13" t="s">
        <v>32</v>
      </c>
      <c r="AX123" s="13" t="s">
        <v>70</v>
      </c>
      <c r="AY123" s="208" t="s">
        <v>118</v>
      </c>
    </row>
    <row r="124" spans="2:51" s="13" customFormat="1" ht="11.25">
      <c r="B124" s="197"/>
      <c r="C124" s="198"/>
      <c r="D124" s="199" t="s">
        <v>174</v>
      </c>
      <c r="E124" s="200" t="s">
        <v>19</v>
      </c>
      <c r="F124" s="201" t="s">
        <v>389</v>
      </c>
      <c r="G124" s="198"/>
      <c r="H124" s="202">
        <v>1.95</v>
      </c>
      <c r="I124" s="203"/>
      <c r="J124" s="198"/>
      <c r="K124" s="198"/>
      <c r="L124" s="204"/>
      <c r="M124" s="205"/>
      <c r="N124" s="206"/>
      <c r="O124" s="206"/>
      <c r="P124" s="206"/>
      <c r="Q124" s="206"/>
      <c r="R124" s="206"/>
      <c r="S124" s="206"/>
      <c r="T124" s="207"/>
      <c r="AT124" s="208" t="s">
        <v>174</v>
      </c>
      <c r="AU124" s="208" t="s">
        <v>124</v>
      </c>
      <c r="AV124" s="13" t="s">
        <v>80</v>
      </c>
      <c r="AW124" s="13" t="s">
        <v>32</v>
      </c>
      <c r="AX124" s="13" t="s">
        <v>70</v>
      </c>
      <c r="AY124" s="208" t="s">
        <v>118</v>
      </c>
    </row>
    <row r="125" spans="2:51" s="13" customFormat="1" ht="11.25">
      <c r="B125" s="197"/>
      <c r="C125" s="198"/>
      <c r="D125" s="199" t="s">
        <v>174</v>
      </c>
      <c r="E125" s="200" t="s">
        <v>19</v>
      </c>
      <c r="F125" s="201" t="s">
        <v>390</v>
      </c>
      <c r="G125" s="198"/>
      <c r="H125" s="202">
        <v>1.05</v>
      </c>
      <c r="I125" s="203"/>
      <c r="J125" s="198"/>
      <c r="K125" s="198"/>
      <c r="L125" s="204"/>
      <c r="M125" s="205"/>
      <c r="N125" s="206"/>
      <c r="O125" s="206"/>
      <c r="P125" s="206"/>
      <c r="Q125" s="206"/>
      <c r="R125" s="206"/>
      <c r="S125" s="206"/>
      <c r="T125" s="207"/>
      <c r="AT125" s="208" t="s">
        <v>174</v>
      </c>
      <c r="AU125" s="208" t="s">
        <v>124</v>
      </c>
      <c r="AV125" s="13" t="s">
        <v>80</v>
      </c>
      <c r="AW125" s="13" t="s">
        <v>32</v>
      </c>
      <c r="AX125" s="13" t="s">
        <v>70</v>
      </c>
      <c r="AY125" s="208" t="s">
        <v>118</v>
      </c>
    </row>
    <row r="126" spans="2:51" s="14" customFormat="1" ht="11.25">
      <c r="B126" s="209"/>
      <c r="C126" s="210"/>
      <c r="D126" s="199" t="s">
        <v>174</v>
      </c>
      <c r="E126" s="211" t="s">
        <v>19</v>
      </c>
      <c r="F126" s="212" t="s">
        <v>178</v>
      </c>
      <c r="G126" s="210"/>
      <c r="H126" s="213">
        <v>5.55</v>
      </c>
      <c r="I126" s="214"/>
      <c r="J126" s="210"/>
      <c r="K126" s="210"/>
      <c r="L126" s="215"/>
      <c r="M126" s="216"/>
      <c r="N126" s="217"/>
      <c r="O126" s="217"/>
      <c r="P126" s="217"/>
      <c r="Q126" s="217"/>
      <c r="R126" s="217"/>
      <c r="S126" s="217"/>
      <c r="T126" s="218"/>
      <c r="AT126" s="219" t="s">
        <v>174</v>
      </c>
      <c r="AU126" s="219" t="s">
        <v>124</v>
      </c>
      <c r="AV126" s="14" t="s">
        <v>122</v>
      </c>
      <c r="AW126" s="14" t="s">
        <v>32</v>
      </c>
      <c r="AX126" s="14" t="s">
        <v>78</v>
      </c>
      <c r="AY126" s="219" t="s">
        <v>118</v>
      </c>
    </row>
    <row r="127" spans="1:65" s="2" customFormat="1" ht="16.5" customHeight="1">
      <c r="A127" s="35"/>
      <c r="B127" s="36"/>
      <c r="C127" s="220" t="s">
        <v>229</v>
      </c>
      <c r="D127" s="220" t="s">
        <v>179</v>
      </c>
      <c r="E127" s="221" t="s">
        <v>230</v>
      </c>
      <c r="F127" s="222" t="s">
        <v>231</v>
      </c>
      <c r="G127" s="223" t="s">
        <v>203</v>
      </c>
      <c r="H127" s="224">
        <v>0.6</v>
      </c>
      <c r="I127" s="225"/>
      <c r="J127" s="226">
        <f>ROUND(I127*H127,2)</f>
        <v>0</v>
      </c>
      <c r="K127" s="222" t="s">
        <v>19</v>
      </c>
      <c r="L127" s="227"/>
      <c r="M127" s="228" t="s">
        <v>19</v>
      </c>
      <c r="N127" s="229" t="s">
        <v>41</v>
      </c>
      <c r="O127" s="65"/>
      <c r="P127" s="155">
        <f>O127*H127</f>
        <v>0</v>
      </c>
      <c r="Q127" s="155">
        <v>0.027</v>
      </c>
      <c r="R127" s="155">
        <f>Q127*H127</f>
        <v>0.0162</v>
      </c>
      <c r="S127" s="155">
        <v>0</v>
      </c>
      <c r="T127" s="156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57" t="s">
        <v>143</v>
      </c>
      <c r="AT127" s="157" t="s">
        <v>179</v>
      </c>
      <c r="AU127" s="157" t="s">
        <v>124</v>
      </c>
      <c r="AY127" s="18" t="s">
        <v>118</v>
      </c>
      <c r="BE127" s="158">
        <f>IF(N127="základní",J127,0)</f>
        <v>0</v>
      </c>
      <c r="BF127" s="158">
        <f>IF(N127="snížená",J127,0)</f>
        <v>0</v>
      </c>
      <c r="BG127" s="158">
        <f>IF(N127="zákl. přenesená",J127,0)</f>
        <v>0</v>
      </c>
      <c r="BH127" s="158">
        <f>IF(N127="sníž. přenesená",J127,0)</f>
        <v>0</v>
      </c>
      <c r="BI127" s="158">
        <f>IF(N127="nulová",J127,0)</f>
        <v>0</v>
      </c>
      <c r="BJ127" s="18" t="s">
        <v>78</v>
      </c>
      <c r="BK127" s="158">
        <f>ROUND(I127*H127,2)</f>
        <v>0</v>
      </c>
      <c r="BL127" s="18" t="s">
        <v>122</v>
      </c>
      <c r="BM127" s="157" t="s">
        <v>391</v>
      </c>
    </row>
    <row r="128" spans="2:51" s="13" customFormat="1" ht="11.25">
      <c r="B128" s="197"/>
      <c r="C128" s="198"/>
      <c r="D128" s="199" t="s">
        <v>174</v>
      </c>
      <c r="E128" s="200" t="s">
        <v>19</v>
      </c>
      <c r="F128" s="201" t="s">
        <v>70</v>
      </c>
      <c r="G128" s="198"/>
      <c r="H128" s="202">
        <v>0</v>
      </c>
      <c r="I128" s="203"/>
      <c r="J128" s="198"/>
      <c r="K128" s="198"/>
      <c r="L128" s="204"/>
      <c r="M128" s="205"/>
      <c r="N128" s="206"/>
      <c r="O128" s="206"/>
      <c r="P128" s="206"/>
      <c r="Q128" s="206"/>
      <c r="R128" s="206"/>
      <c r="S128" s="206"/>
      <c r="T128" s="207"/>
      <c r="AT128" s="208" t="s">
        <v>174</v>
      </c>
      <c r="AU128" s="208" t="s">
        <v>124</v>
      </c>
      <c r="AV128" s="13" t="s">
        <v>80</v>
      </c>
      <c r="AW128" s="13" t="s">
        <v>32</v>
      </c>
      <c r="AX128" s="13" t="s">
        <v>70</v>
      </c>
      <c r="AY128" s="208" t="s">
        <v>118</v>
      </c>
    </row>
    <row r="129" spans="2:51" s="13" customFormat="1" ht="11.25">
      <c r="B129" s="197"/>
      <c r="C129" s="198"/>
      <c r="D129" s="199" t="s">
        <v>174</v>
      </c>
      <c r="E129" s="200" t="s">
        <v>19</v>
      </c>
      <c r="F129" s="201" t="s">
        <v>392</v>
      </c>
      <c r="G129" s="198"/>
      <c r="H129" s="202">
        <v>0.6</v>
      </c>
      <c r="I129" s="203"/>
      <c r="J129" s="198"/>
      <c r="K129" s="198"/>
      <c r="L129" s="204"/>
      <c r="M129" s="205"/>
      <c r="N129" s="206"/>
      <c r="O129" s="206"/>
      <c r="P129" s="206"/>
      <c r="Q129" s="206"/>
      <c r="R129" s="206"/>
      <c r="S129" s="206"/>
      <c r="T129" s="207"/>
      <c r="AT129" s="208" t="s">
        <v>174</v>
      </c>
      <c r="AU129" s="208" t="s">
        <v>124</v>
      </c>
      <c r="AV129" s="13" t="s">
        <v>80</v>
      </c>
      <c r="AW129" s="13" t="s">
        <v>32</v>
      </c>
      <c r="AX129" s="13" t="s">
        <v>70</v>
      </c>
      <c r="AY129" s="208" t="s">
        <v>118</v>
      </c>
    </row>
    <row r="130" spans="2:51" s="14" customFormat="1" ht="11.25">
      <c r="B130" s="209"/>
      <c r="C130" s="210"/>
      <c r="D130" s="199" t="s">
        <v>174</v>
      </c>
      <c r="E130" s="211" t="s">
        <v>19</v>
      </c>
      <c r="F130" s="212" t="s">
        <v>178</v>
      </c>
      <c r="G130" s="210"/>
      <c r="H130" s="213">
        <v>0.6</v>
      </c>
      <c r="I130" s="214"/>
      <c r="J130" s="210"/>
      <c r="K130" s="210"/>
      <c r="L130" s="215"/>
      <c r="M130" s="216"/>
      <c r="N130" s="217"/>
      <c r="O130" s="217"/>
      <c r="P130" s="217"/>
      <c r="Q130" s="217"/>
      <c r="R130" s="217"/>
      <c r="S130" s="217"/>
      <c r="T130" s="218"/>
      <c r="AT130" s="219" t="s">
        <v>174</v>
      </c>
      <c r="AU130" s="219" t="s">
        <v>124</v>
      </c>
      <c r="AV130" s="14" t="s">
        <v>122</v>
      </c>
      <c r="AW130" s="14" t="s">
        <v>32</v>
      </c>
      <c r="AX130" s="14" t="s">
        <v>78</v>
      </c>
      <c r="AY130" s="219" t="s">
        <v>118</v>
      </c>
    </row>
    <row r="131" spans="1:65" s="2" customFormat="1" ht="16.5" customHeight="1">
      <c r="A131" s="35"/>
      <c r="B131" s="36"/>
      <c r="C131" s="220" t="s">
        <v>234</v>
      </c>
      <c r="D131" s="220" t="s">
        <v>179</v>
      </c>
      <c r="E131" s="221" t="s">
        <v>235</v>
      </c>
      <c r="F131" s="222" t="s">
        <v>236</v>
      </c>
      <c r="G131" s="223" t="s">
        <v>203</v>
      </c>
      <c r="H131" s="224">
        <v>2.1</v>
      </c>
      <c r="I131" s="225"/>
      <c r="J131" s="226">
        <f>ROUND(I131*H131,2)</f>
        <v>0</v>
      </c>
      <c r="K131" s="222" t="s">
        <v>19</v>
      </c>
      <c r="L131" s="227"/>
      <c r="M131" s="228" t="s">
        <v>19</v>
      </c>
      <c r="N131" s="229" t="s">
        <v>41</v>
      </c>
      <c r="O131" s="65"/>
      <c r="P131" s="155">
        <f>O131*H131</f>
        <v>0</v>
      </c>
      <c r="Q131" s="155">
        <v>0.009</v>
      </c>
      <c r="R131" s="155">
        <f>Q131*H131</f>
        <v>0.0189</v>
      </c>
      <c r="S131" s="155">
        <v>0</v>
      </c>
      <c r="T131" s="156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57" t="s">
        <v>143</v>
      </c>
      <c r="AT131" s="157" t="s">
        <v>179</v>
      </c>
      <c r="AU131" s="157" t="s">
        <v>124</v>
      </c>
      <c r="AY131" s="18" t="s">
        <v>118</v>
      </c>
      <c r="BE131" s="158">
        <f>IF(N131="základní",J131,0)</f>
        <v>0</v>
      </c>
      <c r="BF131" s="158">
        <f>IF(N131="snížená",J131,0)</f>
        <v>0</v>
      </c>
      <c r="BG131" s="158">
        <f>IF(N131="zákl. přenesená",J131,0)</f>
        <v>0</v>
      </c>
      <c r="BH131" s="158">
        <f>IF(N131="sníž. přenesená",J131,0)</f>
        <v>0</v>
      </c>
      <c r="BI131" s="158">
        <f>IF(N131="nulová",J131,0)</f>
        <v>0</v>
      </c>
      <c r="BJ131" s="18" t="s">
        <v>78</v>
      </c>
      <c r="BK131" s="158">
        <f>ROUND(I131*H131,2)</f>
        <v>0</v>
      </c>
      <c r="BL131" s="18" t="s">
        <v>122</v>
      </c>
      <c r="BM131" s="157" t="s">
        <v>393</v>
      </c>
    </row>
    <row r="132" spans="2:51" s="13" customFormat="1" ht="11.25">
      <c r="B132" s="197"/>
      <c r="C132" s="198"/>
      <c r="D132" s="199" t="s">
        <v>174</v>
      </c>
      <c r="E132" s="200" t="s">
        <v>19</v>
      </c>
      <c r="F132" s="201" t="s">
        <v>394</v>
      </c>
      <c r="G132" s="198"/>
      <c r="H132" s="202">
        <v>2.1</v>
      </c>
      <c r="I132" s="203"/>
      <c r="J132" s="198"/>
      <c r="K132" s="198"/>
      <c r="L132" s="204"/>
      <c r="M132" s="205"/>
      <c r="N132" s="206"/>
      <c r="O132" s="206"/>
      <c r="P132" s="206"/>
      <c r="Q132" s="206"/>
      <c r="R132" s="206"/>
      <c r="S132" s="206"/>
      <c r="T132" s="207"/>
      <c r="AT132" s="208" t="s">
        <v>174</v>
      </c>
      <c r="AU132" s="208" t="s">
        <v>124</v>
      </c>
      <c r="AV132" s="13" t="s">
        <v>80</v>
      </c>
      <c r="AW132" s="13" t="s">
        <v>32</v>
      </c>
      <c r="AX132" s="13" t="s">
        <v>70</v>
      </c>
      <c r="AY132" s="208" t="s">
        <v>118</v>
      </c>
    </row>
    <row r="133" spans="2:51" s="14" customFormat="1" ht="11.25">
      <c r="B133" s="209"/>
      <c r="C133" s="210"/>
      <c r="D133" s="199" t="s">
        <v>174</v>
      </c>
      <c r="E133" s="211" t="s">
        <v>19</v>
      </c>
      <c r="F133" s="212" t="s">
        <v>178</v>
      </c>
      <c r="G133" s="210"/>
      <c r="H133" s="213">
        <v>2.1</v>
      </c>
      <c r="I133" s="214"/>
      <c r="J133" s="210"/>
      <c r="K133" s="210"/>
      <c r="L133" s="215"/>
      <c r="M133" s="216"/>
      <c r="N133" s="217"/>
      <c r="O133" s="217"/>
      <c r="P133" s="217"/>
      <c r="Q133" s="217"/>
      <c r="R133" s="217"/>
      <c r="S133" s="217"/>
      <c r="T133" s="218"/>
      <c r="AT133" s="219" t="s">
        <v>174</v>
      </c>
      <c r="AU133" s="219" t="s">
        <v>124</v>
      </c>
      <c r="AV133" s="14" t="s">
        <v>122</v>
      </c>
      <c r="AW133" s="14" t="s">
        <v>32</v>
      </c>
      <c r="AX133" s="14" t="s">
        <v>78</v>
      </c>
      <c r="AY133" s="219" t="s">
        <v>118</v>
      </c>
    </row>
    <row r="134" spans="1:65" s="2" customFormat="1" ht="16.5" customHeight="1">
      <c r="A134" s="35"/>
      <c r="B134" s="36"/>
      <c r="C134" s="220" t="s">
        <v>8</v>
      </c>
      <c r="D134" s="220" t="s">
        <v>179</v>
      </c>
      <c r="E134" s="221" t="s">
        <v>239</v>
      </c>
      <c r="F134" s="222" t="s">
        <v>240</v>
      </c>
      <c r="G134" s="223" t="s">
        <v>203</v>
      </c>
      <c r="H134" s="224">
        <v>6.3</v>
      </c>
      <c r="I134" s="225"/>
      <c r="J134" s="226">
        <f>ROUND(I134*H134,2)</f>
        <v>0</v>
      </c>
      <c r="K134" s="222" t="s">
        <v>19</v>
      </c>
      <c r="L134" s="227"/>
      <c r="M134" s="228" t="s">
        <v>19</v>
      </c>
      <c r="N134" s="229" t="s">
        <v>41</v>
      </c>
      <c r="O134" s="65"/>
      <c r="P134" s="155">
        <f>O134*H134</f>
        <v>0</v>
      </c>
      <c r="Q134" s="155">
        <v>0.027</v>
      </c>
      <c r="R134" s="155">
        <f>Q134*H134</f>
        <v>0.1701</v>
      </c>
      <c r="S134" s="155">
        <v>0</v>
      </c>
      <c r="T134" s="15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57" t="s">
        <v>143</v>
      </c>
      <c r="AT134" s="157" t="s">
        <v>179</v>
      </c>
      <c r="AU134" s="157" t="s">
        <v>124</v>
      </c>
      <c r="AY134" s="18" t="s">
        <v>118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8" t="s">
        <v>78</v>
      </c>
      <c r="BK134" s="158">
        <f>ROUND(I134*H134,2)</f>
        <v>0</v>
      </c>
      <c r="BL134" s="18" t="s">
        <v>122</v>
      </c>
      <c r="BM134" s="157" t="s">
        <v>395</v>
      </c>
    </row>
    <row r="135" spans="2:51" s="13" customFormat="1" ht="11.25">
      <c r="B135" s="197"/>
      <c r="C135" s="198"/>
      <c r="D135" s="199" t="s">
        <v>174</v>
      </c>
      <c r="E135" s="200" t="s">
        <v>19</v>
      </c>
      <c r="F135" s="201" t="s">
        <v>396</v>
      </c>
      <c r="G135" s="198"/>
      <c r="H135" s="202">
        <v>4.8</v>
      </c>
      <c r="I135" s="203"/>
      <c r="J135" s="198"/>
      <c r="K135" s="198"/>
      <c r="L135" s="204"/>
      <c r="M135" s="205"/>
      <c r="N135" s="206"/>
      <c r="O135" s="206"/>
      <c r="P135" s="206"/>
      <c r="Q135" s="206"/>
      <c r="R135" s="206"/>
      <c r="S135" s="206"/>
      <c r="T135" s="207"/>
      <c r="AT135" s="208" t="s">
        <v>174</v>
      </c>
      <c r="AU135" s="208" t="s">
        <v>124</v>
      </c>
      <c r="AV135" s="13" t="s">
        <v>80</v>
      </c>
      <c r="AW135" s="13" t="s">
        <v>32</v>
      </c>
      <c r="AX135" s="13" t="s">
        <v>70</v>
      </c>
      <c r="AY135" s="208" t="s">
        <v>118</v>
      </c>
    </row>
    <row r="136" spans="2:51" s="13" customFormat="1" ht="11.25">
      <c r="B136" s="197"/>
      <c r="C136" s="198"/>
      <c r="D136" s="199" t="s">
        <v>174</v>
      </c>
      <c r="E136" s="200" t="s">
        <v>19</v>
      </c>
      <c r="F136" s="201" t="s">
        <v>397</v>
      </c>
      <c r="G136" s="198"/>
      <c r="H136" s="202">
        <v>1.5</v>
      </c>
      <c r="I136" s="203"/>
      <c r="J136" s="198"/>
      <c r="K136" s="198"/>
      <c r="L136" s="204"/>
      <c r="M136" s="205"/>
      <c r="N136" s="206"/>
      <c r="O136" s="206"/>
      <c r="P136" s="206"/>
      <c r="Q136" s="206"/>
      <c r="R136" s="206"/>
      <c r="S136" s="206"/>
      <c r="T136" s="207"/>
      <c r="AT136" s="208" t="s">
        <v>174</v>
      </c>
      <c r="AU136" s="208" t="s">
        <v>124</v>
      </c>
      <c r="AV136" s="13" t="s">
        <v>80</v>
      </c>
      <c r="AW136" s="13" t="s">
        <v>32</v>
      </c>
      <c r="AX136" s="13" t="s">
        <v>70</v>
      </c>
      <c r="AY136" s="208" t="s">
        <v>118</v>
      </c>
    </row>
    <row r="137" spans="2:51" s="14" customFormat="1" ht="11.25">
      <c r="B137" s="209"/>
      <c r="C137" s="210"/>
      <c r="D137" s="199" t="s">
        <v>174</v>
      </c>
      <c r="E137" s="211" t="s">
        <v>19</v>
      </c>
      <c r="F137" s="212" t="s">
        <v>178</v>
      </c>
      <c r="G137" s="210"/>
      <c r="H137" s="213">
        <v>6.3</v>
      </c>
      <c r="I137" s="214"/>
      <c r="J137" s="210"/>
      <c r="K137" s="210"/>
      <c r="L137" s="215"/>
      <c r="M137" s="216"/>
      <c r="N137" s="217"/>
      <c r="O137" s="217"/>
      <c r="P137" s="217"/>
      <c r="Q137" s="217"/>
      <c r="R137" s="217"/>
      <c r="S137" s="217"/>
      <c r="T137" s="218"/>
      <c r="AT137" s="219" t="s">
        <v>174</v>
      </c>
      <c r="AU137" s="219" t="s">
        <v>124</v>
      </c>
      <c r="AV137" s="14" t="s">
        <v>122</v>
      </c>
      <c r="AW137" s="14" t="s">
        <v>32</v>
      </c>
      <c r="AX137" s="14" t="s">
        <v>78</v>
      </c>
      <c r="AY137" s="219" t="s">
        <v>118</v>
      </c>
    </row>
    <row r="138" spans="1:65" s="2" customFormat="1" ht="16.5" customHeight="1">
      <c r="A138" s="35"/>
      <c r="B138" s="36"/>
      <c r="C138" s="220" t="s">
        <v>244</v>
      </c>
      <c r="D138" s="220" t="s">
        <v>179</v>
      </c>
      <c r="E138" s="221" t="s">
        <v>245</v>
      </c>
      <c r="F138" s="222" t="s">
        <v>246</v>
      </c>
      <c r="G138" s="223" t="s">
        <v>203</v>
      </c>
      <c r="H138" s="224">
        <v>2.55</v>
      </c>
      <c r="I138" s="225"/>
      <c r="J138" s="226">
        <f>ROUND(I138*H138,2)</f>
        <v>0</v>
      </c>
      <c r="K138" s="222" t="s">
        <v>19</v>
      </c>
      <c r="L138" s="227"/>
      <c r="M138" s="228" t="s">
        <v>19</v>
      </c>
      <c r="N138" s="229" t="s">
        <v>41</v>
      </c>
      <c r="O138" s="65"/>
      <c r="P138" s="155">
        <f>O138*H138</f>
        <v>0</v>
      </c>
      <c r="Q138" s="155">
        <v>0.027</v>
      </c>
      <c r="R138" s="155">
        <f>Q138*H138</f>
        <v>0.06885</v>
      </c>
      <c r="S138" s="155">
        <v>0</v>
      </c>
      <c r="T138" s="15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57" t="s">
        <v>143</v>
      </c>
      <c r="AT138" s="157" t="s">
        <v>179</v>
      </c>
      <c r="AU138" s="157" t="s">
        <v>124</v>
      </c>
      <c r="AY138" s="18" t="s">
        <v>118</v>
      </c>
      <c r="BE138" s="158">
        <f>IF(N138="základní",J138,0)</f>
        <v>0</v>
      </c>
      <c r="BF138" s="158">
        <f>IF(N138="snížená",J138,0)</f>
        <v>0</v>
      </c>
      <c r="BG138" s="158">
        <f>IF(N138="zákl. přenesená",J138,0)</f>
        <v>0</v>
      </c>
      <c r="BH138" s="158">
        <f>IF(N138="sníž. přenesená",J138,0)</f>
        <v>0</v>
      </c>
      <c r="BI138" s="158">
        <f>IF(N138="nulová",J138,0)</f>
        <v>0</v>
      </c>
      <c r="BJ138" s="18" t="s">
        <v>78</v>
      </c>
      <c r="BK138" s="158">
        <f>ROUND(I138*H138,2)</f>
        <v>0</v>
      </c>
      <c r="BL138" s="18" t="s">
        <v>122</v>
      </c>
      <c r="BM138" s="157" t="s">
        <v>398</v>
      </c>
    </row>
    <row r="139" spans="2:51" s="13" customFormat="1" ht="11.25">
      <c r="B139" s="197"/>
      <c r="C139" s="198"/>
      <c r="D139" s="199" t="s">
        <v>174</v>
      </c>
      <c r="E139" s="200" t="s">
        <v>19</v>
      </c>
      <c r="F139" s="201" t="s">
        <v>399</v>
      </c>
      <c r="G139" s="198"/>
      <c r="H139" s="202">
        <v>1.8</v>
      </c>
      <c r="I139" s="203"/>
      <c r="J139" s="198"/>
      <c r="K139" s="198"/>
      <c r="L139" s="204"/>
      <c r="M139" s="205"/>
      <c r="N139" s="206"/>
      <c r="O139" s="206"/>
      <c r="P139" s="206"/>
      <c r="Q139" s="206"/>
      <c r="R139" s="206"/>
      <c r="S139" s="206"/>
      <c r="T139" s="207"/>
      <c r="AT139" s="208" t="s">
        <v>174</v>
      </c>
      <c r="AU139" s="208" t="s">
        <v>124</v>
      </c>
      <c r="AV139" s="13" t="s">
        <v>80</v>
      </c>
      <c r="AW139" s="13" t="s">
        <v>32</v>
      </c>
      <c r="AX139" s="13" t="s">
        <v>70</v>
      </c>
      <c r="AY139" s="208" t="s">
        <v>118</v>
      </c>
    </row>
    <row r="140" spans="2:51" s="13" customFormat="1" ht="11.25">
      <c r="B140" s="197"/>
      <c r="C140" s="198"/>
      <c r="D140" s="199" t="s">
        <v>174</v>
      </c>
      <c r="E140" s="200" t="s">
        <v>19</v>
      </c>
      <c r="F140" s="201" t="s">
        <v>400</v>
      </c>
      <c r="G140" s="198"/>
      <c r="H140" s="202">
        <v>0.75</v>
      </c>
      <c r="I140" s="203"/>
      <c r="J140" s="198"/>
      <c r="K140" s="198"/>
      <c r="L140" s="204"/>
      <c r="M140" s="205"/>
      <c r="N140" s="206"/>
      <c r="O140" s="206"/>
      <c r="P140" s="206"/>
      <c r="Q140" s="206"/>
      <c r="R140" s="206"/>
      <c r="S140" s="206"/>
      <c r="T140" s="207"/>
      <c r="AT140" s="208" t="s">
        <v>174</v>
      </c>
      <c r="AU140" s="208" t="s">
        <v>124</v>
      </c>
      <c r="AV140" s="13" t="s">
        <v>80</v>
      </c>
      <c r="AW140" s="13" t="s">
        <v>32</v>
      </c>
      <c r="AX140" s="13" t="s">
        <v>70</v>
      </c>
      <c r="AY140" s="208" t="s">
        <v>118</v>
      </c>
    </row>
    <row r="141" spans="2:51" s="14" customFormat="1" ht="11.25">
      <c r="B141" s="209"/>
      <c r="C141" s="210"/>
      <c r="D141" s="199" t="s">
        <v>174</v>
      </c>
      <c r="E141" s="211" t="s">
        <v>19</v>
      </c>
      <c r="F141" s="212" t="s">
        <v>178</v>
      </c>
      <c r="G141" s="210"/>
      <c r="H141" s="213">
        <v>2.55</v>
      </c>
      <c r="I141" s="214"/>
      <c r="J141" s="210"/>
      <c r="K141" s="210"/>
      <c r="L141" s="215"/>
      <c r="M141" s="216"/>
      <c r="N141" s="217"/>
      <c r="O141" s="217"/>
      <c r="P141" s="217"/>
      <c r="Q141" s="217"/>
      <c r="R141" s="217"/>
      <c r="S141" s="217"/>
      <c r="T141" s="218"/>
      <c r="AT141" s="219" t="s">
        <v>174</v>
      </c>
      <c r="AU141" s="219" t="s">
        <v>124</v>
      </c>
      <c r="AV141" s="14" t="s">
        <v>122</v>
      </c>
      <c r="AW141" s="14" t="s">
        <v>32</v>
      </c>
      <c r="AX141" s="14" t="s">
        <v>78</v>
      </c>
      <c r="AY141" s="219" t="s">
        <v>118</v>
      </c>
    </row>
    <row r="142" spans="1:65" s="2" customFormat="1" ht="16.5" customHeight="1">
      <c r="A142" s="35"/>
      <c r="B142" s="36"/>
      <c r="C142" s="220" t="s">
        <v>250</v>
      </c>
      <c r="D142" s="220" t="s">
        <v>179</v>
      </c>
      <c r="E142" s="221" t="s">
        <v>251</v>
      </c>
      <c r="F142" s="222" t="s">
        <v>252</v>
      </c>
      <c r="G142" s="223" t="s">
        <v>203</v>
      </c>
      <c r="H142" s="224">
        <v>12.6</v>
      </c>
      <c r="I142" s="225"/>
      <c r="J142" s="226">
        <f>ROUND(I142*H142,2)</f>
        <v>0</v>
      </c>
      <c r="K142" s="222" t="s">
        <v>19</v>
      </c>
      <c r="L142" s="227"/>
      <c r="M142" s="228" t="s">
        <v>19</v>
      </c>
      <c r="N142" s="229" t="s">
        <v>41</v>
      </c>
      <c r="O142" s="65"/>
      <c r="P142" s="155">
        <f>O142*H142</f>
        <v>0</v>
      </c>
      <c r="Q142" s="155">
        <v>0</v>
      </c>
      <c r="R142" s="155">
        <f>Q142*H142</f>
        <v>0</v>
      </c>
      <c r="S142" s="155">
        <v>0</v>
      </c>
      <c r="T142" s="15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57" t="s">
        <v>143</v>
      </c>
      <c r="AT142" s="157" t="s">
        <v>179</v>
      </c>
      <c r="AU142" s="157" t="s">
        <v>124</v>
      </c>
      <c r="AY142" s="18" t="s">
        <v>118</v>
      </c>
      <c r="BE142" s="158">
        <f>IF(N142="základní",J142,0)</f>
        <v>0</v>
      </c>
      <c r="BF142" s="158">
        <f>IF(N142="snížená",J142,0)</f>
        <v>0</v>
      </c>
      <c r="BG142" s="158">
        <f>IF(N142="zákl. přenesená",J142,0)</f>
        <v>0</v>
      </c>
      <c r="BH142" s="158">
        <f>IF(N142="sníž. přenesená",J142,0)</f>
        <v>0</v>
      </c>
      <c r="BI142" s="158">
        <f>IF(N142="nulová",J142,0)</f>
        <v>0</v>
      </c>
      <c r="BJ142" s="18" t="s">
        <v>78</v>
      </c>
      <c r="BK142" s="158">
        <f>ROUND(I142*H142,2)</f>
        <v>0</v>
      </c>
      <c r="BL142" s="18" t="s">
        <v>122</v>
      </c>
      <c r="BM142" s="157" t="s">
        <v>401</v>
      </c>
    </row>
    <row r="143" spans="2:51" s="13" customFormat="1" ht="11.25">
      <c r="B143" s="197"/>
      <c r="C143" s="198"/>
      <c r="D143" s="199" t="s">
        <v>174</v>
      </c>
      <c r="E143" s="200" t="s">
        <v>19</v>
      </c>
      <c r="F143" s="201" t="s">
        <v>402</v>
      </c>
      <c r="G143" s="198"/>
      <c r="H143" s="202">
        <v>4.2</v>
      </c>
      <c r="I143" s="203"/>
      <c r="J143" s="198"/>
      <c r="K143" s="198"/>
      <c r="L143" s="204"/>
      <c r="M143" s="205"/>
      <c r="N143" s="206"/>
      <c r="O143" s="206"/>
      <c r="P143" s="206"/>
      <c r="Q143" s="206"/>
      <c r="R143" s="206"/>
      <c r="S143" s="206"/>
      <c r="T143" s="207"/>
      <c r="AT143" s="208" t="s">
        <v>174</v>
      </c>
      <c r="AU143" s="208" t="s">
        <v>124</v>
      </c>
      <c r="AV143" s="13" t="s">
        <v>80</v>
      </c>
      <c r="AW143" s="13" t="s">
        <v>32</v>
      </c>
      <c r="AX143" s="13" t="s">
        <v>70</v>
      </c>
      <c r="AY143" s="208" t="s">
        <v>118</v>
      </c>
    </row>
    <row r="144" spans="2:51" s="13" customFormat="1" ht="11.25">
      <c r="B144" s="197"/>
      <c r="C144" s="198"/>
      <c r="D144" s="199" t="s">
        <v>174</v>
      </c>
      <c r="E144" s="200" t="s">
        <v>19</v>
      </c>
      <c r="F144" s="201" t="s">
        <v>403</v>
      </c>
      <c r="G144" s="198"/>
      <c r="H144" s="202">
        <v>8.4</v>
      </c>
      <c r="I144" s="203"/>
      <c r="J144" s="198"/>
      <c r="K144" s="198"/>
      <c r="L144" s="204"/>
      <c r="M144" s="205"/>
      <c r="N144" s="206"/>
      <c r="O144" s="206"/>
      <c r="P144" s="206"/>
      <c r="Q144" s="206"/>
      <c r="R144" s="206"/>
      <c r="S144" s="206"/>
      <c r="T144" s="207"/>
      <c r="AT144" s="208" t="s">
        <v>174</v>
      </c>
      <c r="AU144" s="208" t="s">
        <v>124</v>
      </c>
      <c r="AV144" s="13" t="s">
        <v>80</v>
      </c>
      <c r="AW144" s="13" t="s">
        <v>32</v>
      </c>
      <c r="AX144" s="13" t="s">
        <v>70</v>
      </c>
      <c r="AY144" s="208" t="s">
        <v>118</v>
      </c>
    </row>
    <row r="145" spans="2:51" s="14" customFormat="1" ht="11.25">
      <c r="B145" s="209"/>
      <c r="C145" s="210"/>
      <c r="D145" s="199" t="s">
        <v>174</v>
      </c>
      <c r="E145" s="211" t="s">
        <v>19</v>
      </c>
      <c r="F145" s="212" t="s">
        <v>178</v>
      </c>
      <c r="G145" s="210"/>
      <c r="H145" s="213">
        <v>12.600000000000001</v>
      </c>
      <c r="I145" s="214"/>
      <c r="J145" s="210"/>
      <c r="K145" s="210"/>
      <c r="L145" s="215"/>
      <c r="M145" s="216"/>
      <c r="N145" s="217"/>
      <c r="O145" s="217"/>
      <c r="P145" s="217"/>
      <c r="Q145" s="217"/>
      <c r="R145" s="217"/>
      <c r="S145" s="217"/>
      <c r="T145" s="218"/>
      <c r="AT145" s="219" t="s">
        <v>174</v>
      </c>
      <c r="AU145" s="219" t="s">
        <v>124</v>
      </c>
      <c r="AV145" s="14" t="s">
        <v>122</v>
      </c>
      <c r="AW145" s="14" t="s">
        <v>32</v>
      </c>
      <c r="AX145" s="14" t="s">
        <v>78</v>
      </c>
      <c r="AY145" s="219" t="s">
        <v>118</v>
      </c>
    </row>
    <row r="146" spans="1:65" s="2" customFormat="1" ht="16.5" customHeight="1">
      <c r="A146" s="35"/>
      <c r="B146" s="36"/>
      <c r="C146" s="220" t="s">
        <v>199</v>
      </c>
      <c r="D146" s="220" t="s">
        <v>179</v>
      </c>
      <c r="E146" s="221" t="s">
        <v>256</v>
      </c>
      <c r="F146" s="222" t="s">
        <v>257</v>
      </c>
      <c r="G146" s="223" t="s">
        <v>203</v>
      </c>
      <c r="H146" s="224">
        <v>6.3</v>
      </c>
      <c r="I146" s="225"/>
      <c r="J146" s="226">
        <f>ROUND(I146*H146,2)</f>
        <v>0</v>
      </c>
      <c r="K146" s="222" t="s">
        <v>19</v>
      </c>
      <c r="L146" s="227"/>
      <c r="M146" s="228" t="s">
        <v>19</v>
      </c>
      <c r="N146" s="229" t="s">
        <v>41</v>
      </c>
      <c r="O146" s="65"/>
      <c r="P146" s="155">
        <f>O146*H146</f>
        <v>0</v>
      </c>
      <c r="Q146" s="155">
        <v>0</v>
      </c>
      <c r="R146" s="155">
        <f>Q146*H146</f>
        <v>0</v>
      </c>
      <c r="S146" s="155">
        <v>0</v>
      </c>
      <c r="T146" s="15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57" t="s">
        <v>143</v>
      </c>
      <c r="AT146" s="157" t="s">
        <v>179</v>
      </c>
      <c r="AU146" s="157" t="s">
        <v>124</v>
      </c>
      <c r="AY146" s="18" t="s">
        <v>118</v>
      </c>
      <c r="BE146" s="158">
        <f>IF(N146="základní",J146,0)</f>
        <v>0</v>
      </c>
      <c r="BF146" s="158">
        <f>IF(N146="snížená",J146,0)</f>
        <v>0</v>
      </c>
      <c r="BG146" s="158">
        <f>IF(N146="zákl. přenesená",J146,0)</f>
        <v>0</v>
      </c>
      <c r="BH146" s="158">
        <f>IF(N146="sníž. přenesená",J146,0)</f>
        <v>0</v>
      </c>
      <c r="BI146" s="158">
        <f>IF(N146="nulová",J146,0)</f>
        <v>0</v>
      </c>
      <c r="BJ146" s="18" t="s">
        <v>78</v>
      </c>
      <c r="BK146" s="158">
        <f>ROUND(I146*H146,2)</f>
        <v>0</v>
      </c>
      <c r="BL146" s="18" t="s">
        <v>122</v>
      </c>
      <c r="BM146" s="157" t="s">
        <v>404</v>
      </c>
    </row>
    <row r="147" spans="2:51" s="13" customFormat="1" ht="11.25">
      <c r="B147" s="197"/>
      <c r="C147" s="198"/>
      <c r="D147" s="199" t="s">
        <v>174</v>
      </c>
      <c r="E147" s="200" t="s">
        <v>19</v>
      </c>
      <c r="F147" s="201" t="s">
        <v>386</v>
      </c>
      <c r="G147" s="198"/>
      <c r="H147" s="202">
        <v>2.25</v>
      </c>
      <c r="I147" s="203"/>
      <c r="J147" s="198"/>
      <c r="K147" s="198"/>
      <c r="L147" s="204"/>
      <c r="M147" s="205"/>
      <c r="N147" s="206"/>
      <c r="O147" s="206"/>
      <c r="P147" s="206"/>
      <c r="Q147" s="206"/>
      <c r="R147" s="206"/>
      <c r="S147" s="206"/>
      <c r="T147" s="207"/>
      <c r="AT147" s="208" t="s">
        <v>174</v>
      </c>
      <c r="AU147" s="208" t="s">
        <v>124</v>
      </c>
      <c r="AV147" s="13" t="s">
        <v>80</v>
      </c>
      <c r="AW147" s="13" t="s">
        <v>32</v>
      </c>
      <c r="AX147" s="13" t="s">
        <v>70</v>
      </c>
      <c r="AY147" s="208" t="s">
        <v>118</v>
      </c>
    </row>
    <row r="148" spans="2:51" s="13" customFormat="1" ht="11.25">
      <c r="B148" s="197"/>
      <c r="C148" s="198"/>
      <c r="D148" s="199" t="s">
        <v>174</v>
      </c>
      <c r="E148" s="200" t="s">
        <v>19</v>
      </c>
      <c r="F148" s="201" t="s">
        <v>405</v>
      </c>
      <c r="G148" s="198"/>
      <c r="H148" s="202">
        <v>4.05</v>
      </c>
      <c r="I148" s="203"/>
      <c r="J148" s="198"/>
      <c r="K148" s="198"/>
      <c r="L148" s="204"/>
      <c r="M148" s="205"/>
      <c r="N148" s="206"/>
      <c r="O148" s="206"/>
      <c r="P148" s="206"/>
      <c r="Q148" s="206"/>
      <c r="R148" s="206"/>
      <c r="S148" s="206"/>
      <c r="T148" s="207"/>
      <c r="AT148" s="208" t="s">
        <v>174</v>
      </c>
      <c r="AU148" s="208" t="s">
        <v>124</v>
      </c>
      <c r="AV148" s="13" t="s">
        <v>80</v>
      </c>
      <c r="AW148" s="13" t="s">
        <v>32</v>
      </c>
      <c r="AX148" s="13" t="s">
        <v>70</v>
      </c>
      <c r="AY148" s="208" t="s">
        <v>118</v>
      </c>
    </row>
    <row r="149" spans="2:51" s="14" customFormat="1" ht="11.25">
      <c r="B149" s="209"/>
      <c r="C149" s="210"/>
      <c r="D149" s="199" t="s">
        <v>174</v>
      </c>
      <c r="E149" s="211" t="s">
        <v>19</v>
      </c>
      <c r="F149" s="212" t="s">
        <v>178</v>
      </c>
      <c r="G149" s="210"/>
      <c r="H149" s="213">
        <v>6.3</v>
      </c>
      <c r="I149" s="214"/>
      <c r="J149" s="210"/>
      <c r="K149" s="210"/>
      <c r="L149" s="215"/>
      <c r="M149" s="216"/>
      <c r="N149" s="217"/>
      <c r="O149" s="217"/>
      <c r="P149" s="217"/>
      <c r="Q149" s="217"/>
      <c r="R149" s="217"/>
      <c r="S149" s="217"/>
      <c r="T149" s="218"/>
      <c r="AT149" s="219" t="s">
        <v>174</v>
      </c>
      <c r="AU149" s="219" t="s">
        <v>124</v>
      </c>
      <c r="AV149" s="14" t="s">
        <v>122</v>
      </c>
      <c r="AW149" s="14" t="s">
        <v>32</v>
      </c>
      <c r="AX149" s="14" t="s">
        <v>78</v>
      </c>
      <c r="AY149" s="219" t="s">
        <v>118</v>
      </c>
    </row>
    <row r="150" spans="1:65" s="2" customFormat="1" ht="16.5" customHeight="1">
      <c r="A150" s="35"/>
      <c r="B150" s="36"/>
      <c r="C150" s="220" t="s">
        <v>260</v>
      </c>
      <c r="D150" s="220" t="s">
        <v>179</v>
      </c>
      <c r="E150" s="221" t="s">
        <v>261</v>
      </c>
      <c r="F150" s="222" t="s">
        <v>262</v>
      </c>
      <c r="G150" s="223" t="s">
        <v>203</v>
      </c>
      <c r="H150" s="224">
        <v>7.95</v>
      </c>
      <c r="I150" s="225"/>
      <c r="J150" s="226">
        <f>ROUND(I150*H150,2)</f>
        <v>0</v>
      </c>
      <c r="K150" s="222" t="s">
        <v>19</v>
      </c>
      <c r="L150" s="227"/>
      <c r="M150" s="228" t="s">
        <v>19</v>
      </c>
      <c r="N150" s="229" t="s">
        <v>41</v>
      </c>
      <c r="O150" s="65"/>
      <c r="P150" s="155">
        <f>O150*H150</f>
        <v>0</v>
      </c>
      <c r="Q150" s="155">
        <v>0</v>
      </c>
      <c r="R150" s="155">
        <f>Q150*H150</f>
        <v>0</v>
      </c>
      <c r="S150" s="155">
        <v>0</v>
      </c>
      <c r="T150" s="15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57" t="s">
        <v>143</v>
      </c>
      <c r="AT150" s="157" t="s">
        <v>179</v>
      </c>
      <c r="AU150" s="157" t="s">
        <v>124</v>
      </c>
      <c r="AY150" s="18" t="s">
        <v>118</v>
      </c>
      <c r="BE150" s="158">
        <f>IF(N150="základní",J150,0)</f>
        <v>0</v>
      </c>
      <c r="BF150" s="158">
        <f>IF(N150="snížená",J150,0)</f>
        <v>0</v>
      </c>
      <c r="BG150" s="158">
        <f>IF(N150="zákl. přenesená",J150,0)</f>
        <v>0</v>
      </c>
      <c r="BH150" s="158">
        <f>IF(N150="sníž. přenesená",J150,0)</f>
        <v>0</v>
      </c>
      <c r="BI150" s="158">
        <f>IF(N150="nulová",J150,0)</f>
        <v>0</v>
      </c>
      <c r="BJ150" s="18" t="s">
        <v>78</v>
      </c>
      <c r="BK150" s="158">
        <f>ROUND(I150*H150,2)</f>
        <v>0</v>
      </c>
      <c r="BL150" s="18" t="s">
        <v>122</v>
      </c>
      <c r="BM150" s="157" t="s">
        <v>406</v>
      </c>
    </row>
    <row r="151" spans="2:51" s="13" customFormat="1" ht="11.25">
      <c r="B151" s="197"/>
      <c r="C151" s="198"/>
      <c r="D151" s="199" t="s">
        <v>174</v>
      </c>
      <c r="E151" s="200" t="s">
        <v>19</v>
      </c>
      <c r="F151" s="201" t="s">
        <v>407</v>
      </c>
      <c r="G151" s="198"/>
      <c r="H151" s="202">
        <v>3.6</v>
      </c>
      <c r="I151" s="203"/>
      <c r="J151" s="198"/>
      <c r="K151" s="198"/>
      <c r="L151" s="204"/>
      <c r="M151" s="205"/>
      <c r="N151" s="206"/>
      <c r="O151" s="206"/>
      <c r="P151" s="206"/>
      <c r="Q151" s="206"/>
      <c r="R151" s="206"/>
      <c r="S151" s="206"/>
      <c r="T151" s="207"/>
      <c r="AT151" s="208" t="s">
        <v>174</v>
      </c>
      <c r="AU151" s="208" t="s">
        <v>124</v>
      </c>
      <c r="AV151" s="13" t="s">
        <v>80</v>
      </c>
      <c r="AW151" s="13" t="s">
        <v>32</v>
      </c>
      <c r="AX151" s="13" t="s">
        <v>70</v>
      </c>
      <c r="AY151" s="208" t="s">
        <v>118</v>
      </c>
    </row>
    <row r="152" spans="2:51" s="13" customFormat="1" ht="11.25">
      <c r="B152" s="197"/>
      <c r="C152" s="198"/>
      <c r="D152" s="199" t="s">
        <v>174</v>
      </c>
      <c r="E152" s="200" t="s">
        <v>19</v>
      </c>
      <c r="F152" s="201" t="s">
        <v>408</v>
      </c>
      <c r="G152" s="198"/>
      <c r="H152" s="202">
        <v>4.35</v>
      </c>
      <c r="I152" s="203"/>
      <c r="J152" s="198"/>
      <c r="K152" s="198"/>
      <c r="L152" s="204"/>
      <c r="M152" s="205"/>
      <c r="N152" s="206"/>
      <c r="O152" s="206"/>
      <c r="P152" s="206"/>
      <c r="Q152" s="206"/>
      <c r="R152" s="206"/>
      <c r="S152" s="206"/>
      <c r="T152" s="207"/>
      <c r="AT152" s="208" t="s">
        <v>174</v>
      </c>
      <c r="AU152" s="208" t="s">
        <v>124</v>
      </c>
      <c r="AV152" s="13" t="s">
        <v>80</v>
      </c>
      <c r="AW152" s="13" t="s">
        <v>32</v>
      </c>
      <c r="AX152" s="13" t="s">
        <v>70</v>
      </c>
      <c r="AY152" s="208" t="s">
        <v>118</v>
      </c>
    </row>
    <row r="153" spans="2:51" s="14" customFormat="1" ht="11.25">
      <c r="B153" s="209"/>
      <c r="C153" s="210"/>
      <c r="D153" s="199" t="s">
        <v>174</v>
      </c>
      <c r="E153" s="211" t="s">
        <v>19</v>
      </c>
      <c r="F153" s="212" t="s">
        <v>178</v>
      </c>
      <c r="G153" s="210"/>
      <c r="H153" s="213">
        <v>7.949999999999999</v>
      </c>
      <c r="I153" s="214"/>
      <c r="J153" s="210"/>
      <c r="K153" s="210"/>
      <c r="L153" s="215"/>
      <c r="M153" s="216"/>
      <c r="N153" s="217"/>
      <c r="O153" s="217"/>
      <c r="P153" s="217"/>
      <c r="Q153" s="217"/>
      <c r="R153" s="217"/>
      <c r="S153" s="217"/>
      <c r="T153" s="218"/>
      <c r="AT153" s="219" t="s">
        <v>174</v>
      </c>
      <c r="AU153" s="219" t="s">
        <v>124</v>
      </c>
      <c r="AV153" s="14" t="s">
        <v>122</v>
      </c>
      <c r="AW153" s="14" t="s">
        <v>32</v>
      </c>
      <c r="AX153" s="14" t="s">
        <v>78</v>
      </c>
      <c r="AY153" s="219" t="s">
        <v>118</v>
      </c>
    </row>
    <row r="154" spans="1:65" s="2" customFormat="1" ht="16.5" customHeight="1">
      <c r="A154" s="35"/>
      <c r="B154" s="36"/>
      <c r="C154" s="220" t="s">
        <v>266</v>
      </c>
      <c r="D154" s="220" t="s">
        <v>179</v>
      </c>
      <c r="E154" s="221" t="s">
        <v>267</v>
      </c>
      <c r="F154" s="222" t="s">
        <v>268</v>
      </c>
      <c r="G154" s="223" t="s">
        <v>203</v>
      </c>
      <c r="H154" s="224">
        <v>4.05</v>
      </c>
      <c r="I154" s="225"/>
      <c r="J154" s="226">
        <f>ROUND(I154*H154,2)</f>
        <v>0</v>
      </c>
      <c r="K154" s="222" t="s">
        <v>19</v>
      </c>
      <c r="L154" s="227"/>
      <c r="M154" s="228" t="s">
        <v>19</v>
      </c>
      <c r="N154" s="229" t="s">
        <v>41</v>
      </c>
      <c r="O154" s="65"/>
      <c r="P154" s="155">
        <f>O154*H154</f>
        <v>0</v>
      </c>
      <c r="Q154" s="155">
        <v>0</v>
      </c>
      <c r="R154" s="155">
        <f>Q154*H154</f>
        <v>0</v>
      </c>
      <c r="S154" s="155">
        <v>0</v>
      </c>
      <c r="T154" s="15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57" t="s">
        <v>143</v>
      </c>
      <c r="AT154" s="157" t="s">
        <v>179</v>
      </c>
      <c r="AU154" s="157" t="s">
        <v>124</v>
      </c>
      <c r="AY154" s="18" t="s">
        <v>118</v>
      </c>
      <c r="BE154" s="158">
        <f>IF(N154="základní",J154,0)</f>
        <v>0</v>
      </c>
      <c r="BF154" s="158">
        <f>IF(N154="snížená",J154,0)</f>
        <v>0</v>
      </c>
      <c r="BG154" s="158">
        <f>IF(N154="zákl. přenesená",J154,0)</f>
        <v>0</v>
      </c>
      <c r="BH154" s="158">
        <f>IF(N154="sníž. přenesená",J154,0)</f>
        <v>0</v>
      </c>
      <c r="BI154" s="158">
        <f>IF(N154="nulová",J154,0)</f>
        <v>0</v>
      </c>
      <c r="BJ154" s="18" t="s">
        <v>78</v>
      </c>
      <c r="BK154" s="158">
        <f>ROUND(I154*H154,2)</f>
        <v>0</v>
      </c>
      <c r="BL154" s="18" t="s">
        <v>122</v>
      </c>
      <c r="BM154" s="157" t="s">
        <v>409</v>
      </c>
    </row>
    <row r="155" spans="2:51" s="13" customFormat="1" ht="11.25">
      <c r="B155" s="197"/>
      <c r="C155" s="198"/>
      <c r="D155" s="199" t="s">
        <v>174</v>
      </c>
      <c r="E155" s="200" t="s">
        <v>19</v>
      </c>
      <c r="F155" s="201" t="s">
        <v>399</v>
      </c>
      <c r="G155" s="198"/>
      <c r="H155" s="202">
        <v>1.8</v>
      </c>
      <c r="I155" s="203"/>
      <c r="J155" s="198"/>
      <c r="K155" s="198"/>
      <c r="L155" s="204"/>
      <c r="M155" s="205"/>
      <c r="N155" s="206"/>
      <c r="O155" s="206"/>
      <c r="P155" s="206"/>
      <c r="Q155" s="206"/>
      <c r="R155" s="206"/>
      <c r="S155" s="206"/>
      <c r="T155" s="207"/>
      <c r="AT155" s="208" t="s">
        <v>174</v>
      </c>
      <c r="AU155" s="208" t="s">
        <v>124</v>
      </c>
      <c r="AV155" s="13" t="s">
        <v>80</v>
      </c>
      <c r="AW155" s="13" t="s">
        <v>32</v>
      </c>
      <c r="AX155" s="13" t="s">
        <v>70</v>
      </c>
      <c r="AY155" s="208" t="s">
        <v>118</v>
      </c>
    </row>
    <row r="156" spans="2:51" s="13" customFormat="1" ht="11.25">
      <c r="B156" s="197"/>
      <c r="C156" s="198"/>
      <c r="D156" s="199" t="s">
        <v>174</v>
      </c>
      <c r="E156" s="200" t="s">
        <v>19</v>
      </c>
      <c r="F156" s="201" t="s">
        <v>410</v>
      </c>
      <c r="G156" s="198"/>
      <c r="H156" s="202">
        <v>2.25</v>
      </c>
      <c r="I156" s="203"/>
      <c r="J156" s="198"/>
      <c r="K156" s="198"/>
      <c r="L156" s="204"/>
      <c r="M156" s="205"/>
      <c r="N156" s="206"/>
      <c r="O156" s="206"/>
      <c r="P156" s="206"/>
      <c r="Q156" s="206"/>
      <c r="R156" s="206"/>
      <c r="S156" s="206"/>
      <c r="T156" s="207"/>
      <c r="AT156" s="208" t="s">
        <v>174</v>
      </c>
      <c r="AU156" s="208" t="s">
        <v>124</v>
      </c>
      <c r="AV156" s="13" t="s">
        <v>80</v>
      </c>
      <c r="AW156" s="13" t="s">
        <v>32</v>
      </c>
      <c r="AX156" s="13" t="s">
        <v>70</v>
      </c>
      <c r="AY156" s="208" t="s">
        <v>118</v>
      </c>
    </row>
    <row r="157" spans="2:51" s="14" customFormat="1" ht="11.25">
      <c r="B157" s="209"/>
      <c r="C157" s="210"/>
      <c r="D157" s="199" t="s">
        <v>174</v>
      </c>
      <c r="E157" s="211" t="s">
        <v>19</v>
      </c>
      <c r="F157" s="212" t="s">
        <v>178</v>
      </c>
      <c r="G157" s="210"/>
      <c r="H157" s="213">
        <v>4.05</v>
      </c>
      <c r="I157" s="214"/>
      <c r="J157" s="210"/>
      <c r="K157" s="210"/>
      <c r="L157" s="215"/>
      <c r="M157" s="216"/>
      <c r="N157" s="217"/>
      <c r="O157" s="217"/>
      <c r="P157" s="217"/>
      <c r="Q157" s="217"/>
      <c r="R157" s="217"/>
      <c r="S157" s="217"/>
      <c r="T157" s="218"/>
      <c r="AT157" s="219" t="s">
        <v>174</v>
      </c>
      <c r="AU157" s="219" t="s">
        <v>124</v>
      </c>
      <c r="AV157" s="14" t="s">
        <v>122</v>
      </c>
      <c r="AW157" s="14" t="s">
        <v>32</v>
      </c>
      <c r="AX157" s="14" t="s">
        <v>78</v>
      </c>
      <c r="AY157" s="219" t="s">
        <v>118</v>
      </c>
    </row>
    <row r="158" spans="1:65" s="2" customFormat="1" ht="16.5" customHeight="1">
      <c r="A158" s="35"/>
      <c r="B158" s="36"/>
      <c r="C158" s="220" t="s">
        <v>7</v>
      </c>
      <c r="D158" s="220" t="s">
        <v>179</v>
      </c>
      <c r="E158" s="221" t="s">
        <v>271</v>
      </c>
      <c r="F158" s="222" t="s">
        <v>272</v>
      </c>
      <c r="G158" s="223" t="s">
        <v>203</v>
      </c>
      <c r="H158" s="224">
        <v>1.95</v>
      </c>
      <c r="I158" s="225"/>
      <c r="J158" s="226">
        <f>ROUND(I158*H158,2)</f>
        <v>0</v>
      </c>
      <c r="K158" s="222" t="s">
        <v>19</v>
      </c>
      <c r="L158" s="227"/>
      <c r="M158" s="228" t="s">
        <v>19</v>
      </c>
      <c r="N158" s="229" t="s">
        <v>41</v>
      </c>
      <c r="O158" s="65"/>
      <c r="P158" s="155">
        <f>O158*H158</f>
        <v>0</v>
      </c>
      <c r="Q158" s="155">
        <v>0</v>
      </c>
      <c r="R158" s="155">
        <f>Q158*H158</f>
        <v>0</v>
      </c>
      <c r="S158" s="155">
        <v>0</v>
      </c>
      <c r="T158" s="15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57" t="s">
        <v>143</v>
      </c>
      <c r="AT158" s="157" t="s">
        <v>179</v>
      </c>
      <c r="AU158" s="157" t="s">
        <v>124</v>
      </c>
      <c r="AY158" s="18" t="s">
        <v>118</v>
      </c>
      <c r="BE158" s="158">
        <f>IF(N158="základní",J158,0)</f>
        <v>0</v>
      </c>
      <c r="BF158" s="158">
        <f>IF(N158="snížená",J158,0)</f>
        <v>0</v>
      </c>
      <c r="BG158" s="158">
        <f>IF(N158="zákl. přenesená",J158,0)</f>
        <v>0</v>
      </c>
      <c r="BH158" s="158">
        <f>IF(N158="sníž. přenesená",J158,0)</f>
        <v>0</v>
      </c>
      <c r="BI158" s="158">
        <f>IF(N158="nulová",J158,0)</f>
        <v>0</v>
      </c>
      <c r="BJ158" s="18" t="s">
        <v>78</v>
      </c>
      <c r="BK158" s="158">
        <f>ROUND(I158*H158,2)</f>
        <v>0</v>
      </c>
      <c r="BL158" s="18" t="s">
        <v>122</v>
      </c>
      <c r="BM158" s="157" t="s">
        <v>411</v>
      </c>
    </row>
    <row r="159" spans="2:51" s="13" customFormat="1" ht="11.25">
      <c r="B159" s="197"/>
      <c r="C159" s="198"/>
      <c r="D159" s="199" t="s">
        <v>174</v>
      </c>
      <c r="E159" s="200" t="s">
        <v>19</v>
      </c>
      <c r="F159" s="201" t="s">
        <v>412</v>
      </c>
      <c r="G159" s="198"/>
      <c r="H159" s="202">
        <v>1.95</v>
      </c>
      <c r="I159" s="203"/>
      <c r="J159" s="198"/>
      <c r="K159" s="198"/>
      <c r="L159" s="204"/>
      <c r="M159" s="205"/>
      <c r="N159" s="206"/>
      <c r="O159" s="206"/>
      <c r="P159" s="206"/>
      <c r="Q159" s="206"/>
      <c r="R159" s="206"/>
      <c r="S159" s="206"/>
      <c r="T159" s="207"/>
      <c r="AT159" s="208" t="s">
        <v>174</v>
      </c>
      <c r="AU159" s="208" t="s">
        <v>124</v>
      </c>
      <c r="AV159" s="13" t="s">
        <v>80</v>
      </c>
      <c r="AW159" s="13" t="s">
        <v>32</v>
      </c>
      <c r="AX159" s="13" t="s">
        <v>70</v>
      </c>
      <c r="AY159" s="208" t="s">
        <v>118</v>
      </c>
    </row>
    <row r="160" spans="2:51" s="14" customFormat="1" ht="11.25">
      <c r="B160" s="209"/>
      <c r="C160" s="210"/>
      <c r="D160" s="199" t="s">
        <v>174</v>
      </c>
      <c r="E160" s="211" t="s">
        <v>19</v>
      </c>
      <c r="F160" s="212" t="s">
        <v>178</v>
      </c>
      <c r="G160" s="210"/>
      <c r="H160" s="213">
        <v>1.95</v>
      </c>
      <c r="I160" s="214"/>
      <c r="J160" s="210"/>
      <c r="K160" s="210"/>
      <c r="L160" s="215"/>
      <c r="M160" s="216"/>
      <c r="N160" s="217"/>
      <c r="O160" s="217"/>
      <c r="P160" s="217"/>
      <c r="Q160" s="217"/>
      <c r="R160" s="217"/>
      <c r="S160" s="217"/>
      <c r="T160" s="218"/>
      <c r="AT160" s="219" t="s">
        <v>174</v>
      </c>
      <c r="AU160" s="219" t="s">
        <v>124</v>
      </c>
      <c r="AV160" s="14" t="s">
        <v>122</v>
      </c>
      <c r="AW160" s="14" t="s">
        <v>32</v>
      </c>
      <c r="AX160" s="14" t="s">
        <v>78</v>
      </c>
      <c r="AY160" s="219" t="s">
        <v>118</v>
      </c>
    </row>
    <row r="161" spans="1:65" s="2" customFormat="1" ht="16.5" customHeight="1">
      <c r="A161" s="35"/>
      <c r="B161" s="36"/>
      <c r="C161" s="220" t="s">
        <v>275</v>
      </c>
      <c r="D161" s="220" t="s">
        <v>179</v>
      </c>
      <c r="E161" s="221" t="s">
        <v>276</v>
      </c>
      <c r="F161" s="222" t="s">
        <v>277</v>
      </c>
      <c r="G161" s="223" t="s">
        <v>203</v>
      </c>
      <c r="H161" s="224">
        <v>1.35</v>
      </c>
      <c r="I161" s="225"/>
      <c r="J161" s="226">
        <f>ROUND(I161*H161,2)</f>
        <v>0</v>
      </c>
      <c r="K161" s="222" t="s">
        <v>19</v>
      </c>
      <c r="L161" s="227"/>
      <c r="M161" s="228" t="s">
        <v>19</v>
      </c>
      <c r="N161" s="229" t="s">
        <v>41</v>
      </c>
      <c r="O161" s="65"/>
      <c r="P161" s="155">
        <f>O161*H161</f>
        <v>0</v>
      </c>
      <c r="Q161" s="155">
        <v>0</v>
      </c>
      <c r="R161" s="155">
        <f>Q161*H161</f>
        <v>0</v>
      </c>
      <c r="S161" s="155">
        <v>0</v>
      </c>
      <c r="T161" s="156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57" t="s">
        <v>143</v>
      </c>
      <c r="AT161" s="157" t="s">
        <v>179</v>
      </c>
      <c r="AU161" s="157" t="s">
        <v>124</v>
      </c>
      <c r="AY161" s="18" t="s">
        <v>118</v>
      </c>
      <c r="BE161" s="158">
        <f>IF(N161="základní",J161,0)</f>
        <v>0</v>
      </c>
      <c r="BF161" s="158">
        <f>IF(N161="snížená",J161,0)</f>
        <v>0</v>
      </c>
      <c r="BG161" s="158">
        <f>IF(N161="zákl. přenesená",J161,0)</f>
        <v>0</v>
      </c>
      <c r="BH161" s="158">
        <f>IF(N161="sníž. přenesená",J161,0)</f>
        <v>0</v>
      </c>
      <c r="BI161" s="158">
        <f>IF(N161="nulová",J161,0)</f>
        <v>0</v>
      </c>
      <c r="BJ161" s="18" t="s">
        <v>78</v>
      </c>
      <c r="BK161" s="158">
        <f>ROUND(I161*H161,2)</f>
        <v>0</v>
      </c>
      <c r="BL161" s="18" t="s">
        <v>122</v>
      </c>
      <c r="BM161" s="157" t="s">
        <v>413</v>
      </c>
    </row>
    <row r="162" spans="2:51" s="13" customFormat="1" ht="11.25">
      <c r="B162" s="197"/>
      <c r="C162" s="198"/>
      <c r="D162" s="199" t="s">
        <v>174</v>
      </c>
      <c r="E162" s="200" t="s">
        <v>19</v>
      </c>
      <c r="F162" s="201" t="s">
        <v>414</v>
      </c>
      <c r="G162" s="198"/>
      <c r="H162" s="202">
        <v>1.35</v>
      </c>
      <c r="I162" s="203"/>
      <c r="J162" s="198"/>
      <c r="K162" s="198"/>
      <c r="L162" s="204"/>
      <c r="M162" s="205"/>
      <c r="N162" s="206"/>
      <c r="O162" s="206"/>
      <c r="P162" s="206"/>
      <c r="Q162" s="206"/>
      <c r="R162" s="206"/>
      <c r="S162" s="206"/>
      <c r="T162" s="207"/>
      <c r="AT162" s="208" t="s">
        <v>174</v>
      </c>
      <c r="AU162" s="208" t="s">
        <v>124</v>
      </c>
      <c r="AV162" s="13" t="s">
        <v>80</v>
      </c>
      <c r="AW162" s="13" t="s">
        <v>32</v>
      </c>
      <c r="AX162" s="13" t="s">
        <v>70</v>
      </c>
      <c r="AY162" s="208" t="s">
        <v>118</v>
      </c>
    </row>
    <row r="163" spans="2:51" s="14" customFormat="1" ht="11.25">
      <c r="B163" s="209"/>
      <c r="C163" s="210"/>
      <c r="D163" s="199" t="s">
        <v>174</v>
      </c>
      <c r="E163" s="211" t="s">
        <v>19</v>
      </c>
      <c r="F163" s="212" t="s">
        <v>178</v>
      </c>
      <c r="G163" s="210"/>
      <c r="H163" s="213">
        <v>1.35</v>
      </c>
      <c r="I163" s="214"/>
      <c r="J163" s="210"/>
      <c r="K163" s="210"/>
      <c r="L163" s="215"/>
      <c r="M163" s="216"/>
      <c r="N163" s="217"/>
      <c r="O163" s="217"/>
      <c r="P163" s="217"/>
      <c r="Q163" s="217"/>
      <c r="R163" s="217"/>
      <c r="S163" s="217"/>
      <c r="T163" s="218"/>
      <c r="AT163" s="219" t="s">
        <v>174</v>
      </c>
      <c r="AU163" s="219" t="s">
        <v>124</v>
      </c>
      <c r="AV163" s="14" t="s">
        <v>122</v>
      </c>
      <c r="AW163" s="14" t="s">
        <v>32</v>
      </c>
      <c r="AX163" s="14" t="s">
        <v>78</v>
      </c>
      <c r="AY163" s="219" t="s">
        <v>118</v>
      </c>
    </row>
    <row r="164" spans="1:65" s="2" customFormat="1" ht="16.5" customHeight="1">
      <c r="A164" s="35"/>
      <c r="B164" s="36"/>
      <c r="C164" s="220" t="s">
        <v>280</v>
      </c>
      <c r="D164" s="220" t="s">
        <v>179</v>
      </c>
      <c r="E164" s="221" t="s">
        <v>281</v>
      </c>
      <c r="F164" s="222" t="s">
        <v>282</v>
      </c>
      <c r="G164" s="223" t="s">
        <v>203</v>
      </c>
      <c r="H164" s="224">
        <v>0.75</v>
      </c>
      <c r="I164" s="225"/>
      <c r="J164" s="226">
        <f>ROUND(I164*H164,2)</f>
        <v>0</v>
      </c>
      <c r="K164" s="222" t="s">
        <v>19</v>
      </c>
      <c r="L164" s="227"/>
      <c r="M164" s="228" t="s">
        <v>19</v>
      </c>
      <c r="N164" s="229" t="s">
        <v>41</v>
      </c>
      <c r="O164" s="65"/>
      <c r="P164" s="155">
        <f>O164*H164</f>
        <v>0</v>
      </c>
      <c r="Q164" s="155">
        <v>0</v>
      </c>
      <c r="R164" s="155">
        <f>Q164*H164</f>
        <v>0</v>
      </c>
      <c r="S164" s="155">
        <v>0</v>
      </c>
      <c r="T164" s="15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57" t="s">
        <v>143</v>
      </c>
      <c r="AT164" s="157" t="s">
        <v>179</v>
      </c>
      <c r="AU164" s="157" t="s">
        <v>124</v>
      </c>
      <c r="AY164" s="18" t="s">
        <v>118</v>
      </c>
      <c r="BE164" s="158">
        <f>IF(N164="základní",J164,0)</f>
        <v>0</v>
      </c>
      <c r="BF164" s="158">
        <f>IF(N164="snížená",J164,0)</f>
        <v>0</v>
      </c>
      <c r="BG164" s="158">
        <f>IF(N164="zákl. přenesená",J164,0)</f>
        <v>0</v>
      </c>
      <c r="BH164" s="158">
        <f>IF(N164="sníž. přenesená",J164,0)</f>
        <v>0</v>
      </c>
      <c r="BI164" s="158">
        <f>IF(N164="nulová",J164,0)</f>
        <v>0</v>
      </c>
      <c r="BJ164" s="18" t="s">
        <v>78</v>
      </c>
      <c r="BK164" s="158">
        <f>ROUND(I164*H164,2)</f>
        <v>0</v>
      </c>
      <c r="BL164" s="18" t="s">
        <v>122</v>
      </c>
      <c r="BM164" s="157" t="s">
        <v>415</v>
      </c>
    </row>
    <row r="165" spans="2:51" s="13" customFormat="1" ht="11.25">
      <c r="B165" s="197"/>
      <c r="C165" s="198"/>
      <c r="D165" s="199" t="s">
        <v>174</v>
      </c>
      <c r="E165" s="200" t="s">
        <v>19</v>
      </c>
      <c r="F165" s="201" t="s">
        <v>416</v>
      </c>
      <c r="G165" s="198"/>
      <c r="H165" s="202">
        <v>0.75</v>
      </c>
      <c r="I165" s="203"/>
      <c r="J165" s="198"/>
      <c r="K165" s="198"/>
      <c r="L165" s="204"/>
      <c r="M165" s="205"/>
      <c r="N165" s="206"/>
      <c r="O165" s="206"/>
      <c r="P165" s="206"/>
      <c r="Q165" s="206"/>
      <c r="R165" s="206"/>
      <c r="S165" s="206"/>
      <c r="T165" s="207"/>
      <c r="AT165" s="208" t="s">
        <v>174</v>
      </c>
      <c r="AU165" s="208" t="s">
        <v>124</v>
      </c>
      <c r="AV165" s="13" t="s">
        <v>80</v>
      </c>
      <c r="AW165" s="13" t="s">
        <v>32</v>
      </c>
      <c r="AX165" s="13" t="s">
        <v>70</v>
      </c>
      <c r="AY165" s="208" t="s">
        <v>118</v>
      </c>
    </row>
    <row r="166" spans="2:51" s="14" customFormat="1" ht="11.25">
      <c r="B166" s="209"/>
      <c r="C166" s="210"/>
      <c r="D166" s="199" t="s">
        <v>174</v>
      </c>
      <c r="E166" s="211" t="s">
        <v>19</v>
      </c>
      <c r="F166" s="212" t="s">
        <v>178</v>
      </c>
      <c r="G166" s="210"/>
      <c r="H166" s="213">
        <v>0.75</v>
      </c>
      <c r="I166" s="214"/>
      <c r="J166" s="210"/>
      <c r="K166" s="210"/>
      <c r="L166" s="215"/>
      <c r="M166" s="216"/>
      <c r="N166" s="217"/>
      <c r="O166" s="217"/>
      <c r="P166" s="217"/>
      <c r="Q166" s="217"/>
      <c r="R166" s="217"/>
      <c r="S166" s="217"/>
      <c r="T166" s="218"/>
      <c r="AT166" s="219" t="s">
        <v>174</v>
      </c>
      <c r="AU166" s="219" t="s">
        <v>124</v>
      </c>
      <c r="AV166" s="14" t="s">
        <v>122</v>
      </c>
      <c r="AW166" s="14" t="s">
        <v>32</v>
      </c>
      <c r="AX166" s="14" t="s">
        <v>78</v>
      </c>
      <c r="AY166" s="219" t="s">
        <v>118</v>
      </c>
    </row>
    <row r="167" spans="1:65" s="2" customFormat="1" ht="24.2" customHeight="1">
      <c r="A167" s="35"/>
      <c r="B167" s="36"/>
      <c r="C167" s="146" t="s">
        <v>285</v>
      </c>
      <c r="D167" s="146" t="s">
        <v>113</v>
      </c>
      <c r="E167" s="147" t="s">
        <v>286</v>
      </c>
      <c r="F167" s="148" t="s">
        <v>287</v>
      </c>
      <c r="G167" s="149" t="s">
        <v>203</v>
      </c>
      <c r="H167" s="150">
        <v>30.9</v>
      </c>
      <c r="I167" s="151"/>
      <c r="J167" s="152">
        <f>ROUND(I167*H167,2)</f>
        <v>0</v>
      </c>
      <c r="K167" s="148" t="s">
        <v>166</v>
      </c>
      <c r="L167" s="40"/>
      <c r="M167" s="153" t="s">
        <v>19</v>
      </c>
      <c r="N167" s="154" t="s">
        <v>41</v>
      </c>
      <c r="O167" s="65"/>
      <c r="P167" s="155">
        <f>O167*H167</f>
        <v>0</v>
      </c>
      <c r="Q167" s="155">
        <v>0</v>
      </c>
      <c r="R167" s="155">
        <f>Q167*H167</f>
        <v>0</v>
      </c>
      <c r="S167" s="155">
        <v>0</v>
      </c>
      <c r="T167" s="156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57" t="s">
        <v>122</v>
      </c>
      <c r="AT167" s="157" t="s">
        <v>113</v>
      </c>
      <c r="AU167" s="157" t="s">
        <v>124</v>
      </c>
      <c r="AY167" s="18" t="s">
        <v>118</v>
      </c>
      <c r="BE167" s="158">
        <f>IF(N167="základní",J167,0)</f>
        <v>0</v>
      </c>
      <c r="BF167" s="158">
        <f>IF(N167="snížená",J167,0)</f>
        <v>0</v>
      </c>
      <c r="BG167" s="158">
        <f>IF(N167="zákl. přenesená",J167,0)</f>
        <v>0</v>
      </c>
      <c r="BH167" s="158">
        <f>IF(N167="sníž. přenesená",J167,0)</f>
        <v>0</v>
      </c>
      <c r="BI167" s="158">
        <f>IF(N167="nulová",J167,0)</f>
        <v>0</v>
      </c>
      <c r="BJ167" s="18" t="s">
        <v>78</v>
      </c>
      <c r="BK167" s="158">
        <f>ROUND(I167*H167,2)</f>
        <v>0</v>
      </c>
      <c r="BL167" s="18" t="s">
        <v>122</v>
      </c>
      <c r="BM167" s="157" t="s">
        <v>417</v>
      </c>
    </row>
    <row r="168" spans="1:47" s="2" customFormat="1" ht="11.25">
      <c r="A168" s="35"/>
      <c r="B168" s="36"/>
      <c r="C168" s="37"/>
      <c r="D168" s="192" t="s">
        <v>168</v>
      </c>
      <c r="E168" s="37"/>
      <c r="F168" s="193" t="s">
        <v>289</v>
      </c>
      <c r="G168" s="37"/>
      <c r="H168" s="37"/>
      <c r="I168" s="194"/>
      <c r="J168" s="37"/>
      <c r="K168" s="37"/>
      <c r="L168" s="40"/>
      <c r="M168" s="195"/>
      <c r="N168" s="196"/>
      <c r="O168" s="65"/>
      <c r="P168" s="65"/>
      <c r="Q168" s="65"/>
      <c r="R168" s="65"/>
      <c r="S168" s="65"/>
      <c r="T168" s="66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168</v>
      </c>
      <c r="AU168" s="18" t="s">
        <v>124</v>
      </c>
    </row>
    <row r="169" spans="2:51" s="13" customFormat="1" ht="11.25">
      <c r="B169" s="197"/>
      <c r="C169" s="198"/>
      <c r="D169" s="199" t="s">
        <v>174</v>
      </c>
      <c r="E169" s="200" t="s">
        <v>19</v>
      </c>
      <c r="F169" s="201" t="s">
        <v>418</v>
      </c>
      <c r="G169" s="198"/>
      <c r="H169" s="202">
        <v>30.9</v>
      </c>
      <c r="I169" s="203"/>
      <c r="J169" s="198"/>
      <c r="K169" s="198"/>
      <c r="L169" s="204"/>
      <c r="M169" s="205"/>
      <c r="N169" s="206"/>
      <c r="O169" s="206"/>
      <c r="P169" s="206"/>
      <c r="Q169" s="206"/>
      <c r="R169" s="206"/>
      <c r="S169" s="206"/>
      <c r="T169" s="207"/>
      <c r="AT169" s="208" t="s">
        <v>174</v>
      </c>
      <c r="AU169" s="208" t="s">
        <v>124</v>
      </c>
      <c r="AV169" s="13" t="s">
        <v>80</v>
      </c>
      <c r="AW169" s="13" t="s">
        <v>32</v>
      </c>
      <c r="AX169" s="13" t="s">
        <v>78</v>
      </c>
      <c r="AY169" s="208" t="s">
        <v>118</v>
      </c>
    </row>
    <row r="170" spans="1:65" s="2" customFormat="1" ht="24.2" customHeight="1">
      <c r="A170" s="35"/>
      <c r="B170" s="36"/>
      <c r="C170" s="146" t="s">
        <v>290</v>
      </c>
      <c r="D170" s="146" t="s">
        <v>113</v>
      </c>
      <c r="E170" s="147" t="s">
        <v>291</v>
      </c>
      <c r="F170" s="148" t="s">
        <v>292</v>
      </c>
      <c r="G170" s="149" t="s">
        <v>203</v>
      </c>
      <c r="H170" s="150">
        <v>34.05</v>
      </c>
      <c r="I170" s="151"/>
      <c r="J170" s="152">
        <f>ROUND(I170*H170,2)</f>
        <v>0</v>
      </c>
      <c r="K170" s="148" t="s">
        <v>166</v>
      </c>
      <c r="L170" s="40"/>
      <c r="M170" s="153" t="s">
        <v>19</v>
      </c>
      <c r="N170" s="154" t="s">
        <v>41</v>
      </c>
      <c r="O170" s="65"/>
      <c r="P170" s="155">
        <f>O170*H170</f>
        <v>0</v>
      </c>
      <c r="Q170" s="155">
        <v>0</v>
      </c>
      <c r="R170" s="155">
        <f>Q170*H170</f>
        <v>0</v>
      </c>
      <c r="S170" s="155">
        <v>0</v>
      </c>
      <c r="T170" s="156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57" t="s">
        <v>122</v>
      </c>
      <c r="AT170" s="157" t="s">
        <v>113</v>
      </c>
      <c r="AU170" s="157" t="s">
        <v>124</v>
      </c>
      <c r="AY170" s="18" t="s">
        <v>118</v>
      </c>
      <c r="BE170" s="158">
        <f>IF(N170="základní",J170,0)</f>
        <v>0</v>
      </c>
      <c r="BF170" s="158">
        <f>IF(N170="snížená",J170,0)</f>
        <v>0</v>
      </c>
      <c r="BG170" s="158">
        <f>IF(N170="zákl. přenesená",J170,0)</f>
        <v>0</v>
      </c>
      <c r="BH170" s="158">
        <f>IF(N170="sníž. přenesená",J170,0)</f>
        <v>0</v>
      </c>
      <c r="BI170" s="158">
        <f>IF(N170="nulová",J170,0)</f>
        <v>0</v>
      </c>
      <c r="BJ170" s="18" t="s">
        <v>78</v>
      </c>
      <c r="BK170" s="158">
        <f>ROUND(I170*H170,2)</f>
        <v>0</v>
      </c>
      <c r="BL170" s="18" t="s">
        <v>122</v>
      </c>
      <c r="BM170" s="157" t="s">
        <v>419</v>
      </c>
    </row>
    <row r="171" spans="1:47" s="2" customFormat="1" ht="11.25">
      <c r="A171" s="35"/>
      <c r="B171" s="36"/>
      <c r="C171" s="37"/>
      <c r="D171" s="192" t="s">
        <v>168</v>
      </c>
      <c r="E171" s="37"/>
      <c r="F171" s="193" t="s">
        <v>294</v>
      </c>
      <c r="G171" s="37"/>
      <c r="H171" s="37"/>
      <c r="I171" s="194"/>
      <c r="J171" s="37"/>
      <c r="K171" s="37"/>
      <c r="L171" s="40"/>
      <c r="M171" s="195"/>
      <c r="N171" s="196"/>
      <c r="O171" s="65"/>
      <c r="P171" s="65"/>
      <c r="Q171" s="65"/>
      <c r="R171" s="65"/>
      <c r="S171" s="65"/>
      <c r="T171" s="66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8" t="s">
        <v>168</v>
      </c>
      <c r="AU171" s="18" t="s">
        <v>124</v>
      </c>
    </row>
    <row r="172" spans="2:51" s="13" customFormat="1" ht="11.25">
      <c r="B172" s="197"/>
      <c r="C172" s="198"/>
      <c r="D172" s="199" t="s">
        <v>174</v>
      </c>
      <c r="E172" s="200" t="s">
        <v>19</v>
      </c>
      <c r="F172" s="201" t="s">
        <v>420</v>
      </c>
      <c r="G172" s="198"/>
      <c r="H172" s="202">
        <v>34.05</v>
      </c>
      <c r="I172" s="203"/>
      <c r="J172" s="198"/>
      <c r="K172" s="198"/>
      <c r="L172" s="204"/>
      <c r="M172" s="205"/>
      <c r="N172" s="206"/>
      <c r="O172" s="206"/>
      <c r="P172" s="206"/>
      <c r="Q172" s="206"/>
      <c r="R172" s="206"/>
      <c r="S172" s="206"/>
      <c r="T172" s="207"/>
      <c r="AT172" s="208" t="s">
        <v>174</v>
      </c>
      <c r="AU172" s="208" t="s">
        <v>124</v>
      </c>
      <c r="AV172" s="13" t="s">
        <v>80</v>
      </c>
      <c r="AW172" s="13" t="s">
        <v>32</v>
      </c>
      <c r="AX172" s="13" t="s">
        <v>70</v>
      </c>
      <c r="AY172" s="208" t="s">
        <v>118</v>
      </c>
    </row>
    <row r="173" spans="2:51" s="14" customFormat="1" ht="11.25">
      <c r="B173" s="209"/>
      <c r="C173" s="210"/>
      <c r="D173" s="199" t="s">
        <v>174</v>
      </c>
      <c r="E173" s="211" t="s">
        <v>19</v>
      </c>
      <c r="F173" s="212" t="s">
        <v>178</v>
      </c>
      <c r="G173" s="210"/>
      <c r="H173" s="213">
        <v>34.05</v>
      </c>
      <c r="I173" s="214"/>
      <c r="J173" s="210"/>
      <c r="K173" s="210"/>
      <c r="L173" s="215"/>
      <c r="M173" s="216"/>
      <c r="N173" s="217"/>
      <c r="O173" s="217"/>
      <c r="P173" s="217"/>
      <c r="Q173" s="217"/>
      <c r="R173" s="217"/>
      <c r="S173" s="217"/>
      <c r="T173" s="218"/>
      <c r="AT173" s="219" t="s">
        <v>174</v>
      </c>
      <c r="AU173" s="219" t="s">
        <v>124</v>
      </c>
      <c r="AV173" s="14" t="s">
        <v>122</v>
      </c>
      <c r="AW173" s="14" t="s">
        <v>32</v>
      </c>
      <c r="AX173" s="14" t="s">
        <v>78</v>
      </c>
      <c r="AY173" s="219" t="s">
        <v>118</v>
      </c>
    </row>
    <row r="174" spans="1:65" s="2" customFormat="1" ht="24.2" customHeight="1">
      <c r="A174" s="35"/>
      <c r="B174" s="36"/>
      <c r="C174" s="146" t="s">
        <v>295</v>
      </c>
      <c r="D174" s="146" t="s">
        <v>113</v>
      </c>
      <c r="E174" s="147" t="s">
        <v>296</v>
      </c>
      <c r="F174" s="148" t="s">
        <v>297</v>
      </c>
      <c r="G174" s="149" t="s">
        <v>203</v>
      </c>
      <c r="H174" s="150">
        <v>34.05</v>
      </c>
      <c r="I174" s="151"/>
      <c r="J174" s="152">
        <f>ROUND(I174*H174,2)</f>
        <v>0</v>
      </c>
      <c r="K174" s="148" t="s">
        <v>166</v>
      </c>
      <c r="L174" s="40"/>
      <c r="M174" s="153" t="s">
        <v>19</v>
      </c>
      <c r="N174" s="154" t="s">
        <v>41</v>
      </c>
      <c r="O174" s="65"/>
      <c r="P174" s="155">
        <f>O174*H174</f>
        <v>0</v>
      </c>
      <c r="Q174" s="155">
        <v>0</v>
      </c>
      <c r="R174" s="155">
        <f>Q174*H174</f>
        <v>0</v>
      </c>
      <c r="S174" s="155">
        <v>0</v>
      </c>
      <c r="T174" s="156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57" t="s">
        <v>122</v>
      </c>
      <c r="AT174" s="157" t="s">
        <v>113</v>
      </c>
      <c r="AU174" s="157" t="s">
        <v>124</v>
      </c>
      <c r="AY174" s="18" t="s">
        <v>118</v>
      </c>
      <c r="BE174" s="158">
        <f>IF(N174="základní",J174,0)</f>
        <v>0</v>
      </c>
      <c r="BF174" s="158">
        <f>IF(N174="snížená",J174,0)</f>
        <v>0</v>
      </c>
      <c r="BG174" s="158">
        <f>IF(N174="zákl. přenesená",J174,0)</f>
        <v>0</v>
      </c>
      <c r="BH174" s="158">
        <f>IF(N174="sníž. přenesená",J174,0)</f>
        <v>0</v>
      </c>
      <c r="BI174" s="158">
        <f>IF(N174="nulová",J174,0)</f>
        <v>0</v>
      </c>
      <c r="BJ174" s="18" t="s">
        <v>78</v>
      </c>
      <c r="BK174" s="158">
        <f>ROUND(I174*H174,2)</f>
        <v>0</v>
      </c>
      <c r="BL174" s="18" t="s">
        <v>122</v>
      </c>
      <c r="BM174" s="157" t="s">
        <v>421</v>
      </c>
    </row>
    <row r="175" spans="1:47" s="2" customFormat="1" ht="11.25">
      <c r="A175" s="35"/>
      <c r="B175" s="36"/>
      <c r="C175" s="37"/>
      <c r="D175" s="192" t="s">
        <v>168</v>
      </c>
      <c r="E175" s="37"/>
      <c r="F175" s="193" t="s">
        <v>299</v>
      </c>
      <c r="G175" s="37"/>
      <c r="H175" s="37"/>
      <c r="I175" s="194"/>
      <c r="J175" s="37"/>
      <c r="K175" s="37"/>
      <c r="L175" s="40"/>
      <c r="M175" s="195"/>
      <c r="N175" s="196"/>
      <c r="O175" s="65"/>
      <c r="P175" s="65"/>
      <c r="Q175" s="65"/>
      <c r="R175" s="65"/>
      <c r="S175" s="65"/>
      <c r="T175" s="66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8" t="s">
        <v>168</v>
      </c>
      <c r="AU175" s="18" t="s">
        <v>124</v>
      </c>
    </row>
    <row r="176" spans="2:51" s="13" customFormat="1" ht="11.25">
      <c r="B176" s="197"/>
      <c r="C176" s="198"/>
      <c r="D176" s="199" t="s">
        <v>174</v>
      </c>
      <c r="E176" s="200" t="s">
        <v>19</v>
      </c>
      <c r="F176" s="201" t="s">
        <v>422</v>
      </c>
      <c r="G176" s="198"/>
      <c r="H176" s="202">
        <v>34.05</v>
      </c>
      <c r="I176" s="203"/>
      <c r="J176" s="198"/>
      <c r="K176" s="198"/>
      <c r="L176" s="204"/>
      <c r="M176" s="205"/>
      <c r="N176" s="206"/>
      <c r="O176" s="206"/>
      <c r="P176" s="206"/>
      <c r="Q176" s="206"/>
      <c r="R176" s="206"/>
      <c r="S176" s="206"/>
      <c r="T176" s="207"/>
      <c r="AT176" s="208" t="s">
        <v>174</v>
      </c>
      <c r="AU176" s="208" t="s">
        <v>124</v>
      </c>
      <c r="AV176" s="13" t="s">
        <v>80</v>
      </c>
      <c r="AW176" s="13" t="s">
        <v>32</v>
      </c>
      <c r="AX176" s="13" t="s">
        <v>78</v>
      </c>
      <c r="AY176" s="208" t="s">
        <v>118</v>
      </c>
    </row>
    <row r="177" spans="1:65" s="2" customFormat="1" ht="24.2" customHeight="1">
      <c r="A177" s="35"/>
      <c r="B177" s="36"/>
      <c r="C177" s="146" t="s">
        <v>300</v>
      </c>
      <c r="D177" s="146" t="s">
        <v>113</v>
      </c>
      <c r="E177" s="147" t="s">
        <v>301</v>
      </c>
      <c r="F177" s="148" t="s">
        <v>302</v>
      </c>
      <c r="G177" s="149" t="s">
        <v>203</v>
      </c>
      <c r="H177" s="150">
        <v>30.9</v>
      </c>
      <c r="I177" s="151"/>
      <c r="J177" s="152">
        <f>ROUND(I177*H177,2)</f>
        <v>0</v>
      </c>
      <c r="K177" s="148" t="s">
        <v>166</v>
      </c>
      <c r="L177" s="40"/>
      <c r="M177" s="153" t="s">
        <v>19</v>
      </c>
      <c r="N177" s="154" t="s">
        <v>41</v>
      </c>
      <c r="O177" s="65"/>
      <c r="P177" s="155">
        <f>O177*H177</f>
        <v>0</v>
      </c>
      <c r="Q177" s="155">
        <v>0</v>
      </c>
      <c r="R177" s="155">
        <f>Q177*H177</f>
        <v>0</v>
      </c>
      <c r="S177" s="155">
        <v>0</v>
      </c>
      <c r="T177" s="156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57" t="s">
        <v>122</v>
      </c>
      <c r="AT177" s="157" t="s">
        <v>113</v>
      </c>
      <c r="AU177" s="157" t="s">
        <v>124</v>
      </c>
      <c r="AY177" s="18" t="s">
        <v>118</v>
      </c>
      <c r="BE177" s="158">
        <f>IF(N177="základní",J177,0)</f>
        <v>0</v>
      </c>
      <c r="BF177" s="158">
        <f>IF(N177="snížená",J177,0)</f>
        <v>0</v>
      </c>
      <c r="BG177" s="158">
        <f>IF(N177="zákl. přenesená",J177,0)</f>
        <v>0</v>
      </c>
      <c r="BH177" s="158">
        <f>IF(N177="sníž. přenesená",J177,0)</f>
        <v>0</v>
      </c>
      <c r="BI177" s="158">
        <f>IF(N177="nulová",J177,0)</f>
        <v>0</v>
      </c>
      <c r="BJ177" s="18" t="s">
        <v>78</v>
      </c>
      <c r="BK177" s="158">
        <f>ROUND(I177*H177,2)</f>
        <v>0</v>
      </c>
      <c r="BL177" s="18" t="s">
        <v>122</v>
      </c>
      <c r="BM177" s="157" t="s">
        <v>423</v>
      </c>
    </row>
    <row r="178" spans="1:47" s="2" customFormat="1" ht="11.25">
      <c r="A178" s="35"/>
      <c r="B178" s="36"/>
      <c r="C178" s="37"/>
      <c r="D178" s="192" t="s">
        <v>168</v>
      </c>
      <c r="E178" s="37"/>
      <c r="F178" s="193" t="s">
        <v>304</v>
      </c>
      <c r="G178" s="37"/>
      <c r="H178" s="37"/>
      <c r="I178" s="194"/>
      <c r="J178" s="37"/>
      <c r="K178" s="37"/>
      <c r="L178" s="40"/>
      <c r="M178" s="195"/>
      <c r="N178" s="196"/>
      <c r="O178" s="65"/>
      <c r="P178" s="65"/>
      <c r="Q178" s="65"/>
      <c r="R178" s="65"/>
      <c r="S178" s="65"/>
      <c r="T178" s="66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168</v>
      </c>
      <c r="AU178" s="18" t="s">
        <v>124</v>
      </c>
    </row>
    <row r="179" spans="2:51" s="13" customFormat="1" ht="11.25">
      <c r="B179" s="197"/>
      <c r="C179" s="198"/>
      <c r="D179" s="199" t="s">
        <v>174</v>
      </c>
      <c r="E179" s="200" t="s">
        <v>19</v>
      </c>
      <c r="F179" s="201" t="s">
        <v>424</v>
      </c>
      <c r="G179" s="198"/>
      <c r="H179" s="202">
        <v>30.9</v>
      </c>
      <c r="I179" s="203"/>
      <c r="J179" s="198"/>
      <c r="K179" s="198"/>
      <c r="L179" s="204"/>
      <c r="M179" s="205"/>
      <c r="N179" s="206"/>
      <c r="O179" s="206"/>
      <c r="P179" s="206"/>
      <c r="Q179" s="206"/>
      <c r="R179" s="206"/>
      <c r="S179" s="206"/>
      <c r="T179" s="207"/>
      <c r="AT179" s="208" t="s">
        <v>174</v>
      </c>
      <c r="AU179" s="208" t="s">
        <v>124</v>
      </c>
      <c r="AV179" s="13" t="s">
        <v>80</v>
      </c>
      <c r="AW179" s="13" t="s">
        <v>32</v>
      </c>
      <c r="AX179" s="13" t="s">
        <v>70</v>
      </c>
      <c r="AY179" s="208" t="s">
        <v>118</v>
      </c>
    </row>
    <row r="180" spans="2:51" s="14" customFormat="1" ht="11.25">
      <c r="B180" s="209"/>
      <c r="C180" s="210"/>
      <c r="D180" s="199" t="s">
        <v>174</v>
      </c>
      <c r="E180" s="211" t="s">
        <v>19</v>
      </c>
      <c r="F180" s="212" t="s">
        <v>178</v>
      </c>
      <c r="G180" s="210"/>
      <c r="H180" s="213">
        <v>30.9</v>
      </c>
      <c r="I180" s="214"/>
      <c r="J180" s="210"/>
      <c r="K180" s="210"/>
      <c r="L180" s="215"/>
      <c r="M180" s="216"/>
      <c r="N180" s="217"/>
      <c r="O180" s="217"/>
      <c r="P180" s="217"/>
      <c r="Q180" s="217"/>
      <c r="R180" s="217"/>
      <c r="S180" s="217"/>
      <c r="T180" s="218"/>
      <c r="AT180" s="219" t="s">
        <v>174</v>
      </c>
      <c r="AU180" s="219" t="s">
        <v>124</v>
      </c>
      <c r="AV180" s="14" t="s">
        <v>122</v>
      </c>
      <c r="AW180" s="14" t="s">
        <v>32</v>
      </c>
      <c r="AX180" s="14" t="s">
        <v>78</v>
      </c>
      <c r="AY180" s="219" t="s">
        <v>118</v>
      </c>
    </row>
    <row r="181" spans="1:65" s="2" customFormat="1" ht="16.5" customHeight="1">
      <c r="A181" s="35"/>
      <c r="B181" s="36"/>
      <c r="C181" s="146" t="s">
        <v>305</v>
      </c>
      <c r="D181" s="146" t="s">
        <v>113</v>
      </c>
      <c r="E181" s="147" t="s">
        <v>306</v>
      </c>
      <c r="F181" s="148" t="s">
        <v>307</v>
      </c>
      <c r="G181" s="149" t="s">
        <v>203</v>
      </c>
      <c r="H181" s="150">
        <v>102.15</v>
      </c>
      <c r="I181" s="151"/>
      <c r="J181" s="152">
        <f>ROUND(I181*H181,2)</f>
        <v>0</v>
      </c>
      <c r="K181" s="148" t="s">
        <v>166</v>
      </c>
      <c r="L181" s="40"/>
      <c r="M181" s="153" t="s">
        <v>19</v>
      </c>
      <c r="N181" s="154" t="s">
        <v>41</v>
      </c>
      <c r="O181" s="65"/>
      <c r="P181" s="155">
        <f>O181*H181</f>
        <v>0</v>
      </c>
      <c r="Q181" s="155">
        <v>0.0026</v>
      </c>
      <c r="R181" s="155">
        <f>Q181*H181</f>
        <v>0.26559</v>
      </c>
      <c r="S181" s="155">
        <v>0</v>
      </c>
      <c r="T181" s="156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57" t="s">
        <v>122</v>
      </c>
      <c r="AT181" s="157" t="s">
        <v>113</v>
      </c>
      <c r="AU181" s="157" t="s">
        <v>124</v>
      </c>
      <c r="AY181" s="18" t="s">
        <v>118</v>
      </c>
      <c r="BE181" s="158">
        <f>IF(N181="základní",J181,0)</f>
        <v>0</v>
      </c>
      <c r="BF181" s="158">
        <f>IF(N181="snížená",J181,0)</f>
        <v>0</v>
      </c>
      <c r="BG181" s="158">
        <f>IF(N181="zákl. přenesená",J181,0)</f>
        <v>0</v>
      </c>
      <c r="BH181" s="158">
        <f>IF(N181="sníž. přenesená",J181,0)</f>
        <v>0</v>
      </c>
      <c r="BI181" s="158">
        <f>IF(N181="nulová",J181,0)</f>
        <v>0</v>
      </c>
      <c r="BJ181" s="18" t="s">
        <v>78</v>
      </c>
      <c r="BK181" s="158">
        <f>ROUND(I181*H181,2)</f>
        <v>0</v>
      </c>
      <c r="BL181" s="18" t="s">
        <v>122</v>
      </c>
      <c r="BM181" s="157" t="s">
        <v>425</v>
      </c>
    </row>
    <row r="182" spans="1:47" s="2" customFormat="1" ht="11.25">
      <c r="A182" s="35"/>
      <c r="B182" s="36"/>
      <c r="C182" s="37"/>
      <c r="D182" s="192" t="s">
        <v>168</v>
      </c>
      <c r="E182" s="37"/>
      <c r="F182" s="193" t="s">
        <v>309</v>
      </c>
      <c r="G182" s="37"/>
      <c r="H182" s="37"/>
      <c r="I182" s="194"/>
      <c r="J182" s="37"/>
      <c r="K182" s="37"/>
      <c r="L182" s="40"/>
      <c r="M182" s="195"/>
      <c r="N182" s="196"/>
      <c r="O182" s="65"/>
      <c r="P182" s="65"/>
      <c r="Q182" s="65"/>
      <c r="R182" s="65"/>
      <c r="S182" s="65"/>
      <c r="T182" s="66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8" t="s">
        <v>168</v>
      </c>
      <c r="AU182" s="18" t="s">
        <v>124</v>
      </c>
    </row>
    <row r="183" spans="2:51" s="13" customFormat="1" ht="11.25">
      <c r="B183" s="197"/>
      <c r="C183" s="198"/>
      <c r="D183" s="199" t="s">
        <v>174</v>
      </c>
      <c r="E183" s="200" t="s">
        <v>19</v>
      </c>
      <c r="F183" s="201" t="s">
        <v>426</v>
      </c>
      <c r="G183" s="198"/>
      <c r="H183" s="202">
        <v>102.15</v>
      </c>
      <c r="I183" s="203"/>
      <c r="J183" s="198"/>
      <c r="K183" s="198"/>
      <c r="L183" s="204"/>
      <c r="M183" s="205"/>
      <c r="N183" s="206"/>
      <c r="O183" s="206"/>
      <c r="P183" s="206"/>
      <c r="Q183" s="206"/>
      <c r="R183" s="206"/>
      <c r="S183" s="206"/>
      <c r="T183" s="207"/>
      <c r="AT183" s="208" t="s">
        <v>174</v>
      </c>
      <c r="AU183" s="208" t="s">
        <v>124</v>
      </c>
      <c r="AV183" s="13" t="s">
        <v>80</v>
      </c>
      <c r="AW183" s="13" t="s">
        <v>32</v>
      </c>
      <c r="AX183" s="13" t="s">
        <v>70</v>
      </c>
      <c r="AY183" s="208" t="s">
        <v>118</v>
      </c>
    </row>
    <row r="184" spans="2:51" s="14" customFormat="1" ht="11.25">
      <c r="B184" s="209"/>
      <c r="C184" s="210"/>
      <c r="D184" s="199" t="s">
        <v>174</v>
      </c>
      <c r="E184" s="211" t="s">
        <v>19</v>
      </c>
      <c r="F184" s="212" t="s">
        <v>178</v>
      </c>
      <c r="G184" s="210"/>
      <c r="H184" s="213">
        <v>102.15</v>
      </c>
      <c r="I184" s="214"/>
      <c r="J184" s="210"/>
      <c r="K184" s="210"/>
      <c r="L184" s="215"/>
      <c r="M184" s="216"/>
      <c r="N184" s="217"/>
      <c r="O184" s="217"/>
      <c r="P184" s="217"/>
      <c r="Q184" s="217"/>
      <c r="R184" s="217"/>
      <c r="S184" s="217"/>
      <c r="T184" s="218"/>
      <c r="AT184" s="219" t="s">
        <v>174</v>
      </c>
      <c r="AU184" s="219" t="s">
        <v>124</v>
      </c>
      <c r="AV184" s="14" t="s">
        <v>122</v>
      </c>
      <c r="AW184" s="14" t="s">
        <v>32</v>
      </c>
      <c r="AX184" s="14" t="s">
        <v>78</v>
      </c>
      <c r="AY184" s="219" t="s">
        <v>118</v>
      </c>
    </row>
    <row r="185" spans="1:65" s="2" customFormat="1" ht="21.75" customHeight="1">
      <c r="A185" s="35"/>
      <c r="B185" s="36"/>
      <c r="C185" s="146" t="s">
        <v>311</v>
      </c>
      <c r="D185" s="146" t="s">
        <v>113</v>
      </c>
      <c r="E185" s="147" t="s">
        <v>312</v>
      </c>
      <c r="F185" s="148" t="s">
        <v>313</v>
      </c>
      <c r="G185" s="149" t="s">
        <v>203</v>
      </c>
      <c r="H185" s="150">
        <v>64.95</v>
      </c>
      <c r="I185" s="151"/>
      <c r="J185" s="152">
        <f>ROUND(I185*H185,2)</f>
        <v>0</v>
      </c>
      <c r="K185" s="148" t="s">
        <v>166</v>
      </c>
      <c r="L185" s="40"/>
      <c r="M185" s="153" t="s">
        <v>19</v>
      </c>
      <c r="N185" s="154" t="s">
        <v>41</v>
      </c>
      <c r="O185" s="65"/>
      <c r="P185" s="155">
        <f>O185*H185</f>
        <v>0</v>
      </c>
      <c r="Q185" s="155">
        <v>0.0020824</v>
      </c>
      <c r="R185" s="155">
        <f>Q185*H185</f>
        <v>0.13525188</v>
      </c>
      <c r="S185" s="155">
        <v>0</v>
      </c>
      <c r="T185" s="156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57" t="s">
        <v>122</v>
      </c>
      <c r="AT185" s="157" t="s">
        <v>113</v>
      </c>
      <c r="AU185" s="157" t="s">
        <v>124</v>
      </c>
      <c r="AY185" s="18" t="s">
        <v>118</v>
      </c>
      <c r="BE185" s="158">
        <f>IF(N185="základní",J185,0)</f>
        <v>0</v>
      </c>
      <c r="BF185" s="158">
        <f>IF(N185="snížená",J185,0)</f>
        <v>0</v>
      </c>
      <c r="BG185" s="158">
        <f>IF(N185="zákl. přenesená",J185,0)</f>
        <v>0</v>
      </c>
      <c r="BH185" s="158">
        <f>IF(N185="sníž. přenesená",J185,0)</f>
        <v>0</v>
      </c>
      <c r="BI185" s="158">
        <f>IF(N185="nulová",J185,0)</f>
        <v>0</v>
      </c>
      <c r="BJ185" s="18" t="s">
        <v>78</v>
      </c>
      <c r="BK185" s="158">
        <f>ROUND(I185*H185,2)</f>
        <v>0</v>
      </c>
      <c r="BL185" s="18" t="s">
        <v>122</v>
      </c>
      <c r="BM185" s="157" t="s">
        <v>427</v>
      </c>
    </row>
    <row r="186" spans="1:47" s="2" customFormat="1" ht="11.25">
      <c r="A186" s="35"/>
      <c r="B186" s="36"/>
      <c r="C186" s="37"/>
      <c r="D186" s="192" t="s">
        <v>168</v>
      </c>
      <c r="E186" s="37"/>
      <c r="F186" s="193" t="s">
        <v>315</v>
      </c>
      <c r="G186" s="37"/>
      <c r="H186" s="37"/>
      <c r="I186" s="194"/>
      <c r="J186" s="37"/>
      <c r="K186" s="37"/>
      <c r="L186" s="40"/>
      <c r="M186" s="195"/>
      <c r="N186" s="196"/>
      <c r="O186" s="65"/>
      <c r="P186" s="65"/>
      <c r="Q186" s="65"/>
      <c r="R186" s="65"/>
      <c r="S186" s="65"/>
      <c r="T186" s="66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168</v>
      </c>
      <c r="AU186" s="18" t="s">
        <v>124</v>
      </c>
    </row>
    <row r="187" spans="2:51" s="13" customFormat="1" ht="11.25">
      <c r="B187" s="197"/>
      <c r="C187" s="198"/>
      <c r="D187" s="199" t="s">
        <v>174</v>
      </c>
      <c r="E187" s="200" t="s">
        <v>19</v>
      </c>
      <c r="F187" s="201" t="s">
        <v>428</v>
      </c>
      <c r="G187" s="198"/>
      <c r="H187" s="202">
        <v>64.95</v>
      </c>
      <c r="I187" s="203"/>
      <c r="J187" s="198"/>
      <c r="K187" s="198"/>
      <c r="L187" s="204"/>
      <c r="M187" s="205"/>
      <c r="N187" s="206"/>
      <c r="O187" s="206"/>
      <c r="P187" s="206"/>
      <c r="Q187" s="206"/>
      <c r="R187" s="206"/>
      <c r="S187" s="206"/>
      <c r="T187" s="207"/>
      <c r="AT187" s="208" t="s">
        <v>174</v>
      </c>
      <c r="AU187" s="208" t="s">
        <v>124</v>
      </c>
      <c r="AV187" s="13" t="s">
        <v>80</v>
      </c>
      <c r="AW187" s="13" t="s">
        <v>32</v>
      </c>
      <c r="AX187" s="13" t="s">
        <v>70</v>
      </c>
      <c r="AY187" s="208" t="s">
        <v>118</v>
      </c>
    </row>
    <row r="188" spans="2:51" s="14" customFormat="1" ht="11.25">
      <c r="B188" s="209"/>
      <c r="C188" s="210"/>
      <c r="D188" s="199" t="s">
        <v>174</v>
      </c>
      <c r="E188" s="211" t="s">
        <v>19</v>
      </c>
      <c r="F188" s="212" t="s">
        <v>178</v>
      </c>
      <c r="G188" s="210"/>
      <c r="H188" s="213">
        <v>64.95</v>
      </c>
      <c r="I188" s="214"/>
      <c r="J188" s="210"/>
      <c r="K188" s="210"/>
      <c r="L188" s="215"/>
      <c r="M188" s="216"/>
      <c r="N188" s="217"/>
      <c r="O188" s="217"/>
      <c r="P188" s="217"/>
      <c r="Q188" s="217"/>
      <c r="R188" s="217"/>
      <c r="S188" s="217"/>
      <c r="T188" s="218"/>
      <c r="AT188" s="219" t="s">
        <v>174</v>
      </c>
      <c r="AU188" s="219" t="s">
        <v>124</v>
      </c>
      <c r="AV188" s="14" t="s">
        <v>122</v>
      </c>
      <c r="AW188" s="14" t="s">
        <v>32</v>
      </c>
      <c r="AX188" s="14" t="s">
        <v>78</v>
      </c>
      <c r="AY188" s="219" t="s">
        <v>118</v>
      </c>
    </row>
    <row r="189" spans="1:65" s="2" customFormat="1" ht="16.5" customHeight="1">
      <c r="A189" s="35"/>
      <c r="B189" s="36"/>
      <c r="C189" s="146" t="s">
        <v>316</v>
      </c>
      <c r="D189" s="146" t="s">
        <v>113</v>
      </c>
      <c r="E189" s="147" t="s">
        <v>317</v>
      </c>
      <c r="F189" s="148" t="s">
        <v>318</v>
      </c>
      <c r="G189" s="149" t="s">
        <v>203</v>
      </c>
      <c r="H189" s="150">
        <v>1299</v>
      </c>
      <c r="I189" s="151"/>
      <c r="J189" s="152">
        <f>ROUND(I189*H189,2)</f>
        <v>0</v>
      </c>
      <c r="K189" s="148" t="s">
        <v>166</v>
      </c>
      <c r="L189" s="40"/>
      <c r="M189" s="153" t="s">
        <v>19</v>
      </c>
      <c r="N189" s="154" t="s">
        <v>41</v>
      </c>
      <c r="O189" s="65"/>
      <c r="P189" s="155">
        <f>O189*H189</f>
        <v>0</v>
      </c>
      <c r="Q189" s="155">
        <v>0</v>
      </c>
      <c r="R189" s="155">
        <f>Q189*H189</f>
        <v>0</v>
      </c>
      <c r="S189" s="155">
        <v>0</v>
      </c>
      <c r="T189" s="156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57" t="s">
        <v>122</v>
      </c>
      <c r="AT189" s="157" t="s">
        <v>113</v>
      </c>
      <c r="AU189" s="157" t="s">
        <v>124</v>
      </c>
      <c r="AY189" s="18" t="s">
        <v>118</v>
      </c>
      <c r="BE189" s="158">
        <f>IF(N189="základní",J189,0)</f>
        <v>0</v>
      </c>
      <c r="BF189" s="158">
        <f>IF(N189="snížená",J189,0)</f>
        <v>0</v>
      </c>
      <c r="BG189" s="158">
        <f>IF(N189="zákl. přenesená",J189,0)</f>
        <v>0</v>
      </c>
      <c r="BH189" s="158">
        <f>IF(N189="sníž. přenesená",J189,0)</f>
        <v>0</v>
      </c>
      <c r="BI189" s="158">
        <f>IF(N189="nulová",J189,0)</f>
        <v>0</v>
      </c>
      <c r="BJ189" s="18" t="s">
        <v>78</v>
      </c>
      <c r="BK189" s="158">
        <f>ROUND(I189*H189,2)</f>
        <v>0</v>
      </c>
      <c r="BL189" s="18" t="s">
        <v>122</v>
      </c>
      <c r="BM189" s="157" t="s">
        <v>429</v>
      </c>
    </row>
    <row r="190" spans="1:47" s="2" customFormat="1" ht="11.25">
      <c r="A190" s="35"/>
      <c r="B190" s="36"/>
      <c r="C190" s="37"/>
      <c r="D190" s="192" t="s">
        <v>168</v>
      </c>
      <c r="E190" s="37"/>
      <c r="F190" s="193" t="s">
        <v>320</v>
      </c>
      <c r="G190" s="37"/>
      <c r="H190" s="37"/>
      <c r="I190" s="194"/>
      <c r="J190" s="37"/>
      <c r="K190" s="37"/>
      <c r="L190" s="40"/>
      <c r="M190" s="195"/>
      <c r="N190" s="196"/>
      <c r="O190" s="65"/>
      <c r="P190" s="65"/>
      <c r="Q190" s="65"/>
      <c r="R190" s="65"/>
      <c r="S190" s="65"/>
      <c r="T190" s="66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168</v>
      </c>
      <c r="AU190" s="18" t="s">
        <v>124</v>
      </c>
    </row>
    <row r="191" spans="2:51" s="13" customFormat="1" ht="11.25">
      <c r="B191" s="197"/>
      <c r="C191" s="198"/>
      <c r="D191" s="199" t="s">
        <v>174</v>
      </c>
      <c r="E191" s="200" t="s">
        <v>19</v>
      </c>
      <c r="F191" s="201" t="s">
        <v>321</v>
      </c>
      <c r="G191" s="198"/>
      <c r="H191" s="202">
        <v>1299</v>
      </c>
      <c r="I191" s="203"/>
      <c r="J191" s="198"/>
      <c r="K191" s="198"/>
      <c r="L191" s="204"/>
      <c r="M191" s="205"/>
      <c r="N191" s="206"/>
      <c r="O191" s="206"/>
      <c r="P191" s="206"/>
      <c r="Q191" s="206"/>
      <c r="R191" s="206"/>
      <c r="S191" s="206"/>
      <c r="T191" s="207"/>
      <c r="AT191" s="208" t="s">
        <v>174</v>
      </c>
      <c r="AU191" s="208" t="s">
        <v>124</v>
      </c>
      <c r="AV191" s="13" t="s">
        <v>80</v>
      </c>
      <c r="AW191" s="13" t="s">
        <v>32</v>
      </c>
      <c r="AX191" s="13" t="s">
        <v>70</v>
      </c>
      <c r="AY191" s="208" t="s">
        <v>118</v>
      </c>
    </row>
    <row r="192" spans="2:51" s="14" customFormat="1" ht="11.25">
      <c r="B192" s="209"/>
      <c r="C192" s="210"/>
      <c r="D192" s="199" t="s">
        <v>174</v>
      </c>
      <c r="E192" s="211" t="s">
        <v>19</v>
      </c>
      <c r="F192" s="212" t="s">
        <v>178</v>
      </c>
      <c r="G192" s="210"/>
      <c r="H192" s="213">
        <v>1299</v>
      </c>
      <c r="I192" s="214"/>
      <c r="J192" s="210"/>
      <c r="K192" s="210"/>
      <c r="L192" s="215"/>
      <c r="M192" s="216"/>
      <c r="N192" s="217"/>
      <c r="O192" s="217"/>
      <c r="P192" s="217"/>
      <c r="Q192" s="217"/>
      <c r="R192" s="217"/>
      <c r="S192" s="217"/>
      <c r="T192" s="218"/>
      <c r="AT192" s="219" t="s">
        <v>174</v>
      </c>
      <c r="AU192" s="219" t="s">
        <v>124</v>
      </c>
      <c r="AV192" s="14" t="s">
        <v>122</v>
      </c>
      <c r="AW192" s="14" t="s">
        <v>32</v>
      </c>
      <c r="AX192" s="14" t="s">
        <v>78</v>
      </c>
      <c r="AY192" s="219" t="s">
        <v>118</v>
      </c>
    </row>
    <row r="193" spans="1:65" s="2" customFormat="1" ht="16.5" customHeight="1">
      <c r="A193" s="35"/>
      <c r="B193" s="36"/>
      <c r="C193" s="146" t="s">
        <v>322</v>
      </c>
      <c r="D193" s="146" t="s">
        <v>113</v>
      </c>
      <c r="E193" s="147" t="s">
        <v>323</v>
      </c>
      <c r="F193" s="148" t="s">
        <v>324</v>
      </c>
      <c r="G193" s="149" t="s">
        <v>325</v>
      </c>
      <c r="H193" s="150">
        <v>76.134</v>
      </c>
      <c r="I193" s="151"/>
      <c r="J193" s="152">
        <f>ROUND(I193*H193,2)</f>
        <v>0</v>
      </c>
      <c r="K193" s="148" t="s">
        <v>166</v>
      </c>
      <c r="L193" s="40"/>
      <c r="M193" s="153" t="s">
        <v>19</v>
      </c>
      <c r="N193" s="154" t="s">
        <v>41</v>
      </c>
      <c r="O193" s="65"/>
      <c r="P193" s="155">
        <f>O193*H193</f>
        <v>0</v>
      </c>
      <c r="Q193" s="155">
        <v>0</v>
      </c>
      <c r="R193" s="155">
        <f>Q193*H193</f>
        <v>0</v>
      </c>
      <c r="S193" s="155">
        <v>0</v>
      </c>
      <c r="T193" s="156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57" t="s">
        <v>122</v>
      </c>
      <c r="AT193" s="157" t="s">
        <v>113</v>
      </c>
      <c r="AU193" s="157" t="s">
        <v>124</v>
      </c>
      <c r="AY193" s="18" t="s">
        <v>118</v>
      </c>
      <c r="BE193" s="158">
        <f>IF(N193="základní",J193,0)</f>
        <v>0</v>
      </c>
      <c r="BF193" s="158">
        <f>IF(N193="snížená",J193,0)</f>
        <v>0</v>
      </c>
      <c r="BG193" s="158">
        <f>IF(N193="zákl. přenesená",J193,0)</f>
        <v>0</v>
      </c>
      <c r="BH193" s="158">
        <f>IF(N193="sníž. přenesená",J193,0)</f>
        <v>0</v>
      </c>
      <c r="BI193" s="158">
        <f>IF(N193="nulová",J193,0)</f>
        <v>0</v>
      </c>
      <c r="BJ193" s="18" t="s">
        <v>78</v>
      </c>
      <c r="BK193" s="158">
        <f>ROUND(I193*H193,2)</f>
        <v>0</v>
      </c>
      <c r="BL193" s="18" t="s">
        <v>122</v>
      </c>
      <c r="BM193" s="157" t="s">
        <v>430</v>
      </c>
    </row>
    <row r="194" spans="1:47" s="2" customFormat="1" ht="11.25">
      <c r="A194" s="35"/>
      <c r="B194" s="36"/>
      <c r="C194" s="37"/>
      <c r="D194" s="192" t="s">
        <v>168</v>
      </c>
      <c r="E194" s="37"/>
      <c r="F194" s="193" t="s">
        <v>327</v>
      </c>
      <c r="G194" s="37"/>
      <c r="H194" s="37"/>
      <c r="I194" s="194"/>
      <c r="J194" s="37"/>
      <c r="K194" s="37"/>
      <c r="L194" s="40"/>
      <c r="M194" s="195"/>
      <c r="N194" s="196"/>
      <c r="O194" s="65"/>
      <c r="P194" s="65"/>
      <c r="Q194" s="65"/>
      <c r="R194" s="65"/>
      <c r="S194" s="65"/>
      <c r="T194" s="66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8" t="s">
        <v>168</v>
      </c>
      <c r="AU194" s="18" t="s">
        <v>124</v>
      </c>
    </row>
    <row r="195" spans="2:51" s="13" customFormat="1" ht="11.25">
      <c r="B195" s="197"/>
      <c r="C195" s="198"/>
      <c r="D195" s="199" t="s">
        <v>174</v>
      </c>
      <c r="E195" s="200" t="s">
        <v>19</v>
      </c>
      <c r="F195" s="201" t="s">
        <v>431</v>
      </c>
      <c r="G195" s="198"/>
      <c r="H195" s="202">
        <v>68.1</v>
      </c>
      <c r="I195" s="203"/>
      <c r="J195" s="198"/>
      <c r="K195" s="198"/>
      <c r="L195" s="204"/>
      <c r="M195" s="205"/>
      <c r="N195" s="206"/>
      <c r="O195" s="206"/>
      <c r="P195" s="206"/>
      <c r="Q195" s="206"/>
      <c r="R195" s="206"/>
      <c r="S195" s="206"/>
      <c r="T195" s="207"/>
      <c r="AT195" s="208" t="s">
        <v>174</v>
      </c>
      <c r="AU195" s="208" t="s">
        <v>124</v>
      </c>
      <c r="AV195" s="13" t="s">
        <v>80</v>
      </c>
      <c r="AW195" s="13" t="s">
        <v>32</v>
      </c>
      <c r="AX195" s="13" t="s">
        <v>70</v>
      </c>
      <c r="AY195" s="208" t="s">
        <v>118</v>
      </c>
    </row>
    <row r="196" spans="2:51" s="13" customFormat="1" ht="11.25">
      <c r="B196" s="197"/>
      <c r="C196" s="198"/>
      <c r="D196" s="199" t="s">
        <v>174</v>
      </c>
      <c r="E196" s="200" t="s">
        <v>19</v>
      </c>
      <c r="F196" s="201" t="s">
        <v>432</v>
      </c>
      <c r="G196" s="198"/>
      <c r="H196" s="202">
        <v>8.034</v>
      </c>
      <c r="I196" s="203"/>
      <c r="J196" s="198"/>
      <c r="K196" s="198"/>
      <c r="L196" s="204"/>
      <c r="M196" s="205"/>
      <c r="N196" s="206"/>
      <c r="O196" s="206"/>
      <c r="P196" s="206"/>
      <c r="Q196" s="206"/>
      <c r="R196" s="206"/>
      <c r="S196" s="206"/>
      <c r="T196" s="207"/>
      <c r="AT196" s="208" t="s">
        <v>174</v>
      </c>
      <c r="AU196" s="208" t="s">
        <v>124</v>
      </c>
      <c r="AV196" s="13" t="s">
        <v>80</v>
      </c>
      <c r="AW196" s="13" t="s">
        <v>32</v>
      </c>
      <c r="AX196" s="13" t="s">
        <v>70</v>
      </c>
      <c r="AY196" s="208" t="s">
        <v>118</v>
      </c>
    </row>
    <row r="197" spans="2:51" s="14" customFormat="1" ht="11.25">
      <c r="B197" s="209"/>
      <c r="C197" s="210"/>
      <c r="D197" s="199" t="s">
        <v>174</v>
      </c>
      <c r="E197" s="211" t="s">
        <v>19</v>
      </c>
      <c r="F197" s="212" t="s">
        <v>178</v>
      </c>
      <c r="G197" s="210"/>
      <c r="H197" s="213">
        <v>76.134</v>
      </c>
      <c r="I197" s="214"/>
      <c r="J197" s="210"/>
      <c r="K197" s="210"/>
      <c r="L197" s="215"/>
      <c r="M197" s="216"/>
      <c r="N197" s="217"/>
      <c r="O197" s="217"/>
      <c r="P197" s="217"/>
      <c r="Q197" s="217"/>
      <c r="R197" s="217"/>
      <c r="S197" s="217"/>
      <c r="T197" s="218"/>
      <c r="AT197" s="219" t="s">
        <v>174</v>
      </c>
      <c r="AU197" s="219" t="s">
        <v>124</v>
      </c>
      <c r="AV197" s="14" t="s">
        <v>122</v>
      </c>
      <c r="AW197" s="14" t="s">
        <v>32</v>
      </c>
      <c r="AX197" s="14" t="s">
        <v>78</v>
      </c>
      <c r="AY197" s="219" t="s">
        <v>118</v>
      </c>
    </row>
    <row r="198" spans="2:63" s="15" customFormat="1" ht="20.85" customHeight="1">
      <c r="B198" s="230"/>
      <c r="C198" s="231"/>
      <c r="D198" s="232" t="s">
        <v>69</v>
      </c>
      <c r="E198" s="232" t="s">
        <v>336</v>
      </c>
      <c r="F198" s="232" t="s">
        <v>337</v>
      </c>
      <c r="G198" s="231"/>
      <c r="H198" s="231"/>
      <c r="I198" s="233"/>
      <c r="J198" s="234">
        <f>BK198</f>
        <v>0</v>
      </c>
      <c r="K198" s="231"/>
      <c r="L198" s="235"/>
      <c r="M198" s="236"/>
      <c r="N198" s="237"/>
      <c r="O198" s="237"/>
      <c r="P198" s="238">
        <f>SUM(P199:P200)</f>
        <v>0</v>
      </c>
      <c r="Q198" s="237"/>
      <c r="R198" s="238">
        <f>SUM(R199:R200)</f>
        <v>0</v>
      </c>
      <c r="S198" s="237"/>
      <c r="T198" s="239">
        <f>SUM(T199:T200)</f>
        <v>0</v>
      </c>
      <c r="AR198" s="240" t="s">
        <v>78</v>
      </c>
      <c r="AT198" s="241" t="s">
        <v>69</v>
      </c>
      <c r="AU198" s="241" t="s">
        <v>124</v>
      </c>
      <c r="AY198" s="240" t="s">
        <v>118</v>
      </c>
      <c r="BK198" s="242">
        <f>SUM(BK199:BK200)</f>
        <v>0</v>
      </c>
    </row>
    <row r="199" spans="1:65" s="2" customFormat="1" ht="21.75" customHeight="1">
      <c r="A199" s="35"/>
      <c r="B199" s="36"/>
      <c r="C199" s="146" t="s">
        <v>330</v>
      </c>
      <c r="D199" s="146" t="s">
        <v>113</v>
      </c>
      <c r="E199" s="147" t="s">
        <v>339</v>
      </c>
      <c r="F199" s="148" t="s">
        <v>340</v>
      </c>
      <c r="G199" s="149" t="s">
        <v>341</v>
      </c>
      <c r="H199" s="150">
        <v>1.136</v>
      </c>
      <c r="I199" s="151"/>
      <c r="J199" s="152">
        <f>ROUND(I199*H199,2)</f>
        <v>0</v>
      </c>
      <c r="K199" s="148" t="s">
        <v>166</v>
      </c>
      <c r="L199" s="40"/>
      <c r="M199" s="153" t="s">
        <v>19</v>
      </c>
      <c r="N199" s="154" t="s">
        <v>41</v>
      </c>
      <c r="O199" s="65"/>
      <c r="P199" s="155">
        <f>O199*H199</f>
        <v>0</v>
      </c>
      <c r="Q199" s="155">
        <v>0</v>
      </c>
      <c r="R199" s="155">
        <f>Q199*H199</f>
        <v>0</v>
      </c>
      <c r="S199" s="155">
        <v>0</v>
      </c>
      <c r="T199" s="156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57" t="s">
        <v>122</v>
      </c>
      <c r="AT199" s="157" t="s">
        <v>113</v>
      </c>
      <c r="AU199" s="157" t="s">
        <v>122</v>
      </c>
      <c r="AY199" s="18" t="s">
        <v>118</v>
      </c>
      <c r="BE199" s="158">
        <f>IF(N199="základní",J199,0)</f>
        <v>0</v>
      </c>
      <c r="BF199" s="158">
        <f>IF(N199="snížená",J199,0)</f>
        <v>0</v>
      </c>
      <c r="BG199" s="158">
        <f>IF(N199="zákl. přenesená",J199,0)</f>
        <v>0</v>
      </c>
      <c r="BH199" s="158">
        <f>IF(N199="sníž. přenesená",J199,0)</f>
        <v>0</v>
      </c>
      <c r="BI199" s="158">
        <f>IF(N199="nulová",J199,0)</f>
        <v>0</v>
      </c>
      <c r="BJ199" s="18" t="s">
        <v>78</v>
      </c>
      <c r="BK199" s="158">
        <f>ROUND(I199*H199,2)</f>
        <v>0</v>
      </c>
      <c r="BL199" s="18" t="s">
        <v>122</v>
      </c>
      <c r="BM199" s="157" t="s">
        <v>433</v>
      </c>
    </row>
    <row r="200" spans="1:47" s="2" customFormat="1" ht="11.25">
      <c r="A200" s="35"/>
      <c r="B200" s="36"/>
      <c r="C200" s="37"/>
      <c r="D200" s="192" t="s">
        <v>168</v>
      </c>
      <c r="E200" s="37"/>
      <c r="F200" s="193" t="s">
        <v>343</v>
      </c>
      <c r="G200" s="37"/>
      <c r="H200" s="37"/>
      <c r="I200" s="194"/>
      <c r="J200" s="37"/>
      <c r="K200" s="37"/>
      <c r="L200" s="40"/>
      <c r="M200" s="195"/>
      <c r="N200" s="196"/>
      <c r="O200" s="65"/>
      <c r="P200" s="65"/>
      <c r="Q200" s="65"/>
      <c r="R200" s="65"/>
      <c r="S200" s="65"/>
      <c r="T200" s="66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8" t="s">
        <v>168</v>
      </c>
      <c r="AU200" s="18" t="s">
        <v>122</v>
      </c>
    </row>
    <row r="201" spans="2:63" s="12" customFormat="1" ht="22.9" customHeight="1">
      <c r="B201" s="176"/>
      <c r="C201" s="177"/>
      <c r="D201" s="178" t="s">
        <v>69</v>
      </c>
      <c r="E201" s="190" t="s">
        <v>124</v>
      </c>
      <c r="F201" s="190" t="s">
        <v>344</v>
      </c>
      <c r="G201" s="177"/>
      <c r="H201" s="177"/>
      <c r="I201" s="180"/>
      <c r="J201" s="191">
        <f>BK201</f>
        <v>0</v>
      </c>
      <c r="K201" s="177"/>
      <c r="L201" s="182"/>
      <c r="M201" s="183"/>
      <c r="N201" s="184"/>
      <c r="O201" s="184"/>
      <c r="P201" s="185">
        <f>SUM(P202:P206)</f>
        <v>0</v>
      </c>
      <c r="Q201" s="184"/>
      <c r="R201" s="185">
        <f>SUM(R202:R206)</f>
        <v>0.093834</v>
      </c>
      <c r="S201" s="184"/>
      <c r="T201" s="186">
        <f>SUM(T202:T206)</f>
        <v>0</v>
      </c>
      <c r="AR201" s="187" t="s">
        <v>78</v>
      </c>
      <c r="AT201" s="188" t="s">
        <v>69</v>
      </c>
      <c r="AU201" s="188" t="s">
        <v>78</v>
      </c>
      <c r="AY201" s="187" t="s">
        <v>118</v>
      </c>
      <c r="BK201" s="189">
        <f>SUM(BK202:BK206)</f>
        <v>0</v>
      </c>
    </row>
    <row r="202" spans="1:65" s="2" customFormat="1" ht="33" customHeight="1">
      <c r="A202" s="35"/>
      <c r="B202" s="36"/>
      <c r="C202" s="146" t="s">
        <v>338</v>
      </c>
      <c r="D202" s="146" t="s">
        <v>113</v>
      </c>
      <c r="E202" s="147" t="s">
        <v>346</v>
      </c>
      <c r="F202" s="148" t="s">
        <v>347</v>
      </c>
      <c r="G202" s="149" t="s">
        <v>348</v>
      </c>
      <c r="H202" s="150">
        <v>78</v>
      </c>
      <c r="I202" s="151"/>
      <c r="J202" s="152">
        <f>ROUND(I202*H202,2)</f>
        <v>0</v>
      </c>
      <c r="K202" s="148" t="s">
        <v>166</v>
      </c>
      <c r="L202" s="40"/>
      <c r="M202" s="153" t="s">
        <v>19</v>
      </c>
      <c r="N202" s="154" t="s">
        <v>41</v>
      </c>
      <c r="O202" s="65"/>
      <c r="P202" s="155">
        <f>O202*H202</f>
        <v>0</v>
      </c>
      <c r="Q202" s="155">
        <v>0.001203</v>
      </c>
      <c r="R202" s="155">
        <f>Q202*H202</f>
        <v>0.093834</v>
      </c>
      <c r="S202" s="155">
        <v>0</v>
      </c>
      <c r="T202" s="156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57" t="s">
        <v>122</v>
      </c>
      <c r="AT202" s="157" t="s">
        <v>113</v>
      </c>
      <c r="AU202" s="157" t="s">
        <v>80</v>
      </c>
      <c r="AY202" s="18" t="s">
        <v>118</v>
      </c>
      <c r="BE202" s="158">
        <f>IF(N202="základní",J202,0)</f>
        <v>0</v>
      </c>
      <c r="BF202" s="158">
        <f>IF(N202="snížená",J202,0)</f>
        <v>0</v>
      </c>
      <c r="BG202" s="158">
        <f>IF(N202="zákl. přenesená",J202,0)</f>
        <v>0</v>
      </c>
      <c r="BH202" s="158">
        <f>IF(N202="sníž. přenesená",J202,0)</f>
        <v>0</v>
      </c>
      <c r="BI202" s="158">
        <f>IF(N202="nulová",J202,0)</f>
        <v>0</v>
      </c>
      <c r="BJ202" s="18" t="s">
        <v>78</v>
      </c>
      <c r="BK202" s="158">
        <f>ROUND(I202*H202,2)</f>
        <v>0</v>
      </c>
      <c r="BL202" s="18" t="s">
        <v>122</v>
      </c>
      <c r="BM202" s="157" t="s">
        <v>434</v>
      </c>
    </row>
    <row r="203" spans="1:47" s="2" customFormat="1" ht="11.25">
      <c r="A203" s="35"/>
      <c r="B203" s="36"/>
      <c r="C203" s="37"/>
      <c r="D203" s="192" t="s">
        <v>168</v>
      </c>
      <c r="E203" s="37"/>
      <c r="F203" s="193" t="s">
        <v>350</v>
      </c>
      <c r="G203" s="37"/>
      <c r="H203" s="37"/>
      <c r="I203" s="194"/>
      <c r="J203" s="37"/>
      <c r="K203" s="37"/>
      <c r="L203" s="40"/>
      <c r="M203" s="195"/>
      <c r="N203" s="196"/>
      <c r="O203" s="65"/>
      <c r="P203" s="65"/>
      <c r="Q203" s="65"/>
      <c r="R203" s="65"/>
      <c r="S203" s="65"/>
      <c r="T203" s="66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8" t="s">
        <v>168</v>
      </c>
      <c r="AU203" s="18" t="s">
        <v>80</v>
      </c>
    </row>
    <row r="204" spans="2:51" s="13" customFormat="1" ht="11.25">
      <c r="B204" s="197"/>
      <c r="C204" s="198"/>
      <c r="D204" s="199" t="s">
        <v>174</v>
      </c>
      <c r="E204" s="200" t="s">
        <v>19</v>
      </c>
      <c r="F204" s="201" t="s">
        <v>435</v>
      </c>
      <c r="G204" s="198"/>
      <c r="H204" s="202">
        <v>40</v>
      </c>
      <c r="I204" s="203"/>
      <c r="J204" s="198"/>
      <c r="K204" s="198"/>
      <c r="L204" s="204"/>
      <c r="M204" s="205"/>
      <c r="N204" s="206"/>
      <c r="O204" s="206"/>
      <c r="P204" s="206"/>
      <c r="Q204" s="206"/>
      <c r="R204" s="206"/>
      <c r="S204" s="206"/>
      <c r="T204" s="207"/>
      <c r="AT204" s="208" t="s">
        <v>174</v>
      </c>
      <c r="AU204" s="208" t="s">
        <v>80</v>
      </c>
      <c r="AV204" s="13" t="s">
        <v>80</v>
      </c>
      <c r="AW204" s="13" t="s">
        <v>32</v>
      </c>
      <c r="AX204" s="13" t="s">
        <v>70</v>
      </c>
      <c r="AY204" s="208" t="s">
        <v>118</v>
      </c>
    </row>
    <row r="205" spans="2:51" s="13" customFormat="1" ht="11.25">
      <c r="B205" s="197"/>
      <c r="C205" s="198"/>
      <c r="D205" s="199" t="s">
        <v>174</v>
      </c>
      <c r="E205" s="200" t="s">
        <v>19</v>
      </c>
      <c r="F205" s="201" t="s">
        <v>436</v>
      </c>
      <c r="G205" s="198"/>
      <c r="H205" s="202">
        <v>38</v>
      </c>
      <c r="I205" s="203"/>
      <c r="J205" s="198"/>
      <c r="K205" s="198"/>
      <c r="L205" s="204"/>
      <c r="M205" s="205"/>
      <c r="N205" s="206"/>
      <c r="O205" s="206"/>
      <c r="P205" s="206"/>
      <c r="Q205" s="206"/>
      <c r="R205" s="206"/>
      <c r="S205" s="206"/>
      <c r="T205" s="207"/>
      <c r="AT205" s="208" t="s">
        <v>174</v>
      </c>
      <c r="AU205" s="208" t="s">
        <v>80</v>
      </c>
      <c r="AV205" s="13" t="s">
        <v>80</v>
      </c>
      <c r="AW205" s="13" t="s">
        <v>32</v>
      </c>
      <c r="AX205" s="13" t="s">
        <v>70</v>
      </c>
      <c r="AY205" s="208" t="s">
        <v>118</v>
      </c>
    </row>
    <row r="206" spans="2:51" s="14" customFormat="1" ht="11.25">
      <c r="B206" s="209"/>
      <c r="C206" s="210"/>
      <c r="D206" s="199" t="s">
        <v>174</v>
      </c>
      <c r="E206" s="211" t="s">
        <v>19</v>
      </c>
      <c r="F206" s="212" t="s">
        <v>178</v>
      </c>
      <c r="G206" s="210"/>
      <c r="H206" s="213">
        <v>78</v>
      </c>
      <c r="I206" s="214"/>
      <c r="J206" s="210"/>
      <c r="K206" s="210"/>
      <c r="L206" s="215"/>
      <c r="M206" s="243"/>
      <c r="N206" s="244"/>
      <c r="O206" s="244"/>
      <c r="P206" s="244"/>
      <c r="Q206" s="244"/>
      <c r="R206" s="244"/>
      <c r="S206" s="244"/>
      <c r="T206" s="245"/>
      <c r="AT206" s="219" t="s">
        <v>174</v>
      </c>
      <c r="AU206" s="219" t="s">
        <v>80</v>
      </c>
      <c r="AV206" s="14" t="s">
        <v>122</v>
      </c>
      <c r="AW206" s="14" t="s">
        <v>32</v>
      </c>
      <c r="AX206" s="14" t="s">
        <v>78</v>
      </c>
      <c r="AY206" s="219" t="s">
        <v>118</v>
      </c>
    </row>
    <row r="207" spans="1:31" s="2" customFormat="1" ht="6.95" customHeight="1">
      <c r="A207" s="35"/>
      <c r="B207" s="48"/>
      <c r="C207" s="49"/>
      <c r="D207" s="49"/>
      <c r="E207" s="49"/>
      <c r="F207" s="49"/>
      <c r="G207" s="49"/>
      <c r="H207" s="49"/>
      <c r="I207" s="49"/>
      <c r="J207" s="49"/>
      <c r="K207" s="49"/>
      <c r="L207" s="40"/>
      <c r="M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</row>
  </sheetData>
  <sheetProtection algorithmName="SHA-512" hashValue="vSYtm1j0rxcI0GUShbTiNw/v3Z+TrA6ERlR0FbWE454rjWVmPGjeTmqo2TB9Yrnih/5U9ZULdJ5l2tuBVYbbDQ==" saltValue="oQd6/4RKp4tdQCb5qSmk5HuAQyPO4e1ha0HK6W9tQcXpsl33p7QhVb9C9UCfmNg5UqR6/lQH7ehE6T12EYp/Fw==" spinCount="100000" sheet="1" objects="1" scenarios="1" formatColumns="0" formatRows="0" autoFilter="0"/>
  <autoFilter ref="C83:K206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2_01/111151131"/>
    <hyperlink ref="F95" r:id="rId2" display="https://podminky.urs.cz/item/CS_URS_2022_01/181451122"/>
    <hyperlink ref="F168" r:id="rId3" display="https://podminky.urs.cz/item/CS_URS_2022_01/183101114"/>
    <hyperlink ref="F171" r:id="rId4" display="https://podminky.urs.cz/item/CS_URS_2022_01/183101115"/>
    <hyperlink ref="F175" r:id="rId5" display="https://podminky.urs.cz/item/CS_URS_2022_01/184004415"/>
    <hyperlink ref="F178" r:id="rId6" display="https://podminky.urs.cz/item/CS_URS_2022_01/184004722"/>
    <hyperlink ref="F182" r:id="rId7" display="https://podminky.urs.cz/item/CS_URS_2022_01/184812112"/>
    <hyperlink ref="F186" r:id="rId8" display="https://podminky.urs.cz/item/CS_URS_2022_01/184813121"/>
    <hyperlink ref="F190" r:id="rId9" display="https://podminky.urs.cz/item/CS_URS_2022_01/184814113"/>
    <hyperlink ref="F194" r:id="rId10" display="https://podminky.urs.cz/item/CS_URS_2022_01/185804312"/>
    <hyperlink ref="F200" r:id="rId11" display="https://podminky.urs.cz/item/CS_URS_2022_01/998315011"/>
    <hyperlink ref="F203" r:id="rId12" display="https://podminky.urs.cz/item/CS_URS_2022_01/34895124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AT2" s="18" t="s">
        <v>89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80</v>
      </c>
    </row>
    <row r="4" spans="2:46" s="1" customFormat="1" ht="24.95" customHeight="1">
      <c r="B4" s="21"/>
      <c r="D4" s="104" t="s">
        <v>93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7" t="str">
        <f>'Rekapitulace stavby'!K6</f>
        <v>Realizace společných zařízení KoPÚ Podolí u Přerova</v>
      </c>
      <c r="F7" s="368"/>
      <c r="G7" s="368"/>
      <c r="H7" s="368"/>
      <c r="L7" s="21"/>
    </row>
    <row r="8" spans="1:31" s="2" customFormat="1" ht="12" customHeight="1">
      <c r="A8" s="35"/>
      <c r="B8" s="40"/>
      <c r="C8" s="35"/>
      <c r="D8" s="106" t="s">
        <v>94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9" t="s">
        <v>437</v>
      </c>
      <c r="F9" s="370"/>
      <c r="G9" s="370"/>
      <c r="H9" s="370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27</v>
      </c>
      <c r="G12" s="35"/>
      <c r="H12" s="35"/>
      <c r="I12" s="106" t="s">
        <v>23</v>
      </c>
      <c r="J12" s="109" t="str">
        <f>'Rekapitulace stavby'!AN8</f>
        <v>8. 3. 2018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tr">
        <f>IF('Rekapitulace stavby'!AN10="","",'Rekapitulace stavby'!AN10)</f>
        <v/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tr">
        <f>IF('Rekapitulace stavby'!E11="","",'Rekapitulace stavby'!E11)</f>
        <v xml:space="preserve"> </v>
      </c>
      <c r="F15" s="35"/>
      <c r="G15" s="35"/>
      <c r="H15" s="35"/>
      <c r="I15" s="106" t="s">
        <v>28</v>
      </c>
      <c r="J15" s="108" t="str">
        <f>IF('Rekapitulace stavby'!AN11="","",'Rekapitulace stavby'!AN11)</f>
        <v/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1" t="str">
        <f>'Rekapitulace stavby'!E14</f>
        <v>Vyplň údaj</v>
      </c>
      <c r="F18" s="372"/>
      <c r="G18" s="372"/>
      <c r="H18" s="372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tr">
        <f>IF('Rekapitulace stavby'!AN16="","",'Rekapitulace stavby'!AN16)</f>
        <v/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tr">
        <f>IF('Rekapitulace stavby'!E17="","",'Rekapitulace stavby'!E17)</f>
        <v xml:space="preserve"> </v>
      </c>
      <c r="F21" s="35"/>
      <c r="G21" s="35"/>
      <c r="H21" s="35"/>
      <c r="I21" s="106" t="s">
        <v>28</v>
      </c>
      <c r="J21" s="108" t="str">
        <f>IF('Rekapitulace stavby'!AN17="","",'Rekapitulace stavby'!AN17)</f>
        <v/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33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28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34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3" t="s">
        <v>19</v>
      </c>
      <c r="F27" s="373"/>
      <c r="G27" s="373"/>
      <c r="H27" s="373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36</v>
      </c>
      <c r="E30" s="35"/>
      <c r="F30" s="35"/>
      <c r="G30" s="35"/>
      <c r="H30" s="35"/>
      <c r="I30" s="35"/>
      <c r="J30" s="115">
        <f>ROUND(J84,2)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38</v>
      </c>
      <c r="G32" s="35"/>
      <c r="H32" s="35"/>
      <c r="I32" s="116" t="s">
        <v>37</v>
      </c>
      <c r="J32" s="116" t="s">
        <v>39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40</v>
      </c>
      <c r="E33" s="106" t="s">
        <v>41</v>
      </c>
      <c r="F33" s="118">
        <f>ROUND((SUM(BE84:BE206)),2)</f>
        <v>0</v>
      </c>
      <c r="G33" s="35"/>
      <c r="H33" s="35"/>
      <c r="I33" s="119">
        <v>0.21</v>
      </c>
      <c r="J33" s="118">
        <f>ROUND(((SUM(BE84:BE206))*I33),2)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42</v>
      </c>
      <c r="F34" s="118">
        <f>ROUND((SUM(BF84:BF206)),2)</f>
        <v>0</v>
      </c>
      <c r="G34" s="35"/>
      <c r="H34" s="35"/>
      <c r="I34" s="119">
        <v>0.15</v>
      </c>
      <c r="J34" s="118">
        <f>ROUND(((SUM(BF84:BF206))*I34),2)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43</v>
      </c>
      <c r="F35" s="118">
        <f>ROUND((SUM(BG84:BG206)),2)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44</v>
      </c>
      <c r="F36" s="118">
        <f>ROUND((SUM(BH84:BH206)),2)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45</v>
      </c>
      <c r="F37" s="118">
        <f>ROUND((SUM(BI84:BI206)),2)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46</v>
      </c>
      <c r="E39" s="122"/>
      <c r="F39" s="122"/>
      <c r="G39" s="123" t="s">
        <v>47</v>
      </c>
      <c r="H39" s="124" t="s">
        <v>48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96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4" t="str">
        <f>E7</f>
        <v>Realizace společných zařízení KoPÚ Podolí u Přerova</v>
      </c>
      <c r="F48" s="375"/>
      <c r="G48" s="375"/>
      <c r="H48" s="375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94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7" t="str">
        <f>E9</f>
        <v>NP 2 - IP18 - Následná péče 2. rok</v>
      </c>
      <c r="F50" s="376"/>
      <c r="G50" s="376"/>
      <c r="H50" s="376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30" t="s">
        <v>23</v>
      </c>
      <c r="J52" s="60" t="str">
        <f>IF(J12="","",J12)</f>
        <v>8. 3. 2018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 xml:space="preserve"> </v>
      </c>
      <c r="G54" s="37"/>
      <c r="H54" s="37"/>
      <c r="I54" s="30" t="s">
        <v>31</v>
      </c>
      <c r="J54" s="33" t="str">
        <f>E21</f>
        <v xml:space="preserve"> 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33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97</v>
      </c>
      <c r="D57" s="132"/>
      <c r="E57" s="132"/>
      <c r="F57" s="132"/>
      <c r="G57" s="132"/>
      <c r="H57" s="132"/>
      <c r="I57" s="132"/>
      <c r="J57" s="133" t="s">
        <v>98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68</v>
      </c>
      <c r="D59" s="37"/>
      <c r="E59" s="37"/>
      <c r="F59" s="37"/>
      <c r="G59" s="37"/>
      <c r="H59" s="37"/>
      <c r="I59" s="37"/>
      <c r="J59" s="78">
        <f>J84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99</v>
      </c>
    </row>
    <row r="60" spans="2:12" s="10" customFormat="1" ht="24.95" customHeight="1">
      <c r="B60" s="164"/>
      <c r="C60" s="165"/>
      <c r="D60" s="166" t="s">
        <v>152</v>
      </c>
      <c r="E60" s="167"/>
      <c r="F60" s="167"/>
      <c r="G60" s="167"/>
      <c r="H60" s="167"/>
      <c r="I60" s="167"/>
      <c r="J60" s="168">
        <f>J85</f>
        <v>0</v>
      </c>
      <c r="K60" s="165"/>
      <c r="L60" s="169"/>
    </row>
    <row r="61" spans="2:12" s="11" customFormat="1" ht="19.9" customHeight="1">
      <c r="B61" s="170"/>
      <c r="C61" s="171"/>
      <c r="D61" s="172" t="s">
        <v>153</v>
      </c>
      <c r="E61" s="173"/>
      <c r="F61" s="173"/>
      <c r="G61" s="173"/>
      <c r="H61" s="173"/>
      <c r="I61" s="173"/>
      <c r="J61" s="174">
        <f>J86</f>
        <v>0</v>
      </c>
      <c r="K61" s="171"/>
      <c r="L61" s="175"/>
    </row>
    <row r="62" spans="2:12" s="11" customFormat="1" ht="14.85" customHeight="1">
      <c r="B62" s="170"/>
      <c r="C62" s="171"/>
      <c r="D62" s="172" t="s">
        <v>154</v>
      </c>
      <c r="E62" s="173"/>
      <c r="F62" s="173"/>
      <c r="G62" s="173"/>
      <c r="H62" s="173"/>
      <c r="I62" s="173"/>
      <c r="J62" s="174">
        <f>J107</f>
        <v>0</v>
      </c>
      <c r="K62" s="171"/>
      <c r="L62" s="175"/>
    </row>
    <row r="63" spans="2:12" s="11" customFormat="1" ht="21.75" customHeight="1">
      <c r="B63" s="170"/>
      <c r="C63" s="171"/>
      <c r="D63" s="172" t="s">
        <v>155</v>
      </c>
      <c r="E63" s="173"/>
      <c r="F63" s="173"/>
      <c r="G63" s="173"/>
      <c r="H63" s="173"/>
      <c r="I63" s="173"/>
      <c r="J63" s="174">
        <f>J198</f>
        <v>0</v>
      </c>
      <c r="K63" s="171"/>
      <c r="L63" s="175"/>
    </row>
    <row r="64" spans="2:12" s="11" customFormat="1" ht="19.9" customHeight="1">
      <c r="B64" s="170"/>
      <c r="C64" s="171"/>
      <c r="D64" s="172" t="s">
        <v>156</v>
      </c>
      <c r="E64" s="173"/>
      <c r="F64" s="173"/>
      <c r="G64" s="173"/>
      <c r="H64" s="173"/>
      <c r="I64" s="173"/>
      <c r="J64" s="174">
        <f>J201</f>
        <v>0</v>
      </c>
      <c r="K64" s="171"/>
      <c r="L64" s="175"/>
    </row>
    <row r="65" spans="1:31" s="2" customFormat="1" ht="21.75" customHeight="1">
      <c r="A65" s="35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10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6.95" customHeight="1">
      <c r="A66" s="35"/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107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70" spans="1:31" s="2" customFormat="1" ht="6.95" customHeight="1">
      <c r="A70" s="35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24.95" customHeight="1">
      <c r="A71" s="35"/>
      <c r="B71" s="36"/>
      <c r="C71" s="24" t="s">
        <v>100</v>
      </c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5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16</v>
      </c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74" t="str">
        <f>E7</f>
        <v>Realizace společných zařízení KoPÚ Podolí u Přerova</v>
      </c>
      <c r="F74" s="375"/>
      <c r="G74" s="375"/>
      <c r="H74" s="375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94</v>
      </c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27" t="str">
        <f>E9</f>
        <v>NP 2 - IP18 - Následná péče 2. rok</v>
      </c>
      <c r="F76" s="376"/>
      <c r="G76" s="376"/>
      <c r="H76" s="376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21</v>
      </c>
      <c r="D78" s="37"/>
      <c r="E78" s="37"/>
      <c r="F78" s="28" t="str">
        <f>F12</f>
        <v xml:space="preserve"> </v>
      </c>
      <c r="G78" s="37"/>
      <c r="H78" s="37"/>
      <c r="I78" s="30" t="s">
        <v>23</v>
      </c>
      <c r="J78" s="60" t="str">
        <f>IF(J12="","",J12)</f>
        <v>8. 3. 2018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2" customHeight="1">
      <c r="A80" s="35"/>
      <c r="B80" s="36"/>
      <c r="C80" s="30" t="s">
        <v>25</v>
      </c>
      <c r="D80" s="37"/>
      <c r="E80" s="37"/>
      <c r="F80" s="28" t="str">
        <f>E15</f>
        <v xml:space="preserve"> </v>
      </c>
      <c r="G80" s="37"/>
      <c r="H80" s="37"/>
      <c r="I80" s="30" t="s">
        <v>31</v>
      </c>
      <c r="J80" s="33" t="str">
        <f>E21</f>
        <v xml:space="preserve"> 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5.2" customHeight="1">
      <c r="A81" s="35"/>
      <c r="B81" s="36"/>
      <c r="C81" s="30" t="s">
        <v>29</v>
      </c>
      <c r="D81" s="37"/>
      <c r="E81" s="37"/>
      <c r="F81" s="28" t="str">
        <f>IF(E18="","",E18)</f>
        <v>Vyplň údaj</v>
      </c>
      <c r="G81" s="37"/>
      <c r="H81" s="37"/>
      <c r="I81" s="30" t="s">
        <v>33</v>
      </c>
      <c r="J81" s="33" t="str">
        <f>E24</f>
        <v xml:space="preserve"> </v>
      </c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0.3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9" customFormat="1" ht="29.25" customHeight="1">
      <c r="A83" s="135"/>
      <c r="B83" s="136"/>
      <c r="C83" s="137" t="s">
        <v>101</v>
      </c>
      <c r="D83" s="138" t="s">
        <v>55</v>
      </c>
      <c r="E83" s="138" t="s">
        <v>51</v>
      </c>
      <c r="F83" s="138" t="s">
        <v>52</v>
      </c>
      <c r="G83" s="138" t="s">
        <v>102</v>
      </c>
      <c r="H83" s="138" t="s">
        <v>103</v>
      </c>
      <c r="I83" s="138" t="s">
        <v>104</v>
      </c>
      <c r="J83" s="138" t="s">
        <v>98</v>
      </c>
      <c r="K83" s="139" t="s">
        <v>105</v>
      </c>
      <c r="L83" s="140"/>
      <c r="M83" s="69" t="s">
        <v>19</v>
      </c>
      <c r="N83" s="70" t="s">
        <v>40</v>
      </c>
      <c r="O83" s="70" t="s">
        <v>106</v>
      </c>
      <c r="P83" s="70" t="s">
        <v>107</v>
      </c>
      <c r="Q83" s="70" t="s">
        <v>108</v>
      </c>
      <c r="R83" s="70" t="s">
        <v>109</v>
      </c>
      <c r="S83" s="70" t="s">
        <v>110</v>
      </c>
      <c r="T83" s="71" t="s">
        <v>111</v>
      </c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</row>
    <row r="84" spans="1:63" s="2" customFormat="1" ht="22.9" customHeight="1">
      <c r="A84" s="35"/>
      <c r="B84" s="36"/>
      <c r="C84" s="76" t="s">
        <v>112</v>
      </c>
      <c r="D84" s="37"/>
      <c r="E84" s="37"/>
      <c r="F84" s="37"/>
      <c r="G84" s="37"/>
      <c r="H84" s="37"/>
      <c r="I84" s="37"/>
      <c r="J84" s="141">
        <f>BK84</f>
        <v>0</v>
      </c>
      <c r="K84" s="37"/>
      <c r="L84" s="40"/>
      <c r="M84" s="72"/>
      <c r="N84" s="142"/>
      <c r="O84" s="73"/>
      <c r="P84" s="143">
        <f>P85</f>
        <v>0</v>
      </c>
      <c r="Q84" s="73"/>
      <c r="R84" s="143">
        <f>R85</f>
        <v>0.7828639199999999</v>
      </c>
      <c r="S84" s="73"/>
      <c r="T84" s="144">
        <f>T85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T84" s="18" t="s">
        <v>69</v>
      </c>
      <c r="AU84" s="18" t="s">
        <v>99</v>
      </c>
      <c r="BK84" s="145">
        <f>BK85</f>
        <v>0</v>
      </c>
    </row>
    <row r="85" spans="2:63" s="12" customFormat="1" ht="25.9" customHeight="1">
      <c r="B85" s="176"/>
      <c r="C85" s="177"/>
      <c r="D85" s="178" t="s">
        <v>69</v>
      </c>
      <c r="E85" s="179" t="s">
        <v>157</v>
      </c>
      <c r="F85" s="179" t="s">
        <v>158</v>
      </c>
      <c r="G85" s="177"/>
      <c r="H85" s="177"/>
      <c r="I85" s="180"/>
      <c r="J85" s="181">
        <f>BK85</f>
        <v>0</v>
      </c>
      <c r="K85" s="177"/>
      <c r="L85" s="182"/>
      <c r="M85" s="183"/>
      <c r="N85" s="184"/>
      <c r="O85" s="184"/>
      <c r="P85" s="185">
        <f>P86+P201</f>
        <v>0</v>
      </c>
      <c r="Q85" s="184"/>
      <c r="R85" s="185">
        <f>R86+R201</f>
        <v>0.7828639199999999</v>
      </c>
      <c r="S85" s="184"/>
      <c r="T85" s="186">
        <f>T86+T201</f>
        <v>0</v>
      </c>
      <c r="AR85" s="187" t="s">
        <v>78</v>
      </c>
      <c r="AT85" s="188" t="s">
        <v>69</v>
      </c>
      <c r="AU85" s="188" t="s">
        <v>70</v>
      </c>
      <c r="AY85" s="187" t="s">
        <v>118</v>
      </c>
      <c r="BK85" s="189">
        <f>BK86+BK201</f>
        <v>0</v>
      </c>
    </row>
    <row r="86" spans="2:63" s="12" customFormat="1" ht="22.9" customHeight="1">
      <c r="B86" s="176"/>
      <c r="C86" s="177"/>
      <c r="D86" s="178" t="s">
        <v>69</v>
      </c>
      <c r="E86" s="190" t="s">
        <v>78</v>
      </c>
      <c r="F86" s="190" t="s">
        <v>159</v>
      </c>
      <c r="G86" s="177"/>
      <c r="H86" s="177"/>
      <c r="I86" s="180"/>
      <c r="J86" s="191">
        <f>BK86</f>
        <v>0</v>
      </c>
      <c r="K86" s="177"/>
      <c r="L86" s="182"/>
      <c r="M86" s="183"/>
      <c r="N86" s="184"/>
      <c r="O86" s="184"/>
      <c r="P86" s="185">
        <f>P87+SUM(P88:P107)</f>
        <v>0</v>
      </c>
      <c r="Q86" s="184"/>
      <c r="R86" s="185">
        <f>R87+SUM(R88:R107)</f>
        <v>0.68902992</v>
      </c>
      <c r="S86" s="184"/>
      <c r="T86" s="186">
        <f>T87+SUM(T88:T107)</f>
        <v>0</v>
      </c>
      <c r="AR86" s="187" t="s">
        <v>78</v>
      </c>
      <c r="AT86" s="188" t="s">
        <v>69</v>
      </c>
      <c r="AU86" s="188" t="s">
        <v>78</v>
      </c>
      <c r="AY86" s="187" t="s">
        <v>118</v>
      </c>
      <c r="BK86" s="189">
        <f>BK87+SUM(BK88:BK107)</f>
        <v>0</v>
      </c>
    </row>
    <row r="87" spans="1:65" s="2" customFormat="1" ht="16.5" customHeight="1">
      <c r="A87" s="35"/>
      <c r="B87" s="36"/>
      <c r="C87" s="146" t="s">
        <v>78</v>
      </c>
      <c r="D87" s="146" t="s">
        <v>113</v>
      </c>
      <c r="E87" s="147" t="s">
        <v>160</v>
      </c>
      <c r="F87" s="148" t="s">
        <v>361</v>
      </c>
      <c r="G87" s="149" t="s">
        <v>162</v>
      </c>
      <c r="H87" s="150">
        <v>55533</v>
      </c>
      <c r="I87" s="151"/>
      <c r="J87" s="152">
        <f>ROUND(I87*H87,2)</f>
        <v>0</v>
      </c>
      <c r="K87" s="148" t="s">
        <v>19</v>
      </c>
      <c r="L87" s="40"/>
      <c r="M87" s="153" t="s">
        <v>19</v>
      </c>
      <c r="N87" s="154" t="s">
        <v>41</v>
      </c>
      <c r="O87" s="65"/>
      <c r="P87" s="155">
        <f>O87*H87</f>
        <v>0</v>
      </c>
      <c r="Q87" s="155">
        <v>0</v>
      </c>
      <c r="R87" s="155">
        <f>Q87*H87</f>
        <v>0</v>
      </c>
      <c r="S87" s="155">
        <v>0</v>
      </c>
      <c r="T87" s="156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57" t="s">
        <v>122</v>
      </c>
      <c r="AT87" s="157" t="s">
        <v>113</v>
      </c>
      <c r="AU87" s="157" t="s">
        <v>80</v>
      </c>
      <c r="AY87" s="18" t="s">
        <v>118</v>
      </c>
      <c r="BE87" s="158">
        <f>IF(N87="základní",J87,0)</f>
        <v>0</v>
      </c>
      <c r="BF87" s="158">
        <f>IF(N87="snížená",J87,0)</f>
        <v>0</v>
      </c>
      <c r="BG87" s="158">
        <f>IF(N87="zákl. přenesená",J87,0)</f>
        <v>0</v>
      </c>
      <c r="BH87" s="158">
        <f>IF(N87="sníž. přenesená",J87,0)</f>
        <v>0</v>
      </c>
      <c r="BI87" s="158">
        <f>IF(N87="nulová",J87,0)</f>
        <v>0</v>
      </c>
      <c r="BJ87" s="18" t="s">
        <v>78</v>
      </c>
      <c r="BK87" s="158">
        <f>ROUND(I87*H87,2)</f>
        <v>0</v>
      </c>
      <c r="BL87" s="18" t="s">
        <v>122</v>
      </c>
      <c r="BM87" s="157" t="s">
        <v>438</v>
      </c>
    </row>
    <row r="88" spans="2:51" s="13" customFormat="1" ht="11.25">
      <c r="B88" s="197"/>
      <c r="C88" s="198"/>
      <c r="D88" s="199" t="s">
        <v>174</v>
      </c>
      <c r="E88" s="200" t="s">
        <v>19</v>
      </c>
      <c r="F88" s="201" t="s">
        <v>363</v>
      </c>
      <c r="G88" s="198"/>
      <c r="H88" s="202">
        <v>55533</v>
      </c>
      <c r="I88" s="203"/>
      <c r="J88" s="198"/>
      <c r="K88" s="198"/>
      <c r="L88" s="204"/>
      <c r="M88" s="205"/>
      <c r="N88" s="206"/>
      <c r="O88" s="206"/>
      <c r="P88" s="206"/>
      <c r="Q88" s="206"/>
      <c r="R88" s="206"/>
      <c r="S88" s="206"/>
      <c r="T88" s="207"/>
      <c r="AT88" s="208" t="s">
        <v>174</v>
      </c>
      <c r="AU88" s="208" t="s">
        <v>80</v>
      </c>
      <c r="AV88" s="13" t="s">
        <v>80</v>
      </c>
      <c r="AW88" s="13" t="s">
        <v>32</v>
      </c>
      <c r="AX88" s="13" t="s">
        <v>70</v>
      </c>
      <c r="AY88" s="208" t="s">
        <v>118</v>
      </c>
    </row>
    <row r="89" spans="2:51" s="14" customFormat="1" ht="11.25">
      <c r="B89" s="209"/>
      <c r="C89" s="210"/>
      <c r="D89" s="199" t="s">
        <v>174</v>
      </c>
      <c r="E89" s="211" t="s">
        <v>19</v>
      </c>
      <c r="F89" s="212" t="s">
        <v>178</v>
      </c>
      <c r="G89" s="210"/>
      <c r="H89" s="213">
        <v>55533</v>
      </c>
      <c r="I89" s="214"/>
      <c r="J89" s="210"/>
      <c r="K89" s="210"/>
      <c r="L89" s="215"/>
      <c r="M89" s="216"/>
      <c r="N89" s="217"/>
      <c r="O89" s="217"/>
      <c r="P89" s="217"/>
      <c r="Q89" s="217"/>
      <c r="R89" s="217"/>
      <c r="S89" s="217"/>
      <c r="T89" s="218"/>
      <c r="AT89" s="219" t="s">
        <v>174</v>
      </c>
      <c r="AU89" s="219" t="s">
        <v>80</v>
      </c>
      <c r="AV89" s="14" t="s">
        <v>122</v>
      </c>
      <c r="AW89" s="14" t="s">
        <v>32</v>
      </c>
      <c r="AX89" s="14" t="s">
        <v>78</v>
      </c>
      <c r="AY89" s="219" t="s">
        <v>118</v>
      </c>
    </row>
    <row r="90" spans="1:65" s="2" customFormat="1" ht="16.5" customHeight="1">
      <c r="A90" s="35"/>
      <c r="B90" s="36"/>
      <c r="C90" s="146" t="s">
        <v>80</v>
      </c>
      <c r="D90" s="146" t="s">
        <v>113</v>
      </c>
      <c r="E90" s="147" t="s">
        <v>364</v>
      </c>
      <c r="F90" s="148" t="s">
        <v>365</v>
      </c>
      <c r="G90" s="149" t="s">
        <v>162</v>
      </c>
      <c r="H90" s="150">
        <v>55533</v>
      </c>
      <c r="I90" s="151"/>
      <c r="J90" s="152">
        <f>ROUND(I90*H90,2)</f>
        <v>0</v>
      </c>
      <c r="K90" s="148" t="s">
        <v>166</v>
      </c>
      <c r="L90" s="40"/>
      <c r="M90" s="153" t="s">
        <v>19</v>
      </c>
      <c r="N90" s="154" t="s">
        <v>41</v>
      </c>
      <c r="O90" s="65"/>
      <c r="P90" s="155">
        <f>O90*H90</f>
        <v>0</v>
      </c>
      <c r="Q90" s="155">
        <v>0</v>
      </c>
      <c r="R90" s="155">
        <f>Q90*H90</f>
        <v>0</v>
      </c>
      <c r="S90" s="155">
        <v>0</v>
      </c>
      <c r="T90" s="156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57" t="s">
        <v>122</v>
      </c>
      <c r="AT90" s="157" t="s">
        <v>113</v>
      </c>
      <c r="AU90" s="157" t="s">
        <v>80</v>
      </c>
      <c r="AY90" s="18" t="s">
        <v>118</v>
      </c>
      <c r="BE90" s="158">
        <f>IF(N90="základní",J90,0)</f>
        <v>0</v>
      </c>
      <c r="BF90" s="158">
        <f>IF(N90="snížená",J90,0)</f>
        <v>0</v>
      </c>
      <c r="BG90" s="158">
        <f>IF(N90="zákl. přenesená",J90,0)</f>
        <v>0</v>
      </c>
      <c r="BH90" s="158">
        <f>IF(N90="sníž. přenesená",J90,0)</f>
        <v>0</v>
      </c>
      <c r="BI90" s="158">
        <f>IF(N90="nulová",J90,0)</f>
        <v>0</v>
      </c>
      <c r="BJ90" s="18" t="s">
        <v>78</v>
      </c>
      <c r="BK90" s="158">
        <f>ROUND(I90*H90,2)</f>
        <v>0</v>
      </c>
      <c r="BL90" s="18" t="s">
        <v>122</v>
      </c>
      <c r="BM90" s="157" t="s">
        <v>439</v>
      </c>
    </row>
    <row r="91" spans="1:47" s="2" customFormat="1" ht="11.25">
      <c r="A91" s="35"/>
      <c r="B91" s="36"/>
      <c r="C91" s="37"/>
      <c r="D91" s="192" t="s">
        <v>168</v>
      </c>
      <c r="E91" s="37"/>
      <c r="F91" s="193" t="s">
        <v>367</v>
      </c>
      <c r="G91" s="37"/>
      <c r="H91" s="37"/>
      <c r="I91" s="194"/>
      <c r="J91" s="37"/>
      <c r="K91" s="37"/>
      <c r="L91" s="40"/>
      <c r="M91" s="195"/>
      <c r="N91" s="196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168</v>
      </c>
      <c r="AU91" s="18" t="s">
        <v>80</v>
      </c>
    </row>
    <row r="92" spans="2:51" s="13" customFormat="1" ht="11.25">
      <c r="B92" s="197"/>
      <c r="C92" s="198"/>
      <c r="D92" s="199" t="s">
        <v>174</v>
      </c>
      <c r="E92" s="200" t="s">
        <v>19</v>
      </c>
      <c r="F92" s="201" t="s">
        <v>363</v>
      </c>
      <c r="G92" s="198"/>
      <c r="H92" s="202">
        <v>55533</v>
      </c>
      <c r="I92" s="203"/>
      <c r="J92" s="198"/>
      <c r="K92" s="198"/>
      <c r="L92" s="204"/>
      <c r="M92" s="205"/>
      <c r="N92" s="206"/>
      <c r="O92" s="206"/>
      <c r="P92" s="206"/>
      <c r="Q92" s="206"/>
      <c r="R92" s="206"/>
      <c r="S92" s="206"/>
      <c r="T92" s="207"/>
      <c r="AT92" s="208" t="s">
        <v>174</v>
      </c>
      <c r="AU92" s="208" t="s">
        <v>80</v>
      </c>
      <c r="AV92" s="13" t="s">
        <v>80</v>
      </c>
      <c r="AW92" s="13" t="s">
        <v>32</v>
      </c>
      <c r="AX92" s="13" t="s">
        <v>70</v>
      </c>
      <c r="AY92" s="208" t="s">
        <v>118</v>
      </c>
    </row>
    <row r="93" spans="2:51" s="14" customFormat="1" ht="11.25">
      <c r="B93" s="209"/>
      <c r="C93" s="210"/>
      <c r="D93" s="199" t="s">
        <v>174</v>
      </c>
      <c r="E93" s="211" t="s">
        <v>19</v>
      </c>
      <c r="F93" s="212" t="s">
        <v>178</v>
      </c>
      <c r="G93" s="210"/>
      <c r="H93" s="213">
        <v>55533</v>
      </c>
      <c r="I93" s="214"/>
      <c r="J93" s="210"/>
      <c r="K93" s="210"/>
      <c r="L93" s="215"/>
      <c r="M93" s="216"/>
      <c r="N93" s="217"/>
      <c r="O93" s="217"/>
      <c r="P93" s="217"/>
      <c r="Q93" s="217"/>
      <c r="R93" s="217"/>
      <c r="S93" s="217"/>
      <c r="T93" s="218"/>
      <c r="AT93" s="219" t="s">
        <v>174</v>
      </c>
      <c r="AU93" s="219" t="s">
        <v>80</v>
      </c>
      <c r="AV93" s="14" t="s">
        <v>122</v>
      </c>
      <c r="AW93" s="14" t="s">
        <v>32</v>
      </c>
      <c r="AX93" s="14" t="s">
        <v>78</v>
      </c>
      <c r="AY93" s="219" t="s">
        <v>118</v>
      </c>
    </row>
    <row r="94" spans="1:65" s="2" customFormat="1" ht="24.2" customHeight="1">
      <c r="A94" s="35"/>
      <c r="B94" s="36"/>
      <c r="C94" s="146" t="s">
        <v>124</v>
      </c>
      <c r="D94" s="146" t="s">
        <v>113</v>
      </c>
      <c r="E94" s="147" t="s">
        <v>170</v>
      </c>
      <c r="F94" s="148" t="s">
        <v>171</v>
      </c>
      <c r="G94" s="149" t="s">
        <v>162</v>
      </c>
      <c r="H94" s="150">
        <v>925.55</v>
      </c>
      <c r="I94" s="151"/>
      <c r="J94" s="152">
        <f>ROUND(I94*H94,2)</f>
        <v>0</v>
      </c>
      <c r="K94" s="148" t="s">
        <v>166</v>
      </c>
      <c r="L94" s="40"/>
      <c r="M94" s="153" t="s">
        <v>19</v>
      </c>
      <c r="N94" s="154" t="s">
        <v>41</v>
      </c>
      <c r="O94" s="65"/>
      <c r="P94" s="155">
        <f>O94*H94</f>
        <v>0</v>
      </c>
      <c r="Q94" s="155">
        <v>0</v>
      </c>
      <c r="R94" s="155">
        <f>Q94*H94</f>
        <v>0</v>
      </c>
      <c r="S94" s="155">
        <v>0</v>
      </c>
      <c r="T94" s="156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57" t="s">
        <v>122</v>
      </c>
      <c r="AT94" s="157" t="s">
        <v>113</v>
      </c>
      <c r="AU94" s="157" t="s">
        <v>80</v>
      </c>
      <c r="AY94" s="18" t="s">
        <v>118</v>
      </c>
      <c r="BE94" s="158">
        <f>IF(N94="základní",J94,0)</f>
        <v>0</v>
      </c>
      <c r="BF94" s="158">
        <f>IF(N94="snížená",J94,0)</f>
        <v>0</v>
      </c>
      <c r="BG94" s="158">
        <f>IF(N94="zákl. přenesená",J94,0)</f>
        <v>0</v>
      </c>
      <c r="BH94" s="158">
        <f>IF(N94="sníž. přenesená",J94,0)</f>
        <v>0</v>
      </c>
      <c r="BI94" s="158">
        <f>IF(N94="nulová",J94,0)</f>
        <v>0</v>
      </c>
      <c r="BJ94" s="18" t="s">
        <v>78</v>
      </c>
      <c r="BK94" s="158">
        <f>ROUND(I94*H94,2)</f>
        <v>0</v>
      </c>
      <c r="BL94" s="18" t="s">
        <v>122</v>
      </c>
      <c r="BM94" s="157" t="s">
        <v>440</v>
      </c>
    </row>
    <row r="95" spans="1:47" s="2" customFormat="1" ht="11.25">
      <c r="A95" s="35"/>
      <c r="B95" s="36"/>
      <c r="C95" s="37"/>
      <c r="D95" s="192" t="s">
        <v>168</v>
      </c>
      <c r="E95" s="37"/>
      <c r="F95" s="193" t="s">
        <v>173</v>
      </c>
      <c r="G95" s="37"/>
      <c r="H95" s="37"/>
      <c r="I95" s="194"/>
      <c r="J95" s="37"/>
      <c r="K95" s="37"/>
      <c r="L95" s="40"/>
      <c r="M95" s="195"/>
      <c r="N95" s="196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168</v>
      </c>
      <c r="AU95" s="18" t="s">
        <v>80</v>
      </c>
    </row>
    <row r="96" spans="2:51" s="13" customFormat="1" ht="11.25">
      <c r="B96" s="197"/>
      <c r="C96" s="198"/>
      <c r="D96" s="199" t="s">
        <v>174</v>
      </c>
      <c r="E96" s="200" t="s">
        <v>19</v>
      </c>
      <c r="F96" s="201" t="s">
        <v>441</v>
      </c>
      <c r="G96" s="198"/>
      <c r="H96" s="202">
        <v>197.5</v>
      </c>
      <c r="I96" s="203"/>
      <c r="J96" s="198"/>
      <c r="K96" s="198"/>
      <c r="L96" s="204"/>
      <c r="M96" s="205"/>
      <c r="N96" s="206"/>
      <c r="O96" s="206"/>
      <c r="P96" s="206"/>
      <c r="Q96" s="206"/>
      <c r="R96" s="206"/>
      <c r="S96" s="206"/>
      <c r="T96" s="207"/>
      <c r="AT96" s="208" t="s">
        <v>174</v>
      </c>
      <c r="AU96" s="208" t="s">
        <v>80</v>
      </c>
      <c r="AV96" s="13" t="s">
        <v>80</v>
      </c>
      <c r="AW96" s="13" t="s">
        <v>32</v>
      </c>
      <c r="AX96" s="13" t="s">
        <v>70</v>
      </c>
      <c r="AY96" s="208" t="s">
        <v>118</v>
      </c>
    </row>
    <row r="97" spans="2:51" s="13" customFormat="1" ht="11.25">
      <c r="B97" s="197"/>
      <c r="C97" s="198"/>
      <c r="D97" s="199" t="s">
        <v>174</v>
      </c>
      <c r="E97" s="200" t="s">
        <v>19</v>
      </c>
      <c r="F97" s="201" t="s">
        <v>442</v>
      </c>
      <c r="G97" s="198"/>
      <c r="H97" s="202">
        <v>80.55</v>
      </c>
      <c r="I97" s="203"/>
      <c r="J97" s="198"/>
      <c r="K97" s="198"/>
      <c r="L97" s="204"/>
      <c r="M97" s="205"/>
      <c r="N97" s="206"/>
      <c r="O97" s="206"/>
      <c r="P97" s="206"/>
      <c r="Q97" s="206"/>
      <c r="R97" s="206"/>
      <c r="S97" s="206"/>
      <c r="T97" s="207"/>
      <c r="AT97" s="208" t="s">
        <v>174</v>
      </c>
      <c r="AU97" s="208" t="s">
        <v>80</v>
      </c>
      <c r="AV97" s="13" t="s">
        <v>80</v>
      </c>
      <c r="AW97" s="13" t="s">
        <v>32</v>
      </c>
      <c r="AX97" s="13" t="s">
        <v>70</v>
      </c>
      <c r="AY97" s="208" t="s">
        <v>118</v>
      </c>
    </row>
    <row r="98" spans="2:51" s="13" customFormat="1" ht="11.25">
      <c r="B98" s="197"/>
      <c r="C98" s="198"/>
      <c r="D98" s="199" t="s">
        <v>174</v>
      </c>
      <c r="E98" s="200" t="s">
        <v>19</v>
      </c>
      <c r="F98" s="201" t="s">
        <v>443</v>
      </c>
      <c r="G98" s="198"/>
      <c r="H98" s="202">
        <v>647.5</v>
      </c>
      <c r="I98" s="203"/>
      <c r="J98" s="198"/>
      <c r="K98" s="198"/>
      <c r="L98" s="204"/>
      <c r="M98" s="205"/>
      <c r="N98" s="206"/>
      <c r="O98" s="206"/>
      <c r="P98" s="206"/>
      <c r="Q98" s="206"/>
      <c r="R98" s="206"/>
      <c r="S98" s="206"/>
      <c r="T98" s="207"/>
      <c r="AT98" s="208" t="s">
        <v>174</v>
      </c>
      <c r="AU98" s="208" t="s">
        <v>80</v>
      </c>
      <c r="AV98" s="13" t="s">
        <v>80</v>
      </c>
      <c r="AW98" s="13" t="s">
        <v>32</v>
      </c>
      <c r="AX98" s="13" t="s">
        <v>70</v>
      </c>
      <c r="AY98" s="208" t="s">
        <v>118</v>
      </c>
    </row>
    <row r="99" spans="2:51" s="14" customFormat="1" ht="11.25">
      <c r="B99" s="209"/>
      <c r="C99" s="210"/>
      <c r="D99" s="199" t="s">
        <v>174</v>
      </c>
      <c r="E99" s="211" t="s">
        <v>19</v>
      </c>
      <c r="F99" s="212" t="s">
        <v>178</v>
      </c>
      <c r="G99" s="210"/>
      <c r="H99" s="213">
        <v>925.55</v>
      </c>
      <c r="I99" s="214"/>
      <c r="J99" s="210"/>
      <c r="K99" s="210"/>
      <c r="L99" s="215"/>
      <c r="M99" s="216"/>
      <c r="N99" s="217"/>
      <c r="O99" s="217"/>
      <c r="P99" s="217"/>
      <c r="Q99" s="217"/>
      <c r="R99" s="217"/>
      <c r="S99" s="217"/>
      <c r="T99" s="218"/>
      <c r="AT99" s="219" t="s">
        <v>174</v>
      </c>
      <c r="AU99" s="219" t="s">
        <v>80</v>
      </c>
      <c r="AV99" s="14" t="s">
        <v>122</v>
      </c>
      <c r="AW99" s="14" t="s">
        <v>32</v>
      </c>
      <c r="AX99" s="14" t="s">
        <v>78</v>
      </c>
      <c r="AY99" s="219" t="s">
        <v>118</v>
      </c>
    </row>
    <row r="100" spans="1:65" s="2" customFormat="1" ht="16.5" customHeight="1">
      <c r="A100" s="35"/>
      <c r="B100" s="36"/>
      <c r="C100" s="220" t="s">
        <v>122</v>
      </c>
      <c r="D100" s="220" t="s">
        <v>179</v>
      </c>
      <c r="E100" s="221" t="s">
        <v>180</v>
      </c>
      <c r="F100" s="222" t="s">
        <v>181</v>
      </c>
      <c r="G100" s="223" t="s">
        <v>182</v>
      </c>
      <c r="H100" s="224">
        <v>18.202</v>
      </c>
      <c r="I100" s="225"/>
      <c r="J100" s="226">
        <f>ROUND(I100*H100,2)</f>
        <v>0</v>
      </c>
      <c r="K100" s="222" t="s">
        <v>166</v>
      </c>
      <c r="L100" s="227"/>
      <c r="M100" s="228" t="s">
        <v>19</v>
      </c>
      <c r="N100" s="229" t="s">
        <v>41</v>
      </c>
      <c r="O100" s="65"/>
      <c r="P100" s="155">
        <f>O100*H100</f>
        <v>0</v>
      </c>
      <c r="Q100" s="155">
        <v>0.001</v>
      </c>
      <c r="R100" s="155">
        <f>Q100*H100</f>
        <v>0.018202000000000003</v>
      </c>
      <c r="S100" s="155">
        <v>0</v>
      </c>
      <c r="T100" s="156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57" t="s">
        <v>143</v>
      </c>
      <c r="AT100" s="157" t="s">
        <v>179</v>
      </c>
      <c r="AU100" s="157" t="s">
        <v>80</v>
      </c>
      <c r="AY100" s="18" t="s">
        <v>118</v>
      </c>
      <c r="BE100" s="158">
        <f>IF(N100="základní",J100,0)</f>
        <v>0</v>
      </c>
      <c r="BF100" s="158">
        <f>IF(N100="snížená",J100,0)</f>
        <v>0</v>
      </c>
      <c r="BG100" s="158">
        <f>IF(N100="zákl. přenesená",J100,0)</f>
        <v>0</v>
      </c>
      <c r="BH100" s="158">
        <f>IF(N100="sníž. přenesená",J100,0)</f>
        <v>0</v>
      </c>
      <c r="BI100" s="158">
        <f>IF(N100="nulová",J100,0)</f>
        <v>0</v>
      </c>
      <c r="BJ100" s="18" t="s">
        <v>78</v>
      </c>
      <c r="BK100" s="158">
        <f>ROUND(I100*H100,2)</f>
        <v>0</v>
      </c>
      <c r="BL100" s="18" t="s">
        <v>122</v>
      </c>
      <c r="BM100" s="157" t="s">
        <v>444</v>
      </c>
    </row>
    <row r="101" spans="2:51" s="13" customFormat="1" ht="11.25">
      <c r="B101" s="197"/>
      <c r="C101" s="198"/>
      <c r="D101" s="199" t="s">
        <v>174</v>
      </c>
      <c r="E101" s="200" t="s">
        <v>19</v>
      </c>
      <c r="F101" s="201" t="s">
        <v>445</v>
      </c>
      <c r="G101" s="198"/>
      <c r="H101" s="202">
        <v>16.188</v>
      </c>
      <c r="I101" s="203"/>
      <c r="J101" s="198"/>
      <c r="K101" s="198"/>
      <c r="L101" s="204"/>
      <c r="M101" s="205"/>
      <c r="N101" s="206"/>
      <c r="O101" s="206"/>
      <c r="P101" s="206"/>
      <c r="Q101" s="206"/>
      <c r="R101" s="206"/>
      <c r="S101" s="206"/>
      <c r="T101" s="207"/>
      <c r="AT101" s="208" t="s">
        <v>174</v>
      </c>
      <c r="AU101" s="208" t="s">
        <v>80</v>
      </c>
      <c r="AV101" s="13" t="s">
        <v>80</v>
      </c>
      <c r="AW101" s="13" t="s">
        <v>32</v>
      </c>
      <c r="AX101" s="13" t="s">
        <v>70</v>
      </c>
      <c r="AY101" s="208" t="s">
        <v>118</v>
      </c>
    </row>
    <row r="102" spans="2:51" s="13" customFormat="1" ht="11.25">
      <c r="B102" s="197"/>
      <c r="C102" s="198"/>
      <c r="D102" s="199" t="s">
        <v>174</v>
      </c>
      <c r="E102" s="200" t="s">
        <v>19</v>
      </c>
      <c r="F102" s="201" t="s">
        <v>446</v>
      </c>
      <c r="G102" s="198"/>
      <c r="H102" s="202">
        <v>2.014</v>
      </c>
      <c r="I102" s="203"/>
      <c r="J102" s="198"/>
      <c r="K102" s="198"/>
      <c r="L102" s="204"/>
      <c r="M102" s="205"/>
      <c r="N102" s="206"/>
      <c r="O102" s="206"/>
      <c r="P102" s="206"/>
      <c r="Q102" s="206"/>
      <c r="R102" s="206"/>
      <c r="S102" s="206"/>
      <c r="T102" s="207"/>
      <c r="AT102" s="208" t="s">
        <v>174</v>
      </c>
      <c r="AU102" s="208" t="s">
        <v>80</v>
      </c>
      <c r="AV102" s="13" t="s">
        <v>80</v>
      </c>
      <c r="AW102" s="13" t="s">
        <v>32</v>
      </c>
      <c r="AX102" s="13" t="s">
        <v>70</v>
      </c>
      <c r="AY102" s="208" t="s">
        <v>118</v>
      </c>
    </row>
    <row r="103" spans="2:51" s="14" customFormat="1" ht="11.25">
      <c r="B103" s="209"/>
      <c r="C103" s="210"/>
      <c r="D103" s="199" t="s">
        <v>174</v>
      </c>
      <c r="E103" s="211" t="s">
        <v>19</v>
      </c>
      <c r="F103" s="212" t="s">
        <v>178</v>
      </c>
      <c r="G103" s="210"/>
      <c r="H103" s="213">
        <v>18.201999999999998</v>
      </c>
      <c r="I103" s="214"/>
      <c r="J103" s="210"/>
      <c r="K103" s="210"/>
      <c r="L103" s="215"/>
      <c r="M103" s="216"/>
      <c r="N103" s="217"/>
      <c r="O103" s="217"/>
      <c r="P103" s="217"/>
      <c r="Q103" s="217"/>
      <c r="R103" s="217"/>
      <c r="S103" s="217"/>
      <c r="T103" s="218"/>
      <c r="AT103" s="219" t="s">
        <v>174</v>
      </c>
      <c r="AU103" s="219" t="s">
        <v>80</v>
      </c>
      <c r="AV103" s="14" t="s">
        <v>122</v>
      </c>
      <c r="AW103" s="14" t="s">
        <v>32</v>
      </c>
      <c r="AX103" s="14" t="s">
        <v>78</v>
      </c>
      <c r="AY103" s="219" t="s">
        <v>118</v>
      </c>
    </row>
    <row r="104" spans="1:65" s="2" customFormat="1" ht="16.5" customHeight="1">
      <c r="A104" s="35"/>
      <c r="B104" s="36"/>
      <c r="C104" s="220" t="s">
        <v>131</v>
      </c>
      <c r="D104" s="220" t="s">
        <v>179</v>
      </c>
      <c r="E104" s="221" t="s">
        <v>186</v>
      </c>
      <c r="F104" s="222" t="s">
        <v>187</v>
      </c>
      <c r="G104" s="223" t="s">
        <v>182</v>
      </c>
      <c r="H104" s="224">
        <v>1.58</v>
      </c>
      <c r="I104" s="225"/>
      <c r="J104" s="226">
        <f>ROUND(I104*H104,2)</f>
        <v>0</v>
      </c>
      <c r="K104" s="222" t="s">
        <v>19</v>
      </c>
      <c r="L104" s="227"/>
      <c r="M104" s="228" t="s">
        <v>19</v>
      </c>
      <c r="N104" s="229" t="s">
        <v>41</v>
      </c>
      <c r="O104" s="65"/>
      <c r="P104" s="155">
        <f>O104*H104</f>
        <v>0</v>
      </c>
      <c r="Q104" s="155">
        <v>0</v>
      </c>
      <c r="R104" s="155">
        <f>Q104*H104</f>
        <v>0</v>
      </c>
      <c r="S104" s="155">
        <v>0</v>
      </c>
      <c r="T104" s="156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57" t="s">
        <v>143</v>
      </c>
      <c r="AT104" s="157" t="s">
        <v>179</v>
      </c>
      <c r="AU104" s="157" t="s">
        <v>80</v>
      </c>
      <c r="AY104" s="18" t="s">
        <v>118</v>
      </c>
      <c r="BE104" s="158">
        <f>IF(N104="základní",J104,0)</f>
        <v>0</v>
      </c>
      <c r="BF104" s="158">
        <f>IF(N104="snížená",J104,0)</f>
        <v>0</v>
      </c>
      <c r="BG104" s="158">
        <f>IF(N104="zákl. přenesená",J104,0)</f>
        <v>0</v>
      </c>
      <c r="BH104" s="158">
        <f>IF(N104="sníž. přenesená",J104,0)</f>
        <v>0</v>
      </c>
      <c r="BI104" s="158">
        <f>IF(N104="nulová",J104,0)</f>
        <v>0</v>
      </c>
      <c r="BJ104" s="18" t="s">
        <v>78</v>
      </c>
      <c r="BK104" s="158">
        <f>ROUND(I104*H104,2)</f>
        <v>0</v>
      </c>
      <c r="BL104" s="18" t="s">
        <v>122</v>
      </c>
      <c r="BM104" s="157" t="s">
        <v>447</v>
      </c>
    </row>
    <row r="105" spans="2:51" s="13" customFormat="1" ht="11.25">
      <c r="B105" s="197"/>
      <c r="C105" s="198"/>
      <c r="D105" s="199" t="s">
        <v>174</v>
      </c>
      <c r="E105" s="200" t="s">
        <v>19</v>
      </c>
      <c r="F105" s="201" t="s">
        <v>448</v>
      </c>
      <c r="G105" s="198"/>
      <c r="H105" s="202">
        <v>1.58</v>
      </c>
      <c r="I105" s="203"/>
      <c r="J105" s="198"/>
      <c r="K105" s="198"/>
      <c r="L105" s="204"/>
      <c r="M105" s="205"/>
      <c r="N105" s="206"/>
      <c r="O105" s="206"/>
      <c r="P105" s="206"/>
      <c r="Q105" s="206"/>
      <c r="R105" s="206"/>
      <c r="S105" s="206"/>
      <c r="T105" s="207"/>
      <c r="AT105" s="208" t="s">
        <v>174</v>
      </c>
      <c r="AU105" s="208" t="s">
        <v>80</v>
      </c>
      <c r="AV105" s="13" t="s">
        <v>80</v>
      </c>
      <c r="AW105" s="13" t="s">
        <v>32</v>
      </c>
      <c r="AX105" s="13" t="s">
        <v>70</v>
      </c>
      <c r="AY105" s="208" t="s">
        <v>118</v>
      </c>
    </row>
    <row r="106" spans="2:51" s="14" customFormat="1" ht="11.25">
      <c r="B106" s="209"/>
      <c r="C106" s="210"/>
      <c r="D106" s="199" t="s">
        <v>174</v>
      </c>
      <c r="E106" s="211" t="s">
        <v>19</v>
      </c>
      <c r="F106" s="212" t="s">
        <v>178</v>
      </c>
      <c r="G106" s="210"/>
      <c r="H106" s="213">
        <v>1.58</v>
      </c>
      <c r="I106" s="214"/>
      <c r="J106" s="210"/>
      <c r="K106" s="210"/>
      <c r="L106" s="215"/>
      <c r="M106" s="216"/>
      <c r="N106" s="217"/>
      <c r="O106" s="217"/>
      <c r="P106" s="217"/>
      <c r="Q106" s="217"/>
      <c r="R106" s="217"/>
      <c r="S106" s="217"/>
      <c r="T106" s="218"/>
      <c r="AT106" s="219" t="s">
        <v>174</v>
      </c>
      <c r="AU106" s="219" t="s">
        <v>80</v>
      </c>
      <c r="AV106" s="14" t="s">
        <v>122</v>
      </c>
      <c r="AW106" s="14" t="s">
        <v>32</v>
      </c>
      <c r="AX106" s="14" t="s">
        <v>78</v>
      </c>
      <c r="AY106" s="219" t="s">
        <v>118</v>
      </c>
    </row>
    <row r="107" spans="2:63" s="12" customFormat="1" ht="20.85" customHeight="1">
      <c r="B107" s="176"/>
      <c r="C107" s="177"/>
      <c r="D107" s="178" t="s">
        <v>69</v>
      </c>
      <c r="E107" s="190" t="s">
        <v>199</v>
      </c>
      <c r="F107" s="190" t="s">
        <v>200</v>
      </c>
      <c r="G107" s="177"/>
      <c r="H107" s="177"/>
      <c r="I107" s="180"/>
      <c r="J107" s="191">
        <f>BK107</f>
        <v>0</v>
      </c>
      <c r="K107" s="177"/>
      <c r="L107" s="182"/>
      <c r="M107" s="183"/>
      <c r="N107" s="184"/>
      <c r="O107" s="184"/>
      <c r="P107" s="185">
        <f>P108+SUM(P109:P198)</f>
        <v>0</v>
      </c>
      <c r="Q107" s="184"/>
      <c r="R107" s="185">
        <f>R108+SUM(R109:R198)</f>
        <v>0.6708279199999999</v>
      </c>
      <c r="S107" s="184"/>
      <c r="T107" s="186">
        <f>T108+SUM(T109:T198)</f>
        <v>0</v>
      </c>
      <c r="AR107" s="187" t="s">
        <v>78</v>
      </c>
      <c r="AT107" s="188" t="s">
        <v>69</v>
      </c>
      <c r="AU107" s="188" t="s">
        <v>80</v>
      </c>
      <c r="AY107" s="187" t="s">
        <v>118</v>
      </c>
      <c r="BK107" s="189">
        <f>BK108+SUM(BK109:BK198)</f>
        <v>0</v>
      </c>
    </row>
    <row r="108" spans="1:65" s="2" customFormat="1" ht="16.5" customHeight="1">
      <c r="A108" s="35"/>
      <c r="B108" s="36"/>
      <c r="C108" s="220" t="s">
        <v>135</v>
      </c>
      <c r="D108" s="220" t="s">
        <v>179</v>
      </c>
      <c r="E108" s="221" t="s">
        <v>201</v>
      </c>
      <c r="F108" s="222" t="s">
        <v>202</v>
      </c>
      <c r="G108" s="223" t="s">
        <v>203</v>
      </c>
      <c r="H108" s="224">
        <v>0.5</v>
      </c>
      <c r="I108" s="225"/>
      <c r="J108" s="226">
        <f>ROUND(I108*H108,2)</f>
        <v>0</v>
      </c>
      <c r="K108" s="222" t="s">
        <v>19</v>
      </c>
      <c r="L108" s="227"/>
      <c r="M108" s="228" t="s">
        <v>19</v>
      </c>
      <c r="N108" s="229" t="s">
        <v>41</v>
      </c>
      <c r="O108" s="65"/>
      <c r="P108" s="155">
        <f>O108*H108</f>
        <v>0</v>
      </c>
      <c r="Q108" s="155">
        <v>0</v>
      </c>
      <c r="R108" s="155">
        <f>Q108*H108</f>
        <v>0</v>
      </c>
      <c r="S108" s="155">
        <v>0</v>
      </c>
      <c r="T108" s="156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57" t="s">
        <v>143</v>
      </c>
      <c r="AT108" s="157" t="s">
        <v>179</v>
      </c>
      <c r="AU108" s="157" t="s">
        <v>124</v>
      </c>
      <c r="AY108" s="18" t="s">
        <v>118</v>
      </c>
      <c r="BE108" s="158">
        <f>IF(N108="základní",J108,0)</f>
        <v>0</v>
      </c>
      <c r="BF108" s="158">
        <f>IF(N108="snížená",J108,0)</f>
        <v>0</v>
      </c>
      <c r="BG108" s="158">
        <f>IF(N108="zákl. přenesená",J108,0)</f>
        <v>0</v>
      </c>
      <c r="BH108" s="158">
        <f>IF(N108="sníž. přenesená",J108,0)</f>
        <v>0</v>
      </c>
      <c r="BI108" s="158">
        <f>IF(N108="nulová",J108,0)</f>
        <v>0</v>
      </c>
      <c r="BJ108" s="18" t="s">
        <v>78</v>
      </c>
      <c r="BK108" s="158">
        <f>ROUND(I108*H108,2)</f>
        <v>0</v>
      </c>
      <c r="BL108" s="18" t="s">
        <v>122</v>
      </c>
      <c r="BM108" s="157" t="s">
        <v>449</v>
      </c>
    </row>
    <row r="109" spans="2:51" s="13" customFormat="1" ht="11.25">
      <c r="B109" s="197"/>
      <c r="C109" s="198"/>
      <c r="D109" s="199" t="s">
        <v>174</v>
      </c>
      <c r="E109" s="200" t="s">
        <v>19</v>
      </c>
      <c r="F109" s="201" t="s">
        <v>450</v>
      </c>
      <c r="G109" s="198"/>
      <c r="H109" s="202">
        <v>0.5</v>
      </c>
      <c r="I109" s="203"/>
      <c r="J109" s="198"/>
      <c r="K109" s="198"/>
      <c r="L109" s="204"/>
      <c r="M109" s="205"/>
      <c r="N109" s="206"/>
      <c r="O109" s="206"/>
      <c r="P109" s="206"/>
      <c r="Q109" s="206"/>
      <c r="R109" s="206"/>
      <c r="S109" s="206"/>
      <c r="T109" s="207"/>
      <c r="AT109" s="208" t="s">
        <v>174</v>
      </c>
      <c r="AU109" s="208" t="s">
        <v>124</v>
      </c>
      <c r="AV109" s="13" t="s">
        <v>80</v>
      </c>
      <c r="AW109" s="13" t="s">
        <v>32</v>
      </c>
      <c r="AX109" s="13" t="s">
        <v>70</v>
      </c>
      <c r="AY109" s="208" t="s">
        <v>118</v>
      </c>
    </row>
    <row r="110" spans="2:51" s="14" customFormat="1" ht="11.25">
      <c r="B110" s="209"/>
      <c r="C110" s="210"/>
      <c r="D110" s="199" t="s">
        <v>174</v>
      </c>
      <c r="E110" s="211" t="s">
        <v>19</v>
      </c>
      <c r="F110" s="212" t="s">
        <v>178</v>
      </c>
      <c r="G110" s="210"/>
      <c r="H110" s="213">
        <v>0.5</v>
      </c>
      <c r="I110" s="214"/>
      <c r="J110" s="210"/>
      <c r="K110" s="210"/>
      <c r="L110" s="215"/>
      <c r="M110" s="216"/>
      <c r="N110" s="217"/>
      <c r="O110" s="217"/>
      <c r="P110" s="217"/>
      <c r="Q110" s="217"/>
      <c r="R110" s="217"/>
      <c r="S110" s="217"/>
      <c r="T110" s="218"/>
      <c r="AT110" s="219" t="s">
        <v>174</v>
      </c>
      <c r="AU110" s="219" t="s">
        <v>124</v>
      </c>
      <c r="AV110" s="14" t="s">
        <v>122</v>
      </c>
      <c r="AW110" s="14" t="s">
        <v>32</v>
      </c>
      <c r="AX110" s="14" t="s">
        <v>78</v>
      </c>
      <c r="AY110" s="219" t="s">
        <v>118</v>
      </c>
    </row>
    <row r="111" spans="1:65" s="2" customFormat="1" ht="16.5" customHeight="1">
      <c r="A111" s="35"/>
      <c r="B111" s="36"/>
      <c r="C111" s="220" t="s">
        <v>139</v>
      </c>
      <c r="D111" s="220" t="s">
        <v>179</v>
      </c>
      <c r="E111" s="221" t="s">
        <v>206</v>
      </c>
      <c r="F111" s="222" t="s">
        <v>207</v>
      </c>
      <c r="G111" s="223" t="s">
        <v>203</v>
      </c>
      <c r="H111" s="224">
        <v>5.4</v>
      </c>
      <c r="I111" s="225"/>
      <c r="J111" s="226">
        <f>ROUND(I111*H111,2)</f>
        <v>0</v>
      </c>
      <c r="K111" s="222" t="s">
        <v>19</v>
      </c>
      <c r="L111" s="227"/>
      <c r="M111" s="228" t="s">
        <v>19</v>
      </c>
      <c r="N111" s="229" t="s">
        <v>41</v>
      </c>
      <c r="O111" s="65"/>
      <c r="P111" s="155">
        <f>O111*H111</f>
        <v>0</v>
      </c>
      <c r="Q111" s="155">
        <v>0</v>
      </c>
      <c r="R111" s="155">
        <f>Q111*H111</f>
        <v>0</v>
      </c>
      <c r="S111" s="155">
        <v>0</v>
      </c>
      <c r="T111" s="156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57" t="s">
        <v>143</v>
      </c>
      <c r="AT111" s="157" t="s">
        <v>179</v>
      </c>
      <c r="AU111" s="157" t="s">
        <v>124</v>
      </c>
      <c r="AY111" s="18" t="s">
        <v>118</v>
      </c>
      <c r="BE111" s="158">
        <f>IF(N111="základní",J111,0)</f>
        <v>0</v>
      </c>
      <c r="BF111" s="158">
        <f>IF(N111="snížená",J111,0)</f>
        <v>0</v>
      </c>
      <c r="BG111" s="158">
        <f>IF(N111="zákl. přenesená",J111,0)</f>
        <v>0</v>
      </c>
      <c r="BH111" s="158">
        <f>IF(N111="sníž. přenesená",J111,0)</f>
        <v>0</v>
      </c>
      <c r="BI111" s="158">
        <f>IF(N111="nulová",J111,0)</f>
        <v>0</v>
      </c>
      <c r="BJ111" s="18" t="s">
        <v>78</v>
      </c>
      <c r="BK111" s="158">
        <f>ROUND(I111*H111,2)</f>
        <v>0</v>
      </c>
      <c r="BL111" s="18" t="s">
        <v>122</v>
      </c>
      <c r="BM111" s="157" t="s">
        <v>451</v>
      </c>
    </row>
    <row r="112" spans="2:51" s="13" customFormat="1" ht="11.25">
      <c r="B112" s="197"/>
      <c r="C112" s="198"/>
      <c r="D112" s="199" t="s">
        <v>174</v>
      </c>
      <c r="E112" s="200" t="s">
        <v>19</v>
      </c>
      <c r="F112" s="201" t="s">
        <v>452</v>
      </c>
      <c r="G112" s="198"/>
      <c r="H112" s="202">
        <v>1.9</v>
      </c>
      <c r="I112" s="203"/>
      <c r="J112" s="198"/>
      <c r="K112" s="198"/>
      <c r="L112" s="204"/>
      <c r="M112" s="205"/>
      <c r="N112" s="206"/>
      <c r="O112" s="206"/>
      <c r="P112" s="206"/>
      <c r="Q112" s="206"/>
      <c r="R112" s="206"/>
      <c r="S112" s="206"/>
      <c r="T112" s="207"/>
      <c r="AT112" s="208" t="s">
        <v>174</v>
      </c>
      <c r="AU112" s="208" t="s">
        <v>124</v>
      </c>
      <c r="AV112" s="13" t="s">
        <v>80</v>
      </c>
      <c r="AW112" s="13" t="s">
        <v>32</v>
      </c>
      <c r="AX112" s="13" t="s">
        <v>70</v>
      </c>
      <c r="AY112" s="208" t="s">
        <v>118</v>
      </c>
    </row>
    <row r="113" spans="2:51" s="13" customFormat="1" ht="11.25">
      <c r="B113" s="197"/>
      <c r="C113" s="198"/>
      <c r="D113" s="199" t="s">
        <v>174</v>
      </c>
      <c r="E113" s="200" t="s">
        <v>19</v>
      </c>
      <c r="F113" s="201" t="s">
        <v>453</v>
      </c>
      <c r="G113" s="198"/>
      <c r="H113" s="202">
        <v>2.6</v>
      </c>
      <c r="I113" s="203"/>
      <c r="J113" s="198"/>
      <c r="K113" s="198"/>
      <c r="L113" s="204"/>
      <c r="M113" s="205"/>
      <c r="N113" s="206"/>
      <c r="O113" s="206"/>
      <c r="P113" s="206"/>
      <c r="Q113" s="206"/>
      <c r="R113" s="206"/>
      <c r="S113" s="206"/>
      <c r="T113" s="207"/>
      <c r="AT113" s="208" t="s">
        <v>174</v>
      </c>
      <c r="AU113" s="208" t="s">
        <v>124</v>
      </c>
      <c r="AV113" s="13" t="s">
        <v>80</v>
      </c>
      <c r="AW113" s="13" t="s">
        <v>32</v>
      </c>
      <c r="AX113" s="13" t="s">
        <v>70</v>
      </c>
      <c r="AY113" s="208" t="s">
        <v>118</v>
      </c>
    </row>
    <row r="114" spans="2:51" s="13" customFormat="1" ht="11.25">
      <c r="B114" s="197"/>
      <c r="C114" s="198"/>
      <c r="D114" s="199" t="s">
        <v>174</v>
      </c>
      <c r="E114" s="200" t="s">
        <v>19</v>
      </c>
      <c r="F114" s="201" t="s">
        <v>454</v>
      </c>
      <c r="G114" s="198"/>
      <c r="H114" s="202">
        <v>0.9</v>
      </c>
      <c r="I114" s="203"/>
      <c r="J114" s="198"/>
      <c r="K114" s="198"/>
      <c r="L114" s="204"/>
      <c r="M114" s="205"/>
      <c r="N114" s="206"/>
      <c r="O114" s="206"/>
      <c r="P114" s="206"/>
      <c r="Q114" s="206"/>
      <c r="R114" s="206"/>
      <c r="S114" s="206"/>
      <c r="T114" s="207"/>
      <c r="AT114" s="208" t="s">
        <v>174</v>
      </c>
      <c r="AU114" s="208" t="s">
        <v>124</v>
      </c>
      <c r="AV114" s="13" t="s">
        <v>80</v>
      </c>
      <c r="AW114" s="13" t="s">
        <v>32</v>
      </c>
      <c r="AX114" s="13" t="s">
        <v>70</v>
      </c>
      <c r="AY114" s="208" t="s">
        <v>118</v>
      </c>
    </row>
    <row r="115" spans="2:51" s="14" customFormat="1" ht="11.25">
      <c r="B115" s="209"/>
      <c r="C115" s="210"/>
      <c r="D115" s="199" t="s">
        <v>174</v>
      </c>
      <c r="E115" s="211" t="s">
        <v>19</v>
      </c>
      <c r="F115" s="212" t="s">
        <v>178</v>
      </c>
      <c r="G115" s="210"/>
      <c r="H115" s="213">
        <v>5.4</v>
      </c>
      <c r="I115" s="214"/>
      <c r="J115" s="210"/>
      <c r="K115" s="210"/>
      <c r="L115" s="215"/>
      <c r="M115" s="216"/>
      <c r="N115" s="217"/>
      <c r="O115" s="217"/>
      <c r="P115" s="217"/>
      <c r="Q115" s="217"/>
      <c r="R115" s="217"/>
      <c r="S115" s="217"/>
      <c r="T115" s="218"/>
      <c r="AT115" s="219" t="s">
        <v>174</v>
      </c>
      <c r="AU115" s="219" t="s">
        <v>124</v>
      </c>
      <c r="AV115" s="14" t="s">
        <v>122</v>
      </c>
      <c r="AW115" s="14" t="s">
        <v>32</v>
      </c>
      <c r="AX115" s="14" t="s">
        <v>78</v>
      </c>
      <c r="AY115" s="219" t="s">
        <v>118</v>
      </c>
    </row>
    <row r="116" spans="1:65" s="2" customFormat="1" ht="16.5" customHeight="1">
      <c r="A116" s="35"/>
      <c r="B116" s="36"/>
      <c r="C116" s="220" t="s">
        <v>143</v>
      </c>
      <c r="D116" s="220" t="s">
        <v>179</v>
      </c>
      <c r="E116" s="221" t="s">
        <v>213</v>
      </c>
      <c r="F116" s="222" t="s">
        <v>214</v>
      </c>
      <c r="G116" s="223" t="s">
        <v>203</v>
      </c>
      <c r="H116" s="224">
        <v>1.2</v>
      </c>
      <c r="I116" s="225"/>
      <c r="J116" s="226">
        <f>ROUND(I116*H116,2)</f>
        <v>0</v>
      </c>
      <c r="K116" s="222" t="s">
        <v>19</v>
      </c>
      <c r="L116" s="227"/>
      <c r="M116" s="228" t="s">
        <v>19</v>
      </c>
      <c r="N116" s="229" t="s">
        <v>41</v>
      </c>
      <c r="O116" s="65"/>
      <c r="P116" s="155">
        <f>O116*H116</f>
        <v>0</v>
      </c>
      <c r="Q116" s="155">
        <v>0.027</v>
      </c>
      <c r="R116" s="155">
        <f>Q116*H116</f>
        <v>0.0324</v>
      </c>
      <c r="S116" s="155">
        <v>0</v>
      </c>
      <c r="T116" s="156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57" t="s">
        <v>143</v>
      </c>
      <c r="AT116" s="157" t="s">
        <v>179</v>
      </c>
      <c r="AU116" s="157" t="s">
        <v>124</v>
      </c>
      <c r="AY116" s="18" t="s">
        <v>118</v>
      </c>
      <c r="BE116" s="158">
        <f>IF(N116="základní",J116,0)</f>
        <v>0</v>
      </c>
      <c r="BF116" s="158">
        <f>IF(N116="snížená",J116,0)</f>
        <v>0</v>
      </c>
      <c r="BG116" s="158">
        <f>IF(N116="zákl. přenesená",J116,0)</f>
        <v>0</v>
      </c>
      <c r="BH116" s="158">
        <f>IF(N116="sníž. přenesená",J116,0)</f>
        <v>0</v>
      </c>
      <c r="BI116" s="158">
        <f>IF(N116="nulová",J116,0)</f>
        <v>0</v>
      </c>
      <c r="BJ116" s="18" t="s">
        <v>78</v>
      </c>
      <c r="BK116" s="158">
        <f>ROUND(I116*H116,2)</f>
        <v>0</v>
      </c>
      <c r="BL116" s="18" t="s">
        <v>122</v>
      </c>
      <c r="BM116" s="157" t="s">
        <v>455</v>
      </c>
    </row>
    <row r="117" spans="2:51" s="13" customFormat="1" ht="11.25">
      <c r="B117" s="197"/>
      <c r="C117" s="198"/>
      <c r="D117" s="199" t="s">
        <v>174</v>
      </c>
      <c r="E117" s="200" t="s">
        <v>19</v>
      </c>
      <c r="F117" s="201" t="s">
        <v>456</v>
      </c>
      <c r="G117" s="198"/>
      <c r="H117" s="202">
        <v>1.2</v>
      </c>
      <c r="I117" s="203"/>
      <c r="J117" s="198"/>
      <c r="K117" s="198"/>
      <c r="L117" s="204"/>
      <c r="M117" s="205"/>
      <c r="N117" s="206"/>
      <c r="O117" s="206"/>
      <c r="P117" s="206"/>
      <c r="Q117" s="206"/>
      <c r="R117" s="206"/>
      <c r="S117" s="206"/>
      <c r="T117" s="207"/>
      <c r="AT117" s="208" t="s">
        <v>174</v>
      </c>
      <c r="AU117" s="208" t="s">
        <v>124</v>
      </c>
      <c r="AV117" s="13" t="s">
        <v>80</v>
      </c>
      <c r="AW117" s="13" t="s">
        <v>32</v>
      </c>
      <c r="AX117" s="13" t="s">
        <v>70</v>
      </c>
      <c r="AY117" s="208" t="s">
        <v>118</v>
      </c>
    </row>
    <row r="118" spans="2:51" s="14" customFormat="1" ht="11.25">
      <c r="B118" s="209"/>
      <c r="C118" s="210"/>
      <c r="D118" s="199" t="s">
        <v>174</v>
      </c>
      <c r="E118" s="211" t="s">
        <v>19</v>
      </c>
      <c r="F118" s="212" t="s">
        <v>178</v>
      </c>
      <c r="G118" s="210"/>
      <c r="H118" s="213">
        <v>1.2</v>
      </c>
      <c r="I118" s="214"/>
      <c r="J118" s="210"/>
      <c r="K118" s="210"/>
      <c r="L118" s="215"/>
      <c r="M118" s="216"/>
      <c r="N118" s="217"/>
      <c r="O118" s="217"/>
      <c r="P118" s="217"/>
      <c r="Q118" s="217"/>
      <c r="R118" s="217"/>
      <c r="S118" s="217"/>
      <c r="T118" s="218"/>
      <c r="AT118" s="219" t="s">
        <v>174</v>
      </c>
      <c r="AU118" s="219" t="s">
        <v>124</v>
      </c>
      <c r="AV118" s="14" t="s">
        <v>122</v>
      </c>
      <c r="AW118" s="14" t="s">
        <v>32</v>
      </c>
      <c r="AX118" s="14" t="s">
        <v>78</v>
      </c>
      <c r="AY118" s="219" t="s">
        <v>118</v>
      </c>
    </row>
    <row r="119" spans="1:65" s="2" customFormat="1" ht="16.5" customHeight="1">
      <c r="A119" s="35"/>
      <c r="B119" s="36"/>
      <c r="C119" s="220" t="s">
        <v>147</v>
      </c>
      <c r="D119" s="220" t="s">
        <v>179</v>
      </c>
      <c r="E119" s="221" t="s">
        <v>218</v>
      </c>
      <c r="F119" s="222" t="s">
        <v>219</v>
      </c>
      <c r="G119" s="223" t="s">
        <v>203</v>
      </c>
      <c r="H119" s="224">
        <v>1.5</v>
      </c>
      <c r="I119" s="225"/>
      <c r="J119" s="226">
        <f>ROUND(I119*H119,2)</f>
        <v>0</v>
      </c>
      <c r="K119" s="222" t="s">
        <v>19</v>
      </c>
      <c r="L119" s="227"/>
      <c r="M119" s="228" t="s">
        <v>19</v>
      </c>
      <c r="N119" s="229" t="s">
        <v>41</v>
      </c>
      <c r="O119" s="65"/>
      <c r="P119" s="155">
        <f>O119*H119</f>
        <v>0</v>
      </c>
      <c r="Q119" s="155">
        <v>0.027</v>
      </c>
      <c r="R119" s="155">
        <f>Q119*H119</f>
        <v>0.0405</v>
      </c>
      <c r="S119" s="155">
        <v>0</v>
      </c>
      <c r="T119" s="156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57" t="s">
        <v>143</v>
      </c>
      <c r="AT119" s="157" t="s">
        <v>179</v>
      </c>
      <c r="AU119" s="157" t="s">
        <v>124</v>
      </c>
      <c r="AY119" s="18" t="s">
        <v>118</v>
      </c>
      <c r="BE119" s="158">
        <f>IF(N119="základní",J119,0)</f>
        <v>0</v>
      </c>
      <c r="BF119" s="158">
        <f>IF(N119="snížená",J119,0)</f>
        <v>0</v>
      </c>
      <c r="BG119" s="158">
        <f>IF(N119="zákl. přenesená",J119,0)</f>
        <v>0</v>
      </c>
      <c r="BH119" s="158">
        <f>IF(N119="sníž. přenesená",J119,0)</f>
        <v>0</v>
      </c>
      <c r="BI119" s="158">
        <f>IF(N119="nulová",J119,0)</f>
        <v>0</v>
      </c>
      <c r="BJ119" s="18" t="s">
        <v>78</v>
      </c>
      <c r="BK119" s="158">
        <f>ROUND(I119*H119,2)</f>
        <v>0</v>
      </c>
      <c r="BL119" s="18" t="s">
        <v>122</v>
      </c>
      <c r="BM119" s="157" t="s">
        <v>457</v>
      </c>
    </row>
    <row r="120" spans="2:51" s="13" customFormat="1" ht="11.25">
      <c r="B120" s="197"/>
      <c r="C120" s="198"/>
      <c r="D120" s="199" t="s">
        <v>174</v>
      </c>
      <c r="E120" s="200" t="s">
        <v>19</v>
      </c>
      <c r="F120" s="201" t="s">
        <v>458</v>
      </c>
      <c r="G120" s="198"/>
      <c r="H120" s="202">
        <v>1.5</v>
      </c>
      <c r="I120" s="203"/>
      <c r="J120" s="198"/>
      <c r="K120" s="198"/>
      <c r="L120" s="204"/>
      <c r="M120" s="205"/>
      <c r="N120" s="206"/>
      <c r="O120" s="206"/>
      <c r="P120" s="206"/>
      <c r="Q120" s="206"/>
      <c r="R120" s="206"/>
      <c r="S120" s="206"/>
      <c r="T120" s="207"/>
      <c r="AT120" s="208" t="s">
        <v>174</v>
      </c>
      <c r="AU120" s="208" t="s">
        <v>124</v>
      </c>
      <c r="AV120" s="13" t="s">
        <v>80</v>
      </c>
      <c r="AW120" s="13" t="s">
        <v>32</v>
      </c>
      <c r="AX120" s="13" t="s">
        <v>70</v>
      </c>
      <c r="AY120" s="208" t="s">
        <v>118</v>
      </c>
    </row>
    <row r="121" spans="2:51" s="14" customFormat="1" ht="11.25">
      <c r="B121" s="209"/>
      <c r="C121" s="210"/>
      <c r="D121" s="199" t="s">
        <v>174</v>
      </c>
      <c r="E121" s="211" t="s">
        <v>19</v>
      </c>
      <c r="F121" s="212" t="s">
        <v>178</v>
      </c>
      <c r="G121" s="210"/>
      <c r="H121" s="213">
        <v>1.5</v>
      </c>
      <c r="I121" s="214"/>
      <c r="J121" s="210"/>
      <c r="K121" s="210"/>
      <c r="L121" s="215"/>
      <c r="M121" s="216"/>
      <c r="N121" s="217"/>
      <c r="O121" s="217"/>
      <c r="P121" s="217"/>
      <c r="Q121" s="217"/>
      <c r="R121" s="217"/>
      <c r="S121" s="217"/>
      <c r="T121" s="218"/>
      <c r="AT121" s="219" t="s">
        <v>174</v>
      </c>
      <c r="AU121" s="219" t="s">
        <v>124</v>
      </c>
      <c r="AV121" s="14" t="s">
        <v>122</v>
      </c>
      <c r="AW121" s="14" t="s">
        <v>32</v>
      </c>
      <c r="AX121" s="14" t="s">
        <v>78</v>
      </c>
      <c r="AY121" s="219" t="s">
        <v>118</v>
      </c>
    </row>
    <row r="122" spans="1:65" s="2" customFormat="1" ht="16.5" customHeight="1">
      <c r="A122" s="35"/>
      <c r="B122" s="36"/>
      <c r="C122" s="220" t="s">
        <v>212</v>
      </c>
      <c r="D122" s="220" t="s">
        <v>179</v>
      </c>
      <c r="E122" s="221" t="s">
        <v>223</v>
      </c>
      <c r="F122" s="222" t="s">
        <v>224</v>
      </c>
      <c r="G122" s="223" t="s">
        <v>203</v>
      </c>
      <c r="H122" s="224">
        <v>3.7</v>
      </c>
      <c r="I122" s="225"/>
      <c r="J122" s="226">
        <f>ROUND(I122*H122,2)</f>
        <v>0</v>
      </c>
      <c r="K122" s="222" t="s">
        <v>19</v>
      </c>
      <c r="L122" s="227"/>
      <c r="M122" s="228" t="s">
        <v>19</v>
      </c>
      <c r="N122" s="229" t="s">
        <v>41</v>
      </c>
      <c r="O122" s="65"/>
      <c r="P122" s="155">
        <f>O122*H122</f>
        <v>0</v>
      </c>
      <c r="Q122" s="155">
        <v>0.04</v>
      </c>
      <c r="R122" s="155">
        <f>Q122*H122</f>
        <v>0.14800000000000002</v>
      </c>
      <c r="S122" s="155">
        <v>0</v>
      </c>
      <c r="T122" s="156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57" t="s">
        <v>143</v>
      </c>
      <c r="AT122" s="157" t="s">
        <v>179</v>
      </c>
      <c r="AU122" s="157" t="s">
        <v>124</v>
      </c>
      <c r="AY122" s="18" t="s">
        <v>118</v>
      </c>
      <c r="BE122" s="158">
        <f>IF(N122="základní",J122,0)</f>
        <v>0</v>
      </c>
      <c r="BF122" s="158">
        <f>IF(N122="snížená",J122,0)</f>
        <v>0</v>
      </c>
      <c r="BG122" s="158">
        <f>IF(N122="zákl. přenesená",J122,0)</f>
        <v>0</v>
      </c>
      <c r="BH122" s="158">
        <f>IF(N122="sníž. přenesená",J122,0)</f>
        <v>0</v>
      </c>
      <c r="BI122" s="158">
        <f>IF(N122="nulová",J122,0)</f>
        <v>0</v>
      </c>
      <c r="BJ122" s="18" t="s">
        <v>78</v>
      </c>
      <c r="BK122" s="158">
        <f>ROUND(I122*H122,2)</f>
        <v>0</v>
      </c>
      <c r="BL122" s="18" t="s">
        <v>122</v>
      </c>
      <c r="BM122" s="157" t="s">
        <v>459</v>
      </c>
    </row>
    <row r="123" spans="2:51" s="13" customFormat="1" ht="11.25">
      <c r="B123" s="197"/>
      <c r="C123" s="198"/>
      <c r="D123" s="199" t="s">
        <v>174</v>
      </c>
      <c r="E123" s="200" t="s">
        <v>19</v>
      </c>
      <c r="F123" s="201" t="s">
        <v>460</v>
      </c>
      <c r="G123" s="198"/>
      <c r="H123" s="202">
        <v>1.7</v>
      </c>
      <c r="I123" s="203"/>
      <c r="J123" s="198"/>
      <c r="K123" s="198"/>
      <c r="L123" s="204"/>
      <c r="M123" s="205"/>
      <c r="N123" s="206"/>
      <c r="O123" s="206"/>
      <c r="P123" s="206"/>
      <c r="Q123" s="206"/>
      <c r="R123" s="206"/>
      <c r="S123" s="206"/>
      <c r="T123" s="207"/>
      <c r="AT123" s="208" t="s">
        <v>174</v>
      </c>
      <c r="AU123" s="208" t="s">
        <v>124</v>
      </c>
      <c r="AV123" s="13" t="s">
        <v>80</v>
      </c>
      <c r="AW123" s="13" t="s">
        <v>32</v>
      </c>
      <c r="AX123" s="13" t="s">
        <v>70</v>
      </c>
      <c r="AY123" s="208" t="s">
        <v>118</v>
      </c>
    </row>
    <row r="124" spans="2:51" s="13" customFormat="1" ht="11.25">
      <c r="B124" s="197"/>
      <c r="C124" s="198"/>
      <c r="D124" s="199" t="s">
        <v>174</v>
      </c>
      <c r="E124" s="200" t="s">
        <v>19</v>
      </c>
      <c r="F124" s="201" t="s">
        <v>461</v>
      </c>
      <c r="G124" s="198"/>
      <c r="H124" s="202">
        <v>1.3</v>
      </c>
      <c r="I124" s="203"/>
      <c r="J124" s="198"/>
      <c r="K124" s="198"/>
      <c r="L124" s="204"/>
      <c r="M124" s="205"/>
      <c r="N124" s="206"/>
      <c r="O124" s="206"/>
      <c r="P124" s="206"/>
      <c r="Q124" s="206"/>
      <c r="R124" s="206"/>
      <c r="S124" s="206"/>
      <c r="T124" s="207"/>
      <c r="AT124" s="208" t="s">
        <v>174</v>
      </c>
      <c r="AU124" s="208" t="s">
        <v>124</v>
      </c>
      <c r="AV124" s="13" t="s">
        <v>80</v>
      </c>
      <c r="AW124" s="13" t="s">
        <v>32</v>
      </c>
      <c r="AX124" s="13" t="s">
        <v>70</v>
      </c>
      <c r="AY124" s="208" t="s">
        <v>118</v>
      </c>
    </row>
    <row r="125" spans="2:51" s="13" customFormat="1" ht="11.25">
      <c r="B125" s="197"/>
      <c r="C125" s="198"/>
      <c r="D125" s="199" t="s">
        <v>174</v>
      </c>
      <c r="E125" s="200" t="s">
        <v>19</v>
      </c>
      <c r="F125" s="201" t="s">
        <v>462</v>
      </c>
      <c r="G125" s="198"/>
      <c r="H125" s="202">
        <v>0.7</v>
      </c>
      <c r="I125" s="203"/>
      <c r="J125" s="198"/>
      <c r="K125" s="198"/>
      <c r="L125" s="204"/>
      <c r="M125" s="205"/>
      <c r="N125" s="206"/>
      <c r="O125" s="206"/>
      <c r="P125" s="206"/>
      <c r="Q125" s="206"/>
      <c r="R125" s="206"/>
      <c r="S125" s="206"/>
      <c r="T125" s="207"/>
      <c r="AT125" s="208" t="s">
        <v>174</v>
      </c>
      <c r="AU125" s="208" t="s">
        <v>124</v>
      </c>
      <c r="AV125" s="13" t="s">
        <v>80</v>
      </c>
      <c r="AW125" s="13" t="s">
        <v>32</v>
      </c>
      <c r="AX125" s="13" t="s">
        <v>70</v>
      </c>
      <c r="AY125" s="208" t="s">
        <v>118</v>
      </c>
    </row>
    <row r="126" spans="2:51" s="14" customFormat="1" ht="11.25">
      <c r="B126" s="209"/>
      <c r="C126" s="210"/>
      <c r="D126" s="199" t="s">
        <v>174</v>
      </c>
      <c r="E126" s="211" t="s">
        <v>19</v>
      </c>
      <c r="F126" s="212" t="s">
        <v>178</v>
      </c>
      <c r="G126" s="210"/>
      <c r="H126" s="213">
        <v>3.7</v>
      </c>
      <c r="I126" s="214"/>
      <c r="J126" s="210"/>
      <c r="K126" s="210"/>
      <c r="L126" s="215"/>
      <c r="M126" s="216"/>
      <c r="N126" s="217"/>
      <c r="O126" s="217"/>
      <c r="P126" s="217"/>
      <c r="Q126" s="217"/>
      <c r="R126" s="217"/>
      <c r="S126" s="217"/>
      <c r="T126" s="218"/>
      <c r="AT126" s="219" t="s">
        <v>174</v>
      </c>
      <c r="AU126" s="219" t="s">
        <v>124</v>
      </c>
      <c r="AV126" s="14" t="s">
        <v>122</v>
      </c>
      <c r="AW126" s="14" t="s">
        <v>32</v>
      </c>
      <c r="AX126" s="14" t="s">
        <v>78</v>
      </c>
      <c r="AY126" s="219" t="s">
        <v>118</v>
      </c>
    </row>
    <row r="127" spans="1:65" s="2" customFormat="1" ht="16.5" customHeight="1">
      <c r="A127" s="35"/>
      <c r="B127" s="36"/>
      <c r="C127" s="220" t="s">
        <v>217</v>
      </c>
      <c r="D127" s="220" t="s">
        <v>179</v>
      </c>
      <c r="E127" s="221" t="s">
        <v>230</v>
      </c>
      <c r="F127" s="222" t="s">
        <v>231</v>
      </c>
      <c r="G127" s="223" t="s">
        <v>203</v>
      </c>
      <c r="H127" s="224">
        <v>0.4</v>
      </c>
      <c r="I127" s="225"/>
      <c r="J127" s="226">
        <f>ROUND(I127*H127,2)</f>
        <v>0</v>
      </c>
      <c r="K127" s="222" t="s">
        <v>19</v>
      </c>
      <c r="L127" s="227"/>
      <c r="M127" s="228" t="s">
        <v>19</v>
      </c>
      <c r="N127" s="229" t="s">
        <v>41</v>
      </c>
      <c r="O127" s="65"/>
      <c r="P127" s="155">
        <f>O127*H127</f>
        <v>0</v>
      </c>
      <c r="Q127" s="155">
        <v>0.027</v>
      </c>
      <c r="R127" s="155">
        <f>Q127*H127</f>
        <v>0.0108</v>
      </c>
      <c r="S127" s="155">
        <v>0</v>
      </c>
      <c r="T127" s="156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57" t="s">
        <v>143</v>
      </c>
      <c r="AT127" s="157" t="s">
        <v>179</v>
      </c>
      <c r="AU127" s="157" t="s">
        <v>124</v>
      </c>
      <c r="AY127" s="18" t="s">
        <v>118</v>
      </c>
      <c r="BE127" s="158">
        <f>IF(N127="základní",J127,0)</f>
        <v>0</v>
      </c>
      <c r="BF127" s="158">
        <f>IF(N127="snížená",J127,0)</f>
        <v>0</v>
      </c>
      <c r="BG127" s="158">
        <f>IF(N127="zákl. přenesená",J127,0)</f>
        <v>0</v>
      </c>
      <c r="BH127" s="158">
        <f>IF(N127="sníž. přenesená",J127,0)</f>
        <v>0</v>
      </c>
      <c r="BI127" s="158">
        <f>IF(N127="nulová",J127,0)</f>
        <v>0</v>
      </c>
      <c r="BJ127" s="18" t="s">
        <v>78</v>
      </c>
      <c r="BK127" s="158">
        <f>ROUND(I127*H127,2)</f>
        <v>0</v>
      </c>
      <c r="BL127" s="18" t="s">
        <v>122</v>
      </c>
      <c r="BM127" s="157" t="s">
        <v>463</v>
      </c>
    </row>
    <row r="128" spans="2:51" s="13" customFormat="1" ht="11.25">
      <c r="B128" s="197"/>
      <c r="C128" s="198"/>
      <c r="D128" s="199" t="s">
        <v>174</v>
      </c>
      <c r="E128" s="200" t="s">
        <v>19</v>
      </c>
      <c r="F128" s="201" t="s">
        <v>70</v>
      </c>
      <c r="G128" s="198"/>
      <c r="H128" s="202">
        <v>0</v>
      </c>
      <c r="I128" s="203"/>
      <c r="J128" s="198"/>
      <c r="K128" s="198"/>
      <c r="L128" s="204"/>
      <c r="M128" s="205"/>
      <c r="N128" s="206"/>
      <c r="O128" s="206"/>
      <c r="P128" s="206"/>
      <c r="Q128" s="206"/>
      <c r="R128" s="206"/>
      <c r="S128" s="206"/>
      <c r="T128" s="207"/>
      <c r="AT128" s="208" t="s">
        <v>174</v>
      </c>
      <c r="AU128" s="208" t="s">
        <v>124</v>
      </c>
      <c r="AV128" s="13" t="s">
        <v>80</v>
      </c>
      <c r="AW128" s="13" t="s">
        <v>32</v>
      </c>
      <c r="AX128" s="13" t="s">
        <v>70</v>
      </c>
      <c r="AY128" s="208" t="s">
        <v>118</v>
      </c>
    </row>
    <row r="129" spans="2:51" s="13" customFormat="1" ht="11.25">
      <c r="B129" s="197"/>
      <c r="C129" s="198"/>
      <c r="D129" s="199" t="s">
        <v>174</v>
      </c>
      <c r="E129" s="200" t="s">
        <v>19</v>
      </c>
      <c r="F129" s="201" t="s">
        <v>464</v>
      </c>
      <c r="G129" s="198"/>
      <c r="H129" s="202">
        <v>0.4</v>
      </c>
      <c r="I129" s="203"/>
      <c r="J129" s="198"/>
      <c r="K129" s="198"/>
      <c r="L129" s="204"/>
      <c r="M129" s="205"/>
      <c r="N129" s="206"/>
      <c r="O129" s="206"/>
      <c r="P129" s="206"/>
      <c r="Q129" s="206"/>
      <c r="R129" s="206"/>
      <c r="S129" s="206"/>
      <c r="T129" s="207"/>
      <c r="AT129" s="208" t="s">
        <v>174</v>
      </c>
      <c r="AU129" s="208" t="s">
        <v>124</v>
      </c>
      <c r="AV129" s="13" t="s">
        <v>80</v>
      </c>
      <c r="AW129" s="13" t="s">
        <v>32</v>
      </c>
      <c r="AX129" s="13" t="s">
        <v>70</v>
      </c>
      <c r="AY129" s="208" t="s">
        <v>118</v>
      </c>
    </row>
    <row r="130" spans="2:51" s="14" customFormat="1" ht="11.25">
      <c r="B130" s="209"/>
      <c r="C130" s="210"/>
      <c r="D130" s="199" t="s">
        <v>174</v>
      </c>
      <c r="E130" s="211" t="s">
        <v>19</v>
      </c>
      <c r="F130" s="212" t="s">
        <v>178</v>
      </c>
      <c r="G130" s="210"/>
      <c r="H130" s="213">
        <v>0.4</v>
      </c>
      <c r="I130" s="214"/>
      <c r="J130" s="210"/>
      <c r="K130" s="210"/>
      <c r="L130" s="215"/>
      <c r="M130" s="216"/>
      <c r="N130" s="217"/>
      <c r="O130" s="217"/>
      <c r="P130" s="217"/>
      <c r="Q130" s="217"/>
      <c r="R130" s="217"/>
      <c r="S130" s="217"/>
      <c r="T130" s="218"/>
      <c r="AT130" s="219" t="s">
        <v>174</v>
      </c>
      <c r="AU130" s="219" t="s">
        <v>124</v>
      </c>
      <c r="AV130" s="14" t="s">
        <v>122</v>
      </c>
      <c r="AW130" s="14" t="s">
        <v>32</v>
      </c>
      <c r="AX130" s="14" t="s">
        <v>78</v>
      </c>
      <c r="AY130" s="219" t="s">
        <v>118</v>
      </c>
    </row>
    <row r="131" spans="1:65" s="2" customFormat="1" ht="16.5" customHeight="1">
      <c r="A131" s="35"/>
      <c r="B131" s="36"/>
      <c r="C131" s="220" t="s">
        <v>222</v>
      </c>
      <c r="D131" s="220" t="s">
        <v>179</v>
      </c>
      <c r="E131" s="221" t="s">
        <v>235</v>
      </c>
      <c r="F131" s="222" t="s">
        <v>236</v>
      </c>
      <c r="G131" s="223" t="s">
        <v>203</v>
      </c>
      <c r="H131" s="224">
        <v>1.4</v>
      </c>
      <c r="I131" s="225"/>
      <c r="J131" s="226">
        <f>ROUND(I131*H131,2)</f>
        <v>0</v>
      </c>
      <c r="K131" s="222" t="s">
        <v>19</v>
      </c>
      <c r="L131" s="227"/>
      <c r="M131" s="228" t="s">
        <v>19</v>
      </c>
      <c r="N131" s="229" t="s">
        <v>41</v>
      </c>
      <c r="O131" s="65"/>
      <c r="P131" s="155">
        <f>O131*H131</f>
        <v>0</v>
      </c>
      <c r="Q131" s="155">
        <v>0.009</v>
      </c>
      <c r="R131" s="155">
        <f>Q131*H131</f>
        <v>0.012599999999999998</v>
      </c>
      <c r="S131" s="155">
        <v>0</v>
      </c>
      <c r="T131" s="156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57" t="s">
        <v>143</v>
      </c>
      <c r="AT131" s="157" t="s">
        <v>179</v>
      </c>
      <c r="AU131" s="157" t="s">
        <v>124</v>
      </c>
      <c r="AY131" s="18" t="s">
        <v>118</v>
      </c>
      <c r="BE131" s="158">
        <f>IF(N131="základní",J131,0)</f>
        <v>0</v>
      </c>
      <c r="BF131" s="158">
        <f>IF(N131="snížená",J131,0)</f>
        <v>0</v>
      </c>
      <c r="BG131" s="158">
        <f>IF(N131="zákl. přenesená",J131,0)</f>
        <v>0</v>
      </c>
      <c r="BH131" s="158">
        <f>IF(N131="sníž. přenesená",J131,0)</f>
        <v>0</v>
      </c>
      <c r="BI131" s="158">
        <f>IF(N131="nulová",J131,0)</f>
        <v>0</v>
      </c>
      <c r="BJ131" s="18" t="s">
        <v>78</v>
      </c>
      <c r="BK131" s="158">
        <f>ROUND(I131*H131,2)</f>
        <v>0</v>
      </c>
      <c r="BL131" s="18" t="s">
        <v>122</v>
      </c>
      <c r="BM131" s="157" t="s">
        <v>465</v>
      </c>
    </row>
    <row r="132" spans="2:51" s="13" customFormat="1" ht="11.25">
      <c r="B132" s="197"/>
      <c r="C132" s="198"/>
      <c r="D132" s="199" t="s">
        <v>174</v>
      </c>
      <c r="E132" s="200" t="s">
        <v>19</v>
      </c>
      <c r="F132" s="201" t="s">
        <v>466</v>
      </c>
      <c r="G132" s="198"/>
      <c r="H132" s="202">
        <v>1.4</v>
      </c>
      <c r="I132" s="203"/>
      <c r="J132" s="198"/>
      <c r="K132" s="198"/>
      <c r="L132" s="204"/>
      <c r="M132" s="205"/>
      <c r="N132" s="206"/>
      <c r="O132" s="206"/>
      <c r="P132" s="206"/>
      <c r="Q132" s="206"/>
      <c r="R132" s="206"/>
      <c r="S132" s="206"/>
      <c r="T132" s="207"/>
      <c r="AT132" s="208" t="s">
        <v>174</v>
      </c>
      <c r="AU132" s="208" t="s">
        <v>124</v>
      </c>
      <c r="AV132" s="13" t="s">
        <v>80</v>
      </c>
      <c r="AW132" s="13" t="s">
        <v>32</v>
      </c>
      <c r="AX132" s="13" t="s">
        <v>70</v>
      </c>
      <c r="AY132" s="208" t="s">
        <v>118</v>
      </c>
    </row>
    <row r="133" spans="2:51" s="14" customFormat="1" ht="11.25">
      <c r="B133" s="209"/>
      <c r="C133" s="210"/>
      <c r="D133" s="199" t="s">
        <v>174</v>
      </c>
      <c r="E133" s="211" t="s">
        <v>19</v>
      </c>
      <c r="F133" s="212" t="s">
        <v>178</v>
      </c>
      <c r="G133" s="210"/>
      <c r="H133" s="213">
        <v>1.4</v>
      </c>
      <c r="I133" s="214"/>
      <c r="J133" s="210"/>
      <c r="K133" s="210"/>
      <c r="L133" s="215"/>
      <c r="M133" s="216"/>
      <c r="N133" s="217"/>
      <c r="O133" s="217"/>
      <c r="P133" s="217"/>
      <c r="Q133" s="217"/>
      <c r="R133" s="217"/>
      <c r="S133" s="217"/>
      <c r="T133" s="218"/>
      <c r="AT133" s="219" t="s">
        <v>174</v>
      </c>
      <c r="AU133" s="219" t="s">
        <v>124</v>
      </c>
      <c r="AV133" s="14" t="s">
        <v>122</v>
      </c>
      <c r="AW133" s="14" t="s">
        <v>32</v>
      </c>
      <c r="AX133" s="14" t="s">
        <v>78</v>
      </c>
      <c r="AY133" s="219" t="s">
        <v>118</v>
      </c>
    </row>
    <row r="134" spans="1:65" s="2" customFormat="1" ht="16.5" customHeight="1">
      <c r="A134" s="35"/>
      <c r="B134" s="36"/>
      <c r="C134" s="220" t="s">
        <v>229</v>
      </c>
      <c r="D134" s="220" t="s">
        <v>179</v>
      </c>
      <c r="E134" s="221" t="s">
        <v>239</v>
      </c>
      <c r="F134" s="222" t="s">
        <v>240</v>
      </c>
      <c r="G134" s="223" t="s">
        <v>203</v>
      </c>
      <c r="H134" s="224">
        <v>4.2</v>
      </c>
      <c r="I134" s="225"/>
      <c r="J134" s="226">
        <f>ROUND(I134*H134,2)</f>
        <v>0</v>
      </c>
      <c r="K134" s="222" t="s">
        <v>19</v>
      </c>
      <c r="L134" s="227"/>
      <c r="M134" s="228" t="s">
        <v>19</v>
      </c>
      <c r="N134" s="229" t="s">
        <v>41</v>
      </c>
      <c r="O134" s="65"/>
      <c r="P134" s="155">
        <f>O134*H134</f>
        <v>0</v>
      </c>
      <c r="Q134" s="155">
        <v>0.027</v>
      </c>
      <c r="R134" s="155">
        <f>Q134*H134</f>
        <v>0.1134</v>
      </c>
      <c r="S134" s="155">
        <v>0</v>
      </c>
      <c r="T134" s="15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57" t="s">
        <v>143</v>
      </c>
      <c r="AT134" s="157" t="s">
        <v>179</v>
      </c>
      <c r="AU134" s="157" t="s">
        <v>124</v>
      </c>
      <c r="AY134" s="18" t="s">
        <v>118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8" t="s">
        <v>78</v>
      </c>
      <c r="BK134" s="158">
        <f>ROUND(I134*H134,2)</f>
        <v>0</v>
      </c>
      <c r="BL134" s="18" t="s">
        <v>122</v>
      </c>
      <c r="BM134" s="157" t="s">
        <v>467</v>
      </c>
    </row>
    <row r="135" spans="2:51" s="13" customFormat="1" ht="11.25">
      <c r="B135" s="197"/>
      <c r="C135" s="198"/>
      <c r="D135" s="199" t="s">
        <v>174</v>
      </c>
      <c r="E135" s="200" t="s">
        <v>19</v>
      </c>
      <c r="F135" s="201" t="s">
        <v>468</v>
      </c>
      <c r="G135" s="198"/>
      <c r="H135" s="202">
        <v>3.2</v>
      </c>
      <c r="I135" s="203"/>
      <c r="J135" s="198"/>
      <c r="K135" s="198"/>
      <c r="L135" s="204"/>
      <c r="M135" s="205"/>
      <c r="N135" s="206"/>
      <c r="O135" s="206"/>
      <c r="P135" s="206"/>
      <c r="Q135" s="206"/>
      <c r="R135" s="206"/>
      <c r="S135" s="206"/>
      <c r="T135" s="207"/>
      <c r="AT135" s="208" t="s">
        <v>174</v>
      </c>
      <c r="AU135" s="208" t="s">
        <v>124</v>
      </c>
      <c r="AV135" s="13" t="s">
        <v>80</v>
      </c>
      <c r="AW135" s="13" t="s">
        <v>32</v>
      </c>
      <c r="AX135" s="13" t="s">
        <v>70</v>
      </c>
      <c r="AY135" s="208" t="s">
        <v>118</v>
      </c>
    </row>
    <row r="136" spans="2:51" s="13" customFormat="1" ht="11.25">
      <c r="B136" s="197"/>
      <c r="C136" s="198"/>
      <c r="D136" s="199" t="s">
        <v>174</v>
      </c>
      <c r="E136" s="200" t="s">
        <v>19</v>
      </c>
      <c r="F136" s="201" t="s">
        <v>469</v>
      </c>
      <c r="G136" s="198"/>
      <c r="H136" s="202">
        <v>1</v>
      </c>
      <c r="I136" s="203"/>
      <c r="J136" s="198"/>
      <c r="K136" s="198"/>
      <c r="L136" s="204"/>
      <c r="M136" s="205"/>
      <c r="N136" s="206"/>
      <c r="O136" s="206"/>
      <c r="P136" s="206"/>
      <c r="Q136" s="206"/>
      <c r="R136" s="206"/>
      <c r="S136" s="206"/>
      <c r="T136" s="207"/>
      <c r="AT136" s="208" t="s">
        <v>174</v>
      </c>
      <c r="AU136" s="208" t="s">
        <v>124</v>
      </c>
      <c r="AV136" s="13" t="s">
        <v>80</v>
      </c>
      <c r="AW136" s="13" t="s">
        <v>32</v>
      </c>
      <c r="AX136" s="13" t="s">
        <v>70</v>
      </c>
      <c r="AY136" s="208" t="s">
        <v>118</v>
      </c>
    </row>
    <row r="137" spans="2:51" s="14" customFormat="1" ht="11.25">
      <c r="B137" s="209"/>
      <c r="C137" s="210"/>
      <c r="D137" s="199" t="s">
        <v>174</v>
      </c>
      <c r="E137" s="211" t="s">
        <v>19</v>
      </c>
      <c r="F137" s="212" t="s">
        <v>178</v>
      </c>
      <c r="G137" s="210"/>
      <c r="H137" s="213">
        <v>4.2</v>
      </c>
      <c r="I137" s="214"/>
      <c r="J137" s="210"/>
      <c r="K137" s="210"/>
      <c r="L137" s="215"/>
      <c r="M137" s="216"/>
      <c r="N137" s="217"/>
      <c r="O137" s="217"/>
      <c r="P137" s="217"/>
      <c r="Q137" s="217"/>
      <c r="R137" s="217"/>
      <c r="S137" s="217"/>
      <c r="T137" s="218"/>
      <c r="AT137" s="219" t="s">
        <v>174</v>
      </c>
      <c r="AU137" s="219" t="s">
        <v>124</v>
      </c>
      <c r="AV137" s="14" t="s">
        <v>122</v>
      </c>
      <c r="AW137" s="14" t="s">
        <v>32</v>
      </c>
      <c r="AX137" s="14" t="s">
        <v>78</v>
      </c>
      <c r="AY137" s="219" t="s">
        <v>118</v>
      </c>
    </row>
    <row r="138" spans="1:65" s="2" customFormat="1" ht="16.5" customHeight="1">
      <c r="A138" s="35"/>
      <c r="B138" s="36"/>
      <c r="C138" s="220" t="s">
        <v>234</v>
      </c>
      <c r="D138" s="220" t="s">
        <v>179</v>
      </c>
      <c r="E138" s="221" t="s">
        <v>245</v>
      </c>
      <c r="F138" s="222" t="s">
        <v>246</v>
      </c>
      <c r="G138" s="223" t="s">
        <v>203</v>
      </c>
      <c r="H138" s="224">
        <v>1.7</v>
      </c>
      <c r="I138" s="225"/>
      <c r="J138" s="226">
        <f>ROUND(I138*H138,2)</f>
        <v>0</v>
      </c>
      <c r="K138" s="222" t="s">
        <v>19</v>
      </c>
      <c r="L138" s="227"/>
      <c r="M138" s="228" t="s">
        <v>19</v>
      </c>
      <c r="N138" s="229" t="s">
        <v>41</v>
      </c>
      <c r="O138" s="65"/>
      <c r="P138" s="155">
        <f>O138*H138</f>
        <v>0</v>
      </c>
      <c r="Q138" s="155">
        <v>0.027</v>
      </c>
      <c r="R138" s="155">
        <f>Q138*H138</f>
        <v>0.045899999999999996</v>
      </c>
      <c r="S138" s="155">
        <v>0</v>
      </c>
      <c r="T138" s="15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57" t="s">
        <v>143</v>
      </c>
      <c r="AT138" s="157" t="s">
        <v>179</v>
      </c>
      <c r="AU138" s="157" t="s">
        <v>124</v>
      </c>
      <c r="AY138" s="18" t="s">
        <v>118</v>
      </c>
      <c r="BE138" s="158">
        <f>IF(N138="základní",J138,0)</f>
        <v>0</v>
      </c>
      <c r="BF138" s="158">
        <f>IF(N138="snížená",J138,0)</f>
        <v>0</v>
      </c>
      <c r="BG138" s="158">
        <f>IF(N138="zákl. přenesená",J138,0)</f>
        <v>0</v>
      </c>
      <c r="BH138" s="158">
        <f>IF(N138="sníž. přenesená",J138,0)</f>
        <v>0</v>
      </c>
      <c r="BI138" s="158">
        <f>IF(N138="nulová",J138,0)</f>
        <v>0</v>
      </c>
      <c r="BJ138" s="18" t="s">
        <v>78</v>
      </c>
      <c r="BK138" s="158">
        <f>ROUND(I138*H138,2)</f>
        <v>0</v>
      </c>
      <c r="BL138" s="18" t="s">
        <v>122</v>
      </c>
      <c r="BM138" s="157" t="s">
        <v>470</v>
      </c>
    </row>
    <row r="139" spans="2:51" s="13" customFormat="1" ht="11.25">
      <c r="B139" s="197"/>
      <c r="C139" s="198"/>
      <c r="D139" s="199" t="s">
        <v>174</v>
      </c>
      <c r="E139" s="200" t="s">
        <v>19</v>
      </c>
      <c r="F139" s="201" t="s">
        <v>471</v>
      </c>
      <c r="G139" s="198"/>
      <c r="H139" s="202">
        <v>1.2</v>
      </c>
      <c r="I139" s="203"/>
      <c r="J139" s="198"/>
      <c r="K139" s="198"/>
      <c r="L139" s="204"/>
      <c r="M139" s="205"/>
      <c r="N139" s="206"/>
      <c r="O139" s="206"/>
      <c r="P139" s="206"/>
      <c r="Q139" s="206"/>
      <c r="R139" s="206"/>
      <c r="S139" s="206"/>
      <c r="T139" s="207"/>
      <c r="AT139" s="208" t="s">
        <v>174</v>
      </c>
      <c r="AU139" s="208" t="s">
        <v>124</v>
      </c>
      <c r="AV139" s="13" t="s">
        <v>80</v>
      </c>
      <c r="AW139" s="13" t="s">
        <v>32</v>
      </c>
      <c r="AX139" s="13" t="s">
        <v>70</v>
      </c>
      <c r="AY139" s="208" t="s">
        <v>118</v>
      </c>
    </row>
    <row r="140" spans="2:51" s="13" customFormat="1" ht="11.25">
      <c r="B140" s="197"/>
      <c r="C140" s="198"/>
      <c r="D140" s="199" t="s">
        <v>174</v>
      </c>
      <c r="E140" s="200" t="s">
        <v>19</v>
      </c>
      <c r="F140" s="201" t="s">
        <v>472</v>
      </c>
      <c r="G140" s="198"/>
      <c r="H140" s="202">
        <v>0.5</v>
      </c>
      <c r="I140" s="203"/>
      <c r="J140" s="198"/>
      <c r="K140" s="198"/>
      <c r="L140" s="204"/>
      <c r="M140" s="205"/>
      <c r="N140" s="206"/>
      <c r="O140" s="206"/>
      <c r="P140" s="206"/>
      <c r="Q140" s="206"/>
      <c r="R140" s="206"/>
      <c r="S140" s="206"/>
      <c r="T140" s="207"/>
      <c r="AT140" s="208" t="s">
        <v>174</v>
      </c>
      <c r="AU140" s="208" t="s">
        <v>124</v>
      </c>
      <c r="AV140" s="13" t="s">
        <v>80</v>
      </c>
      <c r="AW140" s="13" t="s">
        <v>32</v>
      </c>
      <c r="AX140" s="13" t="s">
        <v>70</v>
      </c>
      <c r="AY140" s="208" t="s">
        <v>118</v>
      </c>
    </row>
    <row r="141" spans="2:51" s="14" customFormat="1" ht="11.25">
      <c r="B141" s="209"/>
      <c r="C141" s="210"/>
      <c r="D141" s="199" t="s">
        <v>174</v>
      </c>
      <c r="E141" s="211" t="s">
        <v>19</v>
      </c>
      <c r="F141" s="212" t="s">
        <v>178</v>
      </c>
      <c r="G141" s="210"/>
      <c r="H141" s="213">
        <v>1.7</v>
      </c>
      <c r="I141" s="214"/>
      <c r="J141" s="210"/>
      <c r="K141" s="210"/>
      <c r="L141" s="215"/>
      <c r="M141" s="216"/>
      <c r="N141" s="217"/>
      <c r="O141" s="217"/>
      <c r="P141" s="217"/>
      <c r="Q141" s="217"/>
      <c r="R141" s="217"/>
      <c r="S141" s="217"/>
      <c r="T141" s="218"/>
      <c r="AT141" s="219" t="s">
        <v>174</v>
      </c>
      <c r="AU141" s="219" t="s">
        <v>124</v>
      </c>
      <c r="AV141" s="14" t="s">
        <v>122</v>
      </c>
      <c r="AW141" s="14" t="s">
        <v>32</v>
      </c>
      <c r="AX141" s="14" t="s">
        <v>78</v>
      </c>
      <c r="AY141" s="219" t="s">
        <v>118</v>
      </c>
    </row>
    <row r="142" spans="1:65" s="2" customFormat="1" ht="16.5" customHeight="1">
      <c r="A142" s="35"/>
      <c r="B142" s="36"/>
      <c r="C142" s="220" t="s">
        <v>8</v>
      </c>
      <c r="D142" s="220" t="s">
        <v>179</v>
      </c>
      <c r="E142" s="221" t="s">
        <v>251</v>
      </c>
      <c r="F142" s="222" t="s">
        <v>252</v>
      </c>
      <c r="G142" s="223" t="s">
        <v>203</v>
      </c>
      <c r="H142" s="224">
        <v>8.4</v>
      </c>
      <c r="I142" s="225"/>
      <c r="J142" s="226">
        <f>ROUND(I142*H142,2)</f>
        <v>0</v>
      </c>
      <c r="K142" s="222" t="s">
        <v>19</v>
      </c>
      <c r="L142" s="227"/>
      <c r="M142" s="228" t="s">
        <v>19</v>
      </c>
      <c r="N142" s="229" t="s">
        <v>41</v>
      </c>
      <c r="O142" s="65"/>
      <c r="P142" s="155">
        <f>O142*H142</f>
        <v>0</v>
      </c>
      <c r="Q142" s="155">
        <v>0</v>
      </c>
      <c r="R142" s="155">
        <f>Q142*H142</f>
        <v>0</v>
      </c>
      <c r="S142" s="155">
        <v>0</v>
      </c>
      <c r="T142" s="15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57" t="s">
        <v>143</v>
      </c>
      <c r="AT142" s="157" t="s">
        <v>179</v>
      </c>
      <c r="AU142" s="157" t="s">
        <v>124</v>
      </c>
      <c r="AY142" s="18" t="s">
        <v>118</v>
      </c>
      <c r="BE142" s="158">
        <f>IF(N142="základní",J142,0)</f>
        <v>0</v>
      </c>
      <c r="BF142" s="158">
        <f>IF(N142="snížená",J142,0)</f>
        <v>0</v>
      </c>
      <c r="BG142" s="158">
        <f>IF(N142="zákl. přenesená",J142,0)</f>
        <v>0</v>
      </c>
      <c r="BH142" s="158">
        <f>IF(N142="sníž. přenesená",J142,0)</f>
        <v>0</v>
      </c>
      <c r="BI142" s="158">
        <f>IF(N142="nulová",J142,0)</f>
        <v>0</v>
      </c>
      <c r="BJ142" s="18" t="s">
        <v>78</v>
      </c>
      <c r="BK142" s="158">
        <f>ROUND(I142*H142,2)</f>
        <v>0</v>
      </c>
      <c r="BL142" s="18" t="s">
        <v>122</v>
      </c>
      <c r="BM142" s="157" t="s">
        <v>473</v>
      </c>
    </row>
    <row r="143" spans="2:51" s="13" customFormat="1" ht="11.25">
      <c r="B143" s="197"/>
      <c r="C143" s="198"/>
      <c r="D143" s="199" t="s">
        <v>174</v>
      </c>
      <c r="E143" s="200" t="s">
        <v>19</v>
      </c>
      <c r="F143" s="201" t="s">
        <v>474</v>
      </c>
      <c r="G143" s="198"/>
      <c r="H143" s="202">
        <v>2.8</v>
      </c>
      <c r="I143" s="203"/>
      <c r="J143" s="198"/>
      <c r="K143" s="198"/>
      <c r="L143" s="204"/>
      <c r="M143" s="205"/>
      <c r="N143" s="206"/>
      <c r="O143" s="206"/>
      <c r="P143" s="206"/>
      <c r="Q143" s="206"/>
      <c r="R143" s="206"/>
      <c r="S143" s="206"/>
      <c r="T143" s="207"/>
      <c r="AT143" s="208" t="s">
        <v>174</v>
      </c>
      <c r="AU143" s="208" t="s">
        <v>124</v>
      </c>
      <c r="AV143" s="13" t="s">
        <v>80</v>
      </c>
      <c r="AW143" s="13" t="s">
        <v>32</v>
      </c>
      <c r="AX143" s="13" t="s">
        <v>70</v>
      </c>
      <c r="AY143" s="208" t="s">
        <v>118</v>
      </c>
    </row>
    <row r="144" spans="2:51" s="13" customFormat="1" ht="11.25">
      <c r="B144" s="197"/>
      <c r="C144" s="198"/>
      <c r="D144" s="199" t="s">
        <v>174</v>
      </c>
      <c r="E144" s="200" t="s">
        <v>19</v>
      </c>
      <c r="F144" s="201" t="s">
        <v>475</v>
      </c>
      <c r="G144" s="198"/>
      <c r="H144" s="202">
        <v>5.6</v>
      </c>
      <c r="I144" s="203"/>
      <c r="J144" s="198"/>
      <c r="K144" s="198"/>
      <c r="L144" s="204"/>
      <c r="M144" s="205"/>
      <c r="N144" s="206"/>
      <c r="O144" s="206"/>
      <c r="P144" s="206"/>
      <c r="Q144" s="206"/>
      <c r="R144" s="206"/>
      <c r="S144" s="206"/>
      <c r="T144" s="207"/>
      <c r="AT144" s="208" t="s">
        <v>174</v>
      </c>
      <c r="AU144" s="208" t="s">
        <v>124</v>
      </c>
      <c r="AV144" s="13" t="s">
        <v>80</v>
      </c>
      <c r="AW144" s="13" t="s">
        <v>32</v>
      </c>
      <c r="AX144" s="13" t="s">
        <v>70</v>
      </c>
      <c r="AY144" s="208" t="s">
        <v>118</v>
      </c>
    </row>
    <row r="145" spans="2:51" s="14" customFormat="1" ht="11.25">
      <c r="B145" s="209"/>
      <c r="C145" s="210"/>
      <c r="D145" s="199" t="s">
        <v>174</v>
      </c>
      <c r="E145" s="211" t="s">
        <v>19</v>
      </c>
      <c r="F145" s="212" t="s">
        <v>178</v>
      </c>
      <c r="G145" s="210"/>
      <c r="H145" s="213">
        <v>8.399999999999999</v>
      </c>
      <c r="I145" s="214"/>
      <c r="J145" s="210"/>
      <c r="K145" s="210"/>
      <c r="L145" s="215"/>
      <c r="M145" s="216"/>
      <c r="N145" s="217"/>
      <c r="O145" s="217"/>
      <c r="P145" s="217"/>
      <c r="Q145" s="217"/>
      <c r="R145" s="217"/>
      <c r="S145" s="217"/>
      <c r="T145" s="218"/>
      <c r="AT145" s="219" t="s">
        <v>174</v>
      </c>
      <c r="AU145" s="219" t="s">
        <v>124</v>
      </c>
      <c r="AV145" s="14" t="s">
        <v>122</v>
      </c>
      <c r="AW145" s="14" t="s">
        <v>32</v>
      </c>
      <c r="AX145" s="14" t="s">
        <v>78</v>
      </c>
      <c r="AY145" s="219" t="s">
        <v>118</v>
      </c>
    </row>
    <row r="146" spans="1:65" s="2" customFormat="1" ht="16.5" customHeight="1">
      <c r="A146" s="35"/>
      <c r="B146" s="36"/>
      <c r="C146" s="220" t="s">
        <v>244</v>
      </c>
      <c r="D146" s="220" t="s">
        <v>179</v>
      </c>
      <c r="E146" s="221" t="s">
        <v>256</v>
      </c>
      <c r="F146" s="222" t="s">
        <v>257</v>
      </c>
      <c r="G146" s="223" t="s">
        <v>203</v>
      </c>
      <c r="H146" s="224">
        <v>4.2</v>
      </c>
      <c r="I146" s="225"/>
      <c r="J146" s="226">
        <f>ROUND(I146*H146,2)</f>
        <v>0</v>
      </c>
      <c r="K146" s="222" t="s">
        <v>19</v>
      </c>
      <c r="L146" s="227"/>
      <c r="M146" s="228" t="s">
        <v>19</v>
      </c>
      <c r="N146" s="229" t="s">
        <v>41</v>
      </c>
      <c r="O146" s="65"/>
      <c r="P146" s="155">
        <f>O146*H146</f>
        <v>0</v>
      </c>
      <c r="Q146" s="155">
        <v>0</v>
      </c>
      <c r="R146" s="155">
        <f>Q146*H146</f>
        <v>0</v>
      </c>
      <c r="S146" s="155">
        <v>0</v>
      </c>
      <c r="T146" s="15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57" t="s">
        <v>143</v>
      </c>
      <c r="AT146" s="157" t="s">
        <v>179</v>
      </c>
      <c r="AU146" s="157" t="s">
        <v>124</v>
      </c>
      <c r="AY146" s="18" t="s">
        <v>118</v>
      </c>
      <c r="BE146" s="158">
        <f>IF(N146="základní",J146,0)</f>
        <v>0</v>
      </c>
      <c r="BF146" s="158">
        <f>IF(N146="snížená",J146,0)</f>
        <v>0</v>
      </c>
      <c r="BG146" s="158">
        <f>IF(N146="zákl. přenesená",J146,0)</f>
        <v>0</v>
      </c>
      <c r="BH146" s="158">
        <f>IF(N146="sníž. přenesená",J146,0)</f>
        <v>0</v>
      </c>
      <c r="BI146" s="158">
        <f>IF(N146="nulová",J146,0)</f>
        <v>0</v>
      </c>
      <c r="BJ146" s="18" t="s">
        <v>78</v>
      </c>
      <c r="BK146" s="158">
        <f>ROUND(I146*H146,2)</f>
        <v>0</v>
      </c>
      <c r="BL146" s="18" t="s">
        <v>122</v>
      </c>
      <c r="BM146" s="157" t="s">
        <v>476</v>
      </c>
    </row>
    <row r="147" spans="2:51" s="13" customFormat="1" ht="11.25">
      <c r="B147" s="197"/>
      <c r="C147" s="198"/>
      <c r="D147" s="199" t="s">
        <v>174</v>
      </c>
      <c r="E147" s="200" t="s">
        <v>19</v>
      </c>
      <c r="F147" s="201" t="s">
        <v>458</v>
      </c>
      <c r="G147" s="198"/>
      <c r="H147" s="202">
        <v>1.5</v>
      </c>
      <c r="I147" s="203"/>
      <c r="J147" s="198"/>
      <c r="K147" s="198"/>
      <c r="L147" s="204"/>
      <c r="M147" s="205"/>
      <c r="N147" s="206"/>
      <c r="O147" s="206"/>
      <c r="P147" s="206"/>
      <c r="Q147" s="206"/>
      <c r="R147" s="206"/>
      <c r="S147" s="206"/>
      <c r="T147" s="207"/>
      <c r="AT147" s="208" t="s">
        <v>174</v>
      </c>
      <c r="AU147" s="208" t="s">
        <v>124</v>
      </c>
      <c r="AV147" s="13" t="s">
        <v>80</v>
      </c>
      <c r="AW147" s="13" t="s">
        <v>32</v>
      </c>
      <c r="AX147" s="13" t="s">
        <v>70</v>
      </c>
      <c r="AY147" s="208" t="s">
        <v>118</v>
      </c>
    </row>
    <row r="148" spans="2:51" s="13" customFormat="1" ht="11.25">
      <c r="B148" s="197"/>
      <c r="C148" s="198"/>
      <c r="D148" s="199" t="s">
        <v>174</v>
      </c>
      <c r="E148" s="200" t="s">
        <v>19</v>
      </c>
      <c r="F148" s="201" t="s">
        <v>477</v>
      </c>
      <c r="G148" s="198"/>
      <c r="H148" s="202">
        <v>2.7</v>
      </c>
      <c r="I148" s="203"/>
      <c r="J148" s="198"/>
      <c r="K148" s="198"/>
      <c r="L148" s="204"/>
      <c r="M148" s="205"/>
      <c r="N148" s="206"/>
      <c r="O148" s="206"/>
      <c r="P148" s="206"/>
      <c r="Q148" s="206"/>
      <c r="R148" s="206"/>
      <c r="S148" s="206"/>
      <c r="T148" s="207"/>
      <c r="AT148" s="208" t="s">
        <v>174</v>
      </c>
      <c r="AU148" s="208" t="s">
        <v>124</v>
      </c>
      <c r="AV148" s="13" t="s">
        <v>80</v>
      </c>
      <c r="AW148" s="13" t="s">
        <v>32</v>
      </c>
      <c r="AX148" s="13" t="s">
        <v>70</v>
      </c>
      <c r="AY148" s="208" t="s">
        <v>118</v>
      </c>
    </row>
    <row r="149" spans="2:51" s="14" customFormat="1" ht="11.25">
      <c r="B149" s="209"/>
      <c r="C149" s="210"/>
      <c r="D149" s="199" t="s">
        <v>174</v>
      </c>
      <c r="E149" s="211" t="s">
        <v>19</v>
      </c>
      <c r="F149" s="212" t="s">
        <v>178</v>
      </c>
      <c r="G149" s="210"/>
      <c r="H149" s="213">
        <v>4.2</v>
      </c>
      <c r="I149" s="214"/>
      <c r="J149" s="210"/>
      <c r="K149" s="210"/>
      <c r="L149" s="215"/>
      <c r="M149" s="216"/>
      <c r="N149" s="217"/>
      <c r="O149" s="217"/>
      <c r="P149" s="217"/>
      <c r="Q149" s="217"/>
      <c r="R149" s="217"/>
      <c r="S149" s="217"/>
      <c r="T149" s="218"/>
      <c r="AT149" s="219" t="s">
        <v>174</v>
      </c>
      <c r="AU149" s="219" t="s">
        <v>124</v>
      </c>
      <c r="AV149" s="14" t="s">
        <v>122</v>
      </c>
      <c r="AW149" s="14" t="s">
        <v>32</v>
      </c>
      <c r="AX149" s="14" t="s">
        <v>78</v>
      </c>
      <c r="AY149" s="219" t="s">
        <v>118</v>
      </c>
    </row>
    <row r="150" spans="1:65" s="2" customFormat="1" ht="16.5" customHeight="1">
      <c r="A150" s="35"/>
      <c r="B150" s="36"/>
      <c r="C150" s="220" t="s">
        <v>250</v>
      </c>
      <c r="D150" s="220" t="s">
        <v>179</v>
      </c>
      <c r="E150" s="221" t="s">
        <v>261</v>
      </c>
      <c r="F150" s="222" t="s">
        <v>262</v>
      </c>
      <c r="G150" s="223" t="s">
        <v>203</v>
      </c>
      <c r="H150" s="224">
        <v>5.3</v>
      </c>
      <c r="I150" s="225"/>
      <c r="J150" s="226">
        <f>ROUND(I150*H150,2)</f>
        <v>0</v>
      </c>
      <c r="K150" s="222" t="s">
        <v>19</v>
      </c>
      <c r="L150" s="227"/>
      <c r="M150" s="228" t="s">
        <v>19</v>
      </c>
      <c r="N150" s="229" t="s">
        <v>41</v>
      </c>
      <c r="O150" s="65"/>
      <c r="P150" s="155">
        <f>O150*H150</f>
        <v>0</v>
      </c>
      <c r="Q150" s="155">
        <v>0</v>
      </c>
      <c r="R150" s="155">
        <f>Q150*H150</f>
        <v>0</v>
      </c>
      <c r="S150" s="155">
        <v>0</v>
      </c>
      <c r="T150" s="15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57" t="s">
        <v>143</v>
      </c>
      <c r="AT150" s="157" t="s">
        <v>179</v>
      </c>
      <c r="AU150" s="157" t="s">
        <v>124</v>
      </c>
      <c r="AY150" s="18" t="s">
        <v>118</v>
      </c>
      <c r="BE150" s="158">
        <f>IF(N150="základní",J150,0)</f>
        <v>0</v>
      </c>
      <c r="BF150" s="158">
        <f>IF(N150="snížená",J150,0)</f>
        <v>0</v>
      </c>
      <c r="BG150" s="158">
        <f>IF(N150="zákl. přenesená",J150,0)</f>
        <v>0</v>
      </c>
      <c r="BH150" s="158">
        <f>IF(N150="sníž. přenesená",J150,0)</f>
        <v>0</v>
      </c>
      <c r="BI150" s="158">
        <f>IF(N150="nulová",J150,0)</f>
        <v>0</v>
      </c>
      <c r="BJ150" s="18" t="s">
        <v>78</v>
      </c>
      <c r="BK150" s="158">
        <f>ROUND(I150*H150,2)</f>
        <v>0</v>
      </c>
      <c r="BL150" s="18" t="s">
        <v>122</v>
      </c>
      <c r="BM150" s="157" t="s">
        <v>478</v>
      </c>
    </row>
    <row r="151" spans="2:51" s="13" customFormat="1" ht="11.25">
      <c r="B151" s="197"/>
      <c r="C151" s="198"/>
      <c r="D151" s="199" t="s">
        <v>174</v>
      </c>
      <c r="E151" s="200" t="s">
        <v>19</v>
      </c>
      <c r="F151" s="201" t="s">
        <v>479</v>
      </c>
      <c r="G151" s="198"/>
      <c r="H151" s="202">
        <v>2.4</v>
      </c>
      <c r="I151" s="203"/>
      <c r="J151" s="198"/>
      <c r="K151" s="198"/>
      <c r="L151" s="204"/>
      <c r="M151" s="205"/>
      <c r="N151" s="206"/>
      <c r="O151" s="206"/>
      <c r="P151" s="206"/>
      <c r="Q151" s="206"/>
      <c r="R151" s="206"/>
      <c r="S151" s="206"/>
      <c r="T151" s="207"/>
      <c r="AT151" s="208" t="s">
        <v>174</v>
      </c>
      <c r="AU151" s="208" t="s">
        <v>124</v>
      </c>
      <c r="AV151" s="13" t="s">
        <v>80</v>
      </c>
      <c r="AW151" s="13" t="s">
        <v>32</v>
      </c>
      <c r="AX151" s="13" t="s">
        <v>70</v>
      </c>
      <c r="AY151" s="208" t="s">
        <v>118</v>
      </c>
    </row>
    <row r="152" spans="2:51" s="13" customFormat="1" ht="11.25">
      <c r="B152" s="197"/>
      <c r="C152" s="198"/>
      <c r="D152" s="199" t="s">
        <v>174</v>
      </c>
      <c r="E152" s="200" t="s">
        <v>19</v>
      </c>
      <c r="F152" s="201" t="s">
        <v>480</v>
      </c>
      <c r="G152" s="198"/>
      <c r="H152" s="202">
        <v>2.9</v>
      </c>
      <c r="I152" s="203"/>
      <c r="J152" s="198"/>
      <c r="K152" s="198"/>
      <c r="L152" s="204"/>
      <c r="M152" s="205"/>
      <c r="N152" s="206"/>
      <c r="O152" s="206"/>
      <c r="P152" s="206"/>
      <c r="Q152" s="206"/>
      <c r="R152" s="206"/>
      <c r="S152" s="206"/>
      <c r="T152" s="207"/>
      <c r="AT152" s="208" t="s">
        <v>174</v>
      </c>
      <c r="AU152" s="208" t="s">
        <v>124</v>
      </c>
      <c r="AV152" s="13" t="s">
        <v>80</v>
      </c>
      <c r="AW152" s="13" t="s">
        <v>32</v>
      </c>
      <c r="AX152" s="13" t="s">
        <v>70</v>
      </c>
      <c r="AY152" s="208" t="s">
        <v>118</v>
      </c>
    </row>
    <row r="153" spans="2:51" s="14" customFormat="1" ht="11.25">
      <c r="B153" s="209"/>
      <c r="C153" s="210"/>
      <c r="D153" s="199" t="s">
        <v>174</v>
      </c>
      <c r="E153" s="211" t="s">
        <v>19</v>
      </c>
      <c r="F153" s="212" t="s">
        <v>178</v>
      </c>
      <c r="G153" s="210"/>
      <c r="H153" s="213">
        <v>5.3</v>
      </c>
      <c r="I153" s="214"/>
      <c r="J153" s="210"/>
      <c r="K153" s="210"/>
      <c r="L153" s="215"/>
      <c r="M153" s="216"/>
      <c r="N153" s="217"/>
      <c r="O153" s="217"/>
      <c r="P153" s="217"/>
      <c r="Q153" s="217"/>
      <c r="R153" s="217"/>
      <c r="S153" s="217"/>
      <c r="T153" s="218"/>
      <c r="AT153" s="219" t="s">
        <v>174</v>
      </c>
      <c r="AU153" s="219" t="s">
        <v>124</v>
      </c>
      <c r="AV153" s="14" t="s">
        <v>122</v>
      </c>
      <c r="AW153" s="14" t="s">
        <v>32</v>
      </c>
      <c r="AX153" s="14" t="s">
        <v>78</v>
      </c>
      <c r="AY153" s="219" t="s">
        <v>118</v>
      </c>
    </row>
    <row r="154" spans="1:65" s="2" customFormat="1" ht="16.5" customHeight="1">
      <c r="A154" s="35"/>
      <c r="B154" s="36"/>
      <c r="C154" s="220" t="s">
        <v>199</v>
      </c>
      <c r="D154" s="220" t="s">
        <v>179</v>
      </c>
      <c r="E154" s="221" t="s">
        <v>267</v>
      </c>
      <c r="F154" s="222" t="s">
        <v>268</v>
      </c>
      <c r="G154" s="223" t="s">
        <v>203</v>
      </c>
      <c r="H154" s="224">
        <v>2.7</v>
      </c>
      <c r="I154" s="225"/>
      <c r="J154" s="226">
        <f>ROUND(I154*H154,2)</f>
        <v>0</v>
      </c>
      <c r="K154" s="222" t="s">
        <v>19</v>
      </c>
      <c r="L154" s="227"/>
      <c r="M154" s="228" t="s">
        <v>19</v>
      </c>
      <c r="N154" s="229" t="s">
        <v>41</v>
      </c>
      <c r="O154" s="65"/>
      <c r="P154" s="155">
        <f>O154*H154</f>
        <v>0</v>
      </c>
      <c r="Q154" s="155">
        <v>0</v>
      </c>
      <c r="R154" s="155">
        <f>Q154*H154</f>
        <v>0</v>
      </c>
      <c r="S154" s="155">
        <v>0</v>
      </c>
      <c r="T154" s="15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57" t="s">
        <v>143</v>
      </c>
      <c r="AT154" s="157" t="s">
        <v>179</v>
      </c>
      <c r="AU154" s="157" t="s">
        <v>124</v>
      </c>
      <c r="AY154" s="18" t="s">
        <v>118</v>
      </c>
      <c r="BE154" s="158">
        <f>IF(N154="základní",J154,0)</f>
        <v>0</v>
      </c>
      <c r="BF154" s="158">
        <f>IF(N154="snížená",J154,0)</f>
        <v>0</v>
      </c>
      <c r="BG154" s="158">
        <f>IF(N154="zákl. přenesená",J154,0)</f>
        <v>0</v>
      </c>
      <c r="BH154" s="158">
        <f>IF(N154="sníž. přenesená",J154,0)</f>
        <v>0</v>
      </c>
      <c r="BI154" s="158">
        <f>IF(N154="nulová",J154,0)</f>
        <v>0</v>
      </c>
      <c r="BJ154" s="18" t="s">
        <v>78</v>
      </c>
      <c r="BK154" s="158">
        <f>ROUND(I154*H154,2)</f>
        <v>0</v>
      </c>
      <c r="BL154" s="18" t="s">
        <v>122</v>
      </c>
      <c r="BM154" s="157" t="s">
        <v>481</v>
      </c>
    </row>
    <row r="155" spans="2:51" s="13" customFormat="1" ht="11.25">
      <c r="B155" s="197"/>
      <c r="C155" s="198"/>
      <c r="D155" s="199" t="s">
        <v>174</v>
      </c>
      <c r="E155" s="200" t="s">
        <v>19</v>
      </c>
      <c r="F155" s="201" t="s">
        <v>471</v>
      </c>
      <c r="G155" s="198"/>
      <c r="H155" s="202">
        <v>1.2</v>
      </c>
      <c r="I155" s="203"/>
      <c r="J155" s="198"/>
      <c r="K155" s="198"/>
      <c r="L155" s="204"/>
      <c r="M155" s="205"/>
      <c r="N155" s="206"/>
      <c r="O155" s="206"/>
      <c r="P155" s="206"/>
      <c r="Q155" s="206"/>
      <c r="R155" s="206"/>
      <c r="S155" s="206"/>
      <c r="T155" s="207"/>
      <c r="AT155" s="208" t="s">
        <v>174</v>
      </c>
      <c r="AU155" s="208" t="s">
        <v>124</v>
      </c>
      <c r="AV155" s="13" t="s">
        <v>80</v>
      </c>
      <c r="AW155" s="13" t="s">
        <v>32</v>
      </c>
      <c r="AX155" s="13" t="s">
        <v>70</v>
      </c>
      <c r="AY155" s="208" t="s">
        <v>118</v>
      </c>
    </row>
    <row r="156" spans="2:51" s="13" customFormat="1" ht="11.25">
      <c r="B156" s="197"/>
      <c r="C156" s="198"/>
      <c r="D156" s="199" t="s">
        <v>174</v>
      </c>
      <c r="E156" s="200" t="s">
        <v>19</v>
      </c>
      <c r="F156" s="201" t="s">
        <v>482</v>
      </c>
      <c r="G156" s="198"/>
      <c r="H156" s="202">
        <v>1.5</v>
      </c>
      <c r="I156" s="203"/>
      <c r="J156" s="198"/>
      <c r="K156" s="198"/>
      <c r="L156" s="204"/>
      <c r="M156" s="205"/>
      <c r="N156" s="206"/>
      <c r="O156" s="206"/>
      <c r="P156" s="206"/>
      <c r="Q156" s="206"/>
      <c r="R156" s="206"/>
      <c r="S156" s="206"/>
      <c r="T156" s="207"/>
      <c r="AT156" s="208" t="s">
        <v>174</v>
      </c>
      <c r="AU156" s="208" t="s">
        <v>124</v>
      </c>
      <c r="AV156" s="13" t="s">
        <v>80</v>
      </c>
      <c r="AW156" s="13" t="s">
        <v>32</v>
      </c>
      <c r="AX156" s="13" t="s">
        <v>70</v>
      </c>
      <c r="AY156" s="208" t="s">
        <v>118</v>
      </c>
    </row>
    <row r="157" spans="2:51" s="14" customFormat="1" ht="11.25">
      <c r="B157" s="209"/>
      <c r="C157" s="210"/>
      <c r="D157" s="199" t="s">
        <v>174</v>
      </c>
      <c r="E157" s="211" t="s">
        <v>19</v>
      </c>
      <c r="F157" s="212" t="s">
        <v>178</v>
      </c>
      <c r="G157" s="210"/>
      <c r="H157" s="213">
        <v>2.7</v>
      </c>
      <c r="I157" s="214"/>
      <c r="J157" s="210"/>
      <c r="K157" s="210"/>
      <c r="L157" s="215"/>
      <c r="M157" s="216"/>
      <c r="N157" s="217"/>
      <c r="O157" s="217"/>
      <c r="P157" s="217"/>
      <c r="Q157" s="217"/>
      <c r="R157" s="217"/>
      <c r="S157" s="217"/>
      <c r="T157" s="218"/>
      <c r="AT157" s="219" t="s">
        <v>174</v>
      </c>
      <c r="AU157" s="219" t="s">
        <v>124</v>
      </c>
      <c r="AV157" s="14" t="s">
        <v>122</v>
      </c>
      <c r="AW157" s="14" t="s">
        <v>32</v>
      </c>
      <c r="AX157" s="14" t="s">
        <v>78</v>
      </c>
      <c r="AY157" s="219" t="s">
        <v>118</v>
      </c>
    </row>
    <row r="158" spans="1:65" s="2" customFormat="1" ht="16.5" customHeight="1">
      <c r="A158" s="35"/>
      <c r="B158" s="36"/>
      <c r="C158" s="220" t="s">
        <v>260</v>
      </c>
      <c r="D158" s="220" t="s">
        <v>179</v>
      </c>
      <c r="E158" s="221" t="s">
        <v>271</v>
      </c>
      <c r="F158" s="222" t="s">
        <v>272</v>
      </c>
      <c r="G158" s="223" t="s">
        <v>203</v>
      </c>
      <c r="H158" s="224">
        <v>1.3</v>
      </c>
      <c r="I158" s="225"/>
      <c r="J158" s="226">
        <f>ROUND(I158*H158,2)</f>
        <v>0</v>
      </c>
      <c r="K158" s="222" t="s">
        <v>19</v>
      </c>
      <c r="L158" s="227"/>
      <c r="M158" s="228" t="s">
        <v>19</v>
      </c>
      <c r="N158" s="229" t="s">
        <v>41</v>
      </c>
      <c r="O158" s="65"/>
      <c r="P158" s="155">
        <f>O158*H158</f>
        <v>0</v>
      </c>
      <c r="Q158" s="155">
        <v>0</v>
      </c>
      <c r="R158" s="155">
        <f>Q158*H158</f>
        <v>0</v>
      </c>
      <c r="S158" s="155">
        <v>0</v>
      </c>
      <c r="T158" s="15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57" t="s">
        <v>143</v>
      </c>
      <c r="AT158" s="157" t="s">
        <v>179</v>
      </c>
      <c r="AU158" s="157" t="s">
        <v>124</v>
      </c>
      <c r="AY158" s="18" t="s">
        <v>118</v>
      </c>
      <c r="BE158" s="158">
        <f>IF(N158="základní",J158,0)</f>
        <v>0</v>
      </c>
      <c r="BF158" s="158">
        <f>IF(N158="snížená",J158,0)</f>
        <v>0</v>
      </c>
      <c r="BG158" s="158">
        <f>IF(N158="zákl. přenesená",J158,0)</f>
        <v>0</v>
      </c>
      <c r="BH158" s="158">
        <f>IF(N158="sníž. přenesená",J158,0)</f>
        <v>0</v>
      </c>
      <c r="BI158" s="158">
        <f>IF(N158="nulová",J158,0)</f>
        <v>0</v>
      </c>
      <c r="BJ158" s="18" t="s">
        <v>78</v>
      </c>
      <c r="BK158" s="158">
        <f>ROUND(I158*H158,2)</f>
        <v>0</v>
      </c>
      <c r="BL158" s="18" t="s">
        <v>122</v>
      </c>
      <c r="BM158" s="157" t="s">
        <v>483</v>
      </c>
    </row>
    <row r="159" spans="2:51" s="13" customFormat="1" ht="11.25">
      <c r="B159" s="197"/>
      <c r="C159" s="198"/>
      <c r="D159" s="199" t="s">
        <v>174</v>
      </c>
      <c r="E159" s="200" t="s">
        <v>19</v>
      </c>
      <c r="F159" s="201" t="s">
        <v>484</v>
      </c>
      <c r="G159" s="198"/>
      <c r="H159" s="202">
        <v>1.3</v>
      </c>
      <c r="I159" s="203"/>
      <c r="J159" s="198"/>
      <c r="K159" s="198"/>
      <c r="L159" s="204"/>
      <c r="M159" s="205"/>
      <c r="N159" s="206"/>
      <c r="O159" s="206"/>
      <c r="P159" s="206"/>
      <c r="Q159" s="206"/>
      <c r="R159" s="206"/>
      <c r="S159" s="206"/>
      <c r="T159" s="207"/>
      <c r="AT159" s="208" t="s">
        <v>174</v>
      </c>
      <c r="AU159" s="208" t="s">
        <v>124</v>
      </c>
      <c r="AV159" s="13" t="s">
        <v>80</v>
      </c>
      <c r="AW159" s="13" t="s">
        <v>32</v>
      </c>
      <c r="AX159" s="13" t="s">
        <v>70</v>
      </c>
      <c r="AY159" s="208" t="s">
        <v>118</v>
      </c>
    </row>
    <row r="160" spans="2:51" s="14" customFormat="1" ht="11.25">
      <c r="B160" s="209"/>
      <c r="C160" s="210"/>
      <c r="D160" s="199" t="s">
        <v>174</v>
      </c>
      <c r="E160" s="211" t="s">
        <v>19</v>
      </c>
      <c r="F160" s="212" t="s">
        <v>178</v>
      </c>
      <c r="G160" s="210"/>
      <c r="H160" s="213">
        <v>1.3</v>
      </c>
      <c r="I160" s="214"/>
      <c r="J160" s="210"/>
      <c r="K160" s="210"/>
      <c r="L160" s="215"/>
      <c r="M160" s="216"/>
      <c r="N160" s="217"/>
      <c r="O160" s="217"/>
      <c r="P160" s="217"/>
      <c r="Q160" s="217"/>
      <c r="R160" s="217"/>
      <c r="S160" s="217"/>
      <c r="T160" s="218"/>
      <c r="AT160" s="219" t="s">
        <v>174</v>
      </c>
      <c r="AU160" s="219" t="s">
        <v>124</v>
      </c>
      <c r="AV160" s="14" t="s">
        <v>122</v>
      </c>
      <c r="AW160" s="14" t="s">
        <v>32</v>
      </c>
      <c r="AX160" s="14" t="s">
        <v>78</v>
      </c>
      <c r="AY160" s="219" t="s">
        <v>118</v>
      </c>
    </row>
    <row r="161" spans="1:65" s="2" customFormat="1" ht="16.5" customHeight="1">
      <c r="A161" s="35"/>
      <c r="B161" s="36"/>
      <c r="C161" s="220" t="s">
        <v>266</v>
      </c>
      <c r="D161" s="220" t="s">
        <v>179</v>
      </c>
      <c r="E161" s="221" t="s">
        <v>276</v>
      </c>
      <c r="F161" s="222" t="s">
        <v>277</v>
      </c>
      <c r="G161" s="223" t="s">
        <v>203</v>
      </c>
      <c r="H161" s="224">
        <v>0.9</v>
      </c>
      <c r="I161" s="225"/>
      <c r="J161" s="226">
        <f>ROUND(I161*H161,2)</f>
        <v>0</v>
      </c>
      <c r="K161" s="222" t="s">
        <v>19</v>
      </c>
      <c r="L161" s="227"/>
      <c r="M161" s="228" t="s">
        <v>19</v>
      </c>
      <c r="N161" s="229" t="s">
        <v>41</v>
      </c>
      <c r="O161" s="65"/>
      <c r="P161" s="155">
        <f>O161*H161</f>
        <v>0</v>
      </c>
      <c r="Q161" s="155">
        <v>0</v>
      </c>
      <c r="R161" s="155">
        <f>Q161*H161</f>
        <v>0</v>
      </c>
      <c r="S161" s="155">
        <v>0</v>
      </c>
      <c r="T161" s="156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57" t="s">
        <v>143</v>
      </c>
      <c r="AT161" s="157" t="s">
        <v>179</v>
      </c>
      <c r="AU161" s="157" t="s">
        <v>124</v>
      </c>
      <c r="AY161" s="18" t="s">
        <v>118</v>
      </c>
      <c r="BE161" s="158">
        <f>IF(N161="základní",J161,0)</f>
        <v>0</v>
      </c>
      <c r="BF161" s="158">
        <f>IF(N161="snížená",J161,0)</f>
        <v>0</v>
      </c>
      <c r="BG161" s="158">
        <f>IF(N161="zákl. přenesená",J161,0)</f>
        <v>0</v>
      </c>
      <c r="BH161" s="158">
        <f>IF(N161="sníž. přenesená",J161,0)</f>
        <v>0</v>
      </c>
      <c r="BI161" s="158">
        <f>IF(N161="nulová",J161,0)</f>
        <v>0</v>
      </c>
      <c r="BJ161" s="18" t="s">
        <v>78</v>
      </c>
      <c r="BK161" s="158">
        <f>ROUND(I161*H161,2)</f>
        <v>0</v>
      </c>
      <c r="BL161" s="18" t="s">
        <v>122</v>
      </c>
      <c r="BM161" s="157" t="s">
        <v>485</v>
      </c>
    </row>
    <row r="162" spans="2:51" s="13" customFormat="1" ht="11.25">
      <c r="B162" s="197"/>
      <c r="C162" s="198"/>
      <c r="D162" s="199" t="s">
        <v>174</v>
      </c>
      <c r="E162" s="200" t="s">
        <v>19</v>
      </c>
      <c r="F162" s="201" t="s">
        <v>486</v>
      </c>
      <c r="G162" s="198"/>
      <c r="H162" s="202">
        <v>0.9</v>
      </c>
      <c r="I162" s="203"/>
      <c r="J162" s="198"/>
      <c r="K162" s="198"/>
      <c r="L162" s="204"/>
      <c r="M162" s="205"/>
      <c r="N162" s="206"/>
      <c r="O162" s="206"/>
      <c r="P162" s="206"/>
      <c r="Q162" s="206"/>
      <c r="R162" s="206"/>
      <c r="S162" s="206"/>
      <c r="T162" s="207"/>
      <c r="AT162" s="208" t="s">
        <v>174</v>
      </c>
      <c r="AU162" s="208" t="s">
        <v>124</v>
      </c>
      <c r="AV162" s="13" t="s">
        <v>80</v>
      </c>
      <c r="AW162" s="13" t="s">
        <v>32</v>
      </c>
      <c r="AX162" s="13" t="s">
        <v>70</v>
      </c>
      <c r="AY162" s="208" t="s">
        <v>118</v>
      </c>
    </row>
    <row r="163" spans="2:51" s="14" customFormat="1" ht="11.25">
      <c r="B163" s="209"/>
      <c r="C163" s="210"/>
      <c r="D163" s="199" t="s">
        <v>174</v>
      </c>
      <c r="E163" s="211" t="s">
        <v>19</v>
      </c>
      <c r="F163" s="212" t="s">
        <v>178</v>
      </c>
      <c r="G163" s="210"/>
      <c r="H163" s="213">
        <v>0.9</v>
      </c>
      <c r="I163" s="214"/>
      <c r="J163" s="210"/>
      <c r="K163" s="210"/>
      <c r="L163" s="215"/>
      <c r="M163" s="216"/>
      <c r="N163" s="217"/>
      <c r="O163" s="217"/>
      <c r="P163" s="217"/>
      <c r="Q163" s="217"/>
      <c r="R163" s="217"/>
      <c r="S163" s="217"/>
      <c r="T163" s="218"/>
      <c r="AT163" s="219" t="s">
        <v>174</v>
      </c>
      <c r="AU163" s="219" t="s">
        <v>124</v>
      </c>
      <c r="AV163" s="14" t="s">
        <v>122</v>
      </c>
      <c r="AW163" s="14" t="s">
        <v>32</v>
      </c>
      <c r="AX163" s="14" t="s">
        <v>78</v>
      </c>
      <c r="AY163" s="219" t="s">
        <v>118</v>
      </c>
    </row>
    <row r="164" spans="1:65" s="2" customFormat="1" ht="16.5" customHeight="1">
      <c r="A164" s="35"/>
      <c r="B164" s="36"/>
      <c r="C164" s="220" t="s">
        <v>7</v>
      </c>
      <c r="D164" s="220" t="s">
        <v>179</v>
      </c>
      <c r="E164" s="221" t="s">
        <v>281</v>
      </c>
      <c r="F164" s="222" t="s">
        <v>282</v>
      </c>
      <c r="G164" s="223" t="s">
        <v>203</v>
      </c>
      <c r="H164" s="224">
        <v>0.5</v>
      </c>
      <c r="I164" s="225"/>
      <c r="J164" s="226">
        <f>ROUND(I164*H164,2)</f>
        <v>0</v>
      </c>
      <c r="K164" s="222" t="s">
        <v>19</v>
      </c>
      <c r="L164" s="227"/>
      <c r="M164" s="228" t="s">
        <v>19</v>
      </c>
      <c r="N164" s="229" t="s">
        <v>41</v>
      </c>
      <c r="O164" s="65"/>
      <c r="P164" s="155">
        <f>O164*H164</f>
        <v>0</v>
      </c>
      <c r="Q164" s="155">
        <v>0</v>
      </c>
      <c r="R164" s="155">
        <f>Q164*H164</f>
        <v>0</v>
      </c>
      <c r="S164" s="155">
        <v>0</v>
      </c>
      <c r="T164" s="15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57" t="s">
        <v>143</v>
      </c>
      <c r="AT164" s="157" t="s">
        <v>179</v>
      </c>
      <c r="AU164" s="157" t="s">
        <v>124</v>
      </c>
      <c r="AY164" s="18" t="s">
        <v>118</v>
      </c>
      <c r="BE164" s="158">
        <f>IF(N164="základní",J164,0)</f>
        <v>0</v>
      </c>
      <c r="BF164" s="158">
        <f>IF(N164="snížená",J164,0)</f>
        <v>0</v>
      </c>
      <c r="BG164" s="158">
        <f>IF(N164="zákl. přenesená",J164,0)</f>
        <v>0</v>
      </c>
      <c r="BH164" s="158">
        <f>IF(N164="sníž. přenesená",J164,0)</f>
        <v>0</v>
      </c>
      <c r="BI164" s="158">
        <f>IF(N164="nulová",J164,0)</f>
        <v>0</v>
      </c>
      <c r="BJ164" s="18" t="s">
        <v>78</v>
      </c>
      <c r="BK164" s="158">
        <f>ROUND(I164*H164,2)</f>
        <v>0</v>
      </c>
      <c r="BL164" s="18" t="s">
        <v>122</v>
      </c>
      <c r="BM164" s="157" t="s">
        <v>487</v>
      </c>
    </row>
    <row r="165" spans="2:51" s="13" customFormat="1" ht="11.25">
      <c r="B165" s="197"/>
      <c r="C165" s="198"/>
      <c r="D165" s="199" t="s">
        <v>174</v>
      </c>
      <c r="E165" s="200" t="s">
        <v>19</v>
      </c>
      <c r="F165" s="201" t="s">
        <v>488</v>
      </c>
      <c r="G165" s="198"/>
      <c r="H165" s="202">
        <v>0.5</v>
      </c>
      <c r="I165" s="203"/>
      <c r="J165" s="198"/>
      <c r="K165" s="198"/>
      <c r="L165" s="204"/>
      <c r="M165" s="205"/>
      <c r="N165" s="206"/>
      <c r="O165" s="206"/>
      <c r="P165" s="206"/>
      <c r="Q165" s="206"/>
      <c r="R165" s="206"/>
      <c r="S165" s="206"/>
      <c r="T165" s="207"/>
      <c r="AT165" s="208" t="s">
        <v>174</v>
      </c>
      <c r="AU165" s="208" t="s">
        <v>124</v>
      </c>
      <c r="AV165" s="13" t="s">
        <v>80</v>
      </c>
      <c r="AW165" s="13" t="s">
        <v>32</v>
      </c>
      <c r="AX165" s="13" t="s">
        <v>70</v>
      </c>
      <c r="AY165" s="208" t="s">
        <v>118</v>
      </c>
    </row>
    <row r="166" spans="2:51" s="14" customFormat="1" ht="11.25">
      <c r="B166" s="209"/>
      <c r="C166" s="210"/>
      <c r="D166" s="199" t="s">
        <v>174</v>
      </c>
      <c r="E166" s="211" t="s">
        <v>19</v>
      </c>
      <c r="F166" s="212" t="s">
        <v>178</v>
      </c>
      <c r="G166" s="210"/>
      <c r="H166" s="213">
        <v>0.5</v>
      </c>
      <c r="I166" s="214"/>
      <c r="J166" s="210"/>
      <c r="K166" s="210"/>
      <c r="L166" s="215"/>
      <c r="M166" s="216"/>
      <c r="N166" s="217"/>
      <c r="O166" s="217"/>
      <c r="P166" s="217"/>
      <c r="Q166" s="217"/>
      <c r="R166" s="217"/>
      <c r="S166" s="217"/>
      <c r="T166" s="218"/>
      <c r="AT166" s="219" t="s">
        <v>174</v>
      </c>
      <c r="AU166" s="219" t="s">
        <v>124</v>
      </c>
      <c r="AV166" s="14" t="s">
        <v>122</v>
      </c>
      <c r="AW166" s="14" t="s">
        <v>32</v>
      </c>
      <c r="AX166" s="14" t="s">
        <v>78</v>
      </c>
      <c r="AY166" s="219" t="s">
        <v>118</v>
      </c>
    </row>
    <row r="167" spans="1:65" s="2" customFormat="1" ht="24.2" customHeight="1">
      <c r="A167" s="35"/>
      <c r="B167" s="36"/>
      <c r="C167" s="146" t="s">
        <v>275</v>
      </c>
      <c r="D167" s="146" t="s">
        <v>113</v>
      </c>
      <c r="E167" s="147" t="s">
        <v>286</v>
      </c>
      <c r="F167" s="148" t="s">
        <v>287</v>
      </c>
      <c r="G167" s="149" t="s">
        <v>203</v>
      </c>
      <c r="H167" s="150">
        <v>20.6</v>
      </c>
      <c r="I167" s="151"/>
      <c r="J167" s="152">
        <f>ROUND(I167*H167,2)</f>
        <v>0</v>
      </c>
      <c r="K167" s="148" t="s">
        <v>166</v>
      </c>
      <c r="L167" s="40"/>
      <c r="M167" s="153" t="s">
        <v>19</v>
      </c>
      <c r="N167" s="154" t="s">
        <v>41</v>
      </c>
      <c r="O167" s="65"/>
      <c r="P167" s="155">
        <f>O167*H167</f>
        <v>0</v>
      </c>
      <c r="Q167" s="155">
        <v>0</v>
      </c>
      <c r="R167" s="155">
        <f>Q167*H167</f>
        <v>0</v>
      </c>
      <c r="S167" s="155">
        <v>0</v>
      </c>
      <c r="T167" s="156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57" t="s">
        <v>122</v>
      </c>
      <c r="AT167" s="157" t="s">
        <v>113</v>
      </c>
      <c r="AU167" s="157" t="s">
        <v>124</v>
      </c>
      <c r="AY167" s="18" t="s">
        <v>118</v>
      </c>
      <c r="BE167" s="158">
        <f>IF(N167="základní",J167,0)</f>
        <v>0</v>
      </c>
      <c r="BF167" s="158">
        <f>IF(N167="snížená",J167,0)</f>
        <v>0</v>
      </c>
      <c r="BG167" s="158">
        <f>IF(N167="zákl. přenesená",J167,0)</f>
        <v>0</v>
      </c>
      <c r="BH167" s="158">
        <f>IF(N167="sníž. přenesená",J167,0)</f>
        <v>0</v>
      </c>
      <c r="BI167" s="158">
        <f>IF(N167="nulová",J167,0)</f>
        <v>0</v>
      </c>
      <c r="BJ167" s="18" t="s">
        <v>78</v>
      </c>
      <c r="BK167" s="158">
        <f>ROUND(I167*H167,2)</f>
        <v>0</v>
      </c>
      <c r="BL167" s="18" t="s">
        <v>122</v>
      </c>
      <c r="BM167" s="157" t="s">
        <v>489</v>
      </c>
    </row>
    <row r="168" spans="1:47" s="2" customFormat="1" ht="11.25">
      <c r="A168" s="35"/>
      <c r="B168" s="36"/>
      <c r="C168" s="37"/>
      <c r="D168" s="192" t="s">
        <v>168</v>
      </c>
      <c r="E168" s="37"/>
      <c r="F168" s="193" t="s">
        <v>289</v>
      </c>
      <c r="G168" s="37"/>
      <c r="H168" s="37"/>
      <c r="I168" s="194"/>
      <c r="J168" s="37"/>
      <c r="K168" s="37"/>
      <c r="L168" s="40"/>
      <c r="M168" s="195"/>
      <c r="N168" s="196"/>
      <c r="O168" s="65"/>
      <c r="P168" s="65"/>
      <c r="Q168" s="65"/>
      <c r="R168" s="65"/>
      <c r="S168" s="65"/>
      <c r="T168" s="66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168</v>
      </c>
      <c r="AU168" s="18" t="s">
        <v>124</v>
      </c>
    </row>
    <row r="169" spans="2:51" s="13" customFormat="1" ht="11.25">
      <c r="B169" s="197"/>
      <c r="C169" s="198"/>
      <c r="D169" s="199" t="s">
        <v>174</v>
      </c>
      <c r="E169" s="200" t="s">
        <v>19</v>
      </c>
      <c r="F169" s="201" t="s">
        <v>490</v>
      </c>
      <c r="G169" s="198"/>
      <c r="H169" s="202">
        <v>20.6</v>
      </c>
      <c r="I169" s="203"/>
      <c r="J169" s="198"/>
      <c r="K169" s="198"/>
      <c r="L169" s="204"/>
      <c r="M169" s="205"/>
      <c r="N169" s="206"/>
      <c r="O169" s="206"/>
      <c r="P169" s="206"/>
      <c r="Q169" s="206"/>
      <c r="R169" s="206"/>
      <c r="S169" s="206"/>
      <c r="T169" s="207"/>
      <c r="AT169" s="208" t="s">
        <v>174</v>
      </c>
      <c r="AU169" s="208" t="s">
        <v>124</v>
      </c>
      <c r="AV169" s="13" t="s">
        <v>80</v>
      </c>
      <c r="AW169" s="13" t="s">
        <v>32</v>
      </c>
      <c r="AX169" s="13" t="s">
        <v>78</v>
      </c>
      <c r="AY169" s="208" t="s">
        <v>118</v>
      </c>
    </row>
    <row r="170" spans="1:65" s="2" customFormat="1" ht="24.2" customHeight="1">
      <c r="A170" s="35"/>
      <c r="B170" s="36"/>
      <c r="C170" s="146" t="s">
        <v>280</v>
      </c>
      <c r="D170" s="146" t="s">
        <v>113</v>
      </c>
      <c r="E170" s="147" t="s">
        <v>291</v>
      </c>
      <c r="F170" s="148" t="s">
        <v>292</v>
      </c>
      <c r="G170" s="149" t="s">
        <v>203</v>
      </c>
      <c r="H170" s="150">
        <v>22.7</v>
      </c>
      <c r="I170" s="151"/>
      <c r="J170" s="152">
        <f>ROUND(I170*H170,2)</f>
        <v>0</v>
      </c>
      <c r="K170" s="148" t="s">
        <v>166</v>
      </c>
      <c r="L170" s="40"/>
      <c r="M170" s="153" t="s">
        <v>19</v>
      </c>
      <c r="N170" s="154" t="s">
        <v>41</v>
      </c>
      <c r="O170" s="65"/>
      <c r="P170" s="155">
        <f>O170*H170</f>
        <v>0</v>
      </c>
      <c r="Q170" s="155">
        <v>0</v>
      </c>
      <c r="R170" s="155">
        <f>Q170*H170</f>
        <v>0</v>
      </c>
      <c r="S170" s="155">
        <v>0</v>
      </c>
      <c r="T170" s="156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57" t="s">
        <v>122</v>
      </c>
      <c r="AT170" s="157" t="s">
        <v>113</v>
      </c>
      <c r="AU170" s="157" t="s">
        <v>124</v>
      </c>
      <c r="AY170" s="18" t="s">
        <v>118</v>
      </c>
      <c r="BE170" s="158">
        <f>IF(N170="základní",J170,0)</f>
        <v>0</v>
      </c>
      <c r="BF170" s="158">
        <f>IF(N170="snížená",J170,0)</f>
        <v>0</v>
      </c>
      <c r="BG170" s="158">
        <f>IF(N170="zákl. přenesená",J170,0)</f>
        <v>0</v>
      </c>
      <c r="BH170" s="158">
        <f>IF(N170="sníž. přenesená",J170,0)</f>
        <v>0</v>
      </c>
      <c r="BI170" s="158">
        <f>IF(N170="nulová",J170,0)</f>
        <v>0</v>
      </c>
      <c r="BJ170" s="18" t="s">
        <v>78</v>
      </c>
      <c r="BK170" s="158">
        <f>ROUND(I170*H170,2)</f>
        <v>0</v>
      </c>
      <c r="BL170" s="18" t="s">
        <v>122</v>
      </c>
      <c r="BM170" s="157" t="s">
        <v>491</v>
      </c>
    </row>
    <row r="171" spans="1:47" s="2" customFormat="1" ht="11.25">
      <c r="A171" s="35"/>
      <c r="B171" s="36"/>
      <c r="C171" s="37"/>
      <c r="D171" s="192" t="s">
        <v>168</v>
      </c>
      <c r="E171" s="37"/>
      <c r="F171" s="193" t="s">
        <v>294</v>
      </c>
      <c r="G171" s="37"/>
      <c r="H171" s="37"/>
      <c r="I171" s="194"/>
      <c r="J171" s="37"/>
      <c r="K171" s="37"/>
      <c r="L171" s="40"/>
      <c r="M171" s="195"/>
      <c r="N171" s="196"/>
      <c r="O171" s="65"/>
      <c r="P171" s="65"/>
      <c r="Q171" s="65"/>
      <c r="R171" s="65"/>
      <c r="S171" s="65"/>
      <c r="T171" s="66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8" t="s">
        <v>168</v>
      </c>
      <c r="AU171" s="18" t="s">
        <v>124</v>
      </c>
    </row>
    <row r="172" spans="2:51" s="13" customFormat="1" ht="11.25">
      <c r="B172" s="197"/>
      <c r="C172" s="198"/>
      <c r="D172" s="199" t="s">
        <v>174</v>
      </c>
      <c r="E172" s="200" t="s">
        <v>19</v>
      </c>
      <c r="F172" s="201" t="s">
        <v>492</v>
      </c>
      <c r="G172" s="198"/>
      <c r="H172" s="202">
        <v>22.7</v>
      </c>
      <c r="I172" s="203"/>
      <c r="J172" s="198"/>
      <c r="K172" s="198"/>
      <c r="L172" s="204"/>
      <c r="M172" s="205"/>
      <c r="N172" s="206"/>
      <c r="O172" s="206"/>
      <c r="P172" s="206"/>
      <c r="Q172" s="206"/>
      <c r="R172" s="206"/>
      <c r="S172" s="206"/>
      <c r="T172" s="207"/>
      <c r="AT172" s="208" t="s">
        <v>174</v>
      </c>
      <c r="AU172" s="208" t="s">
        <v>124</v>
      </c>
      <c r="AV172" s="13" t="s">
        <v>80</v>
      </c>
      <c r="AW172" s="13" t="s">
        <v>32</v>
      </c>
      <c r="AX172" s="13" t="s">
        <v>70</v>
      </c>
      <c r="AY172" s="208" t="s">
        <v>118</v>
      </c>
    </row>
    <row r="173" spans="2:51" s="14" customFormat="1" ht="11.25">
      <c r="B173" s="209"/>
      <c r="C173" s="210"/>
      <c r="D173" s="199" t="s">
        <v>174</v>
      </c>
      <c r="E173" s="211" t="s">
        <v>19</v>
      </c>
      <c r="F173" s="212" t="s">
        <v>178</v>
      </c>
      <c r="G173" s="210"/>
      <c r="H173" s="213">
        <v>22.7</v>
      </c>
      <c r="I173" s="214"/>
      <c r="J173" s="210"/>
      <c r="K173" s="210"/>
      <c r="L173" s="215"/>
      <c r="M173" s="216"/>
      <c r="N173" s="217"/>
      <c r="O173" s="217"/>
      <c r="P173" s="217"/>
      <c r="Q173" s="217"/>
      <c r="R173" s="217"/>
      <c r="S173" s="217"/>
      <c r="T173" s="218"/>
      <c r="AT173" s="219" t="s">
        <v>174</v>
      </c>
      <c r="AU173" s="219" t="s">
        <v>124</v>
      </c>
      <c r="AV173" s="14" t="s">
        <v>122</v>
      </c>
      <c r="AW173" s="14" t="s">
        <v>32</v>
      </c>
      <c r="AX173" s="14" t="s">
        <v>78</v>
      </c>
      <c r="AY173" s="219" t="s">
        <v>118</v>
      </c>
    </row>
    <row r="174" spans="1:65" s="2" customFormat="1" ht="24.2" customHeight="1">
      <c r="A174" s="35"/>
      <c r="B174" s="36"/>
      <c r="C174" s="146" t="s">
        <v>285</v>
      </c>
      <c r="D174" s="146" t="s">
        <v>113</v>
      </c>
      <c r="E174" s="147" t="s">
        <v>296</v>
      </c>
      <c r="F174" s="148" t="s">
        <v>297</v>
      </c>
      <c r="G174" s="149" t="s">
        <v>203</v>
      </c>
      <c r="H174" s="150">
        <v>22.7</v>
      </c>
      <c r="I174" s="151"/>
      <c r="J174" s="152">
        <f>ROUND(I174*H174,2)</f>
        <v>0</v>
      </c>
      <c r="K174" s="148" t="s">
        <v>166</v>
      </c>
      <c r="L174" s="40"/>
      <c r="M174" s="153" t="s">
        <v>19</v>
      </c>
      <c r="N174" s="154" t="s">
        <v>41</v>
      </c>
      <c r="O174" s="65"/>
      <c r="P174" s="155">
        <f>O174*H174</f>
        <v>0</v>
      </c>
      <c r="Q174" s="155">
        <v>0</v>
      </c>
      <c r="R174" s="155">
        <f>Q174*H174</f>
        <v>0</v>
      </c>
      <c r="S174" s="155">
        <v>0</v>
      </c>
      <c r="T174" s="156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57" t="s">
        <v>122</v>
      </c>
      <c r="AT174" s="157" t="s">
        <v>113</v>
      </c>
      <c r="AU174" s="157" t="s">
        <v>124</v>
      </c>
      <c r="AY174" s="18" t="s">
        <v>118</v>
      </c>
      <c r="BE174" s="158">
        <f>IF(N174="základní",J174,0)</f>
        <v>0</v>
      </c>
      <c r="BF174" s="158">
        <f>IF(N174="snížená",J174,0)</f>
        <v>0</v>
      </c>
      <c r="BG174" s="158">
        <f>IF(N174="zákl. přenesená",J174,0)</f>
        <v>0</v>
      </c>
      <c r="BH174" s="158">
        <f>IF(N174="sníž. přenesená",J174,0)</f>
        <v>0</v>
      </c>
      <c r="BI174" s="158">
        <f>IF(N174="nulová",J174,0)</f>
        <v>0</v>
      </c>
      <c r="BJ174" s="18" t="s">
        <v>78</v>
      </c>
      <c r="BK174" s="158">
        <f>ROUND(I174*H174,2)</f>
        <v>0</v>
      </c>
      <c r="BL174" s="18" t="s">
        <v>122</v>
      </c>
      <c r="BM174" s="157" t="s">
        <v>493</v>
      </c>
    </row>
    <row r="175" spans="1:47" s="2" customFormat="1" ht="11.25">
      <c r="A175" s="35"/>
      <c r="B175" s="36"/>
      <c r="C175" s="37"/>
      <c r="D175" s="192" t="s">
        <v>168</v>
      </c>
      <c r="E175" s="37"/>
      <c r="F175" s="193" t="s">
        <v>299</v>
      </c>
      <c r="G175" s="37"/>
      <c r="H175" s="37"/>
      <c r="I175" s="194"/>
      <c r="J175" s="37"/>
      <c r="K175" s="37"/>
      <c r="L175" s="40"/>
      <c r="M175" s="195"/>
      <c r="N175" s="196"/>
      <c r="O175" s="65"/>
      <c r="P175" s="65"/>
      <c r="Q175" s="65"/>
      <c r="R175" s="65"/>
      <c r="S175" s="65"/>
      <c r="T175" s="66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8" t="s">
        <v>168</v>
      </c>
      <c r="AU175" s="18" t="s">
        <v>124</v>
      </c>
    </row>
    <row r="176" spans="2:51" s="13" customFormat="1" ht="11.25">
      <c r="B176" s="197"/>
      <c r="C176" s="198"/>
      <c r="D176" s="199" t="s">
        <v>174</v>
      </c>
      <c r="E176" s="200" t="s">
        <v>19</v>
      </c>
      <c r="F176" s="201" t="s">
        <v>494</v>
      </c>
      <c r="G176" s="198"/>
      <c r="H176" s="202">
        <v>22.7</v>
      </c>
      <c r="I176" s="203"/>
      <c r="J176" s="198"/>
      <c r="K176" s="198"/>
      <c r="L176" s="204"/>
      <c r="M176" s="205"/>
      <c r="N176" s="206"/>
      <c r="O176" s="206"/>
      <c r="P176" s="206"/>
      <c r="Q176" s="206"/>
      <c r="R176" s="206"/>
      <c r="S176" s="206"/>
      <c r="T176" s="207"/>
      <c r="AT176" s="208" t="s">
        <v>174</v>
      </c>
      <c r="AU176" s="208" t="s">
        <v>124</v>
      </c>
      <c r="AV176" s="13" t="s">
        <v>80</v>
      </c>
      <c r="AW176" s="13" t="s">
        <v>32</v>
      </c>
      <c r="AX176" s="13" t="s">
        <v>78</v>
      </c>
      <c r="AY176" s="208" t="s">
        <v>118</v>
      </c>
    </row>
    <row r="177" spans="1:65" s="2" customFormat="1" ht="24.2" customHeight="1">
      <c r="A177" s="35"/>
      <c r="B177" s="36"/>
      <c r="C177" s="146" t="s">
        <v>290</v>
      </c>
      <c r="D177" s="146" t="s">
        <v>113</v>
      </c>
      <c r="E177" s="147" t="s">
        <v>301</v>
      </c>
      <c r="F177" s="148" t="s">
        <v>302</v>
      </c>
      <c r="G177" s="149" t="s">
        <v>203</v>
      </c>
      <c r="H177" s="150">
        <v>20.6</v>
      </c>
      <c r="I177" s="151"/>
      <c r="J177" s="152">
        <f>ROUND(I177*H177,2)</f>
        <v>0</v>
      </c>
      <c r="K177" s="148" t="s">
        <v>166</v>
      </c>
      <c r="L177" s="40"/>
      <c r="M177" s="153" t="s">
        <v>19</v>
      </c>
      <c r="N177" s="154" t="s">
        <v>41</v>
      </c>
      <c r="O177" s="65"/>
      <c r="P177" s="155">
        <f>O177*H177</f>
        <v>0</v>
      </c>
      <c r="Q177" s="155">
        <v>0</v>
      </c>
      <c r="R177" s="155">
        <f>Q177*H177</f>
        <v>0</v>
      </c>
      <c r="S177" s="155">
        <v>0</v>
      </c>
      <c r="T177" s="156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57" t="s">
        <v>122</v>
      </c>
      <c r="AT177" s="157" t="s">
        <v>113</v>
      </c>
      <c r="AU177" s="157" t="s">
        <v>124</v>
      </c>
      <c r="AY177" s="18" t="s">
        <v>118</v>
      </c>
      <c r="BE177" s="158">
        <f>IF(N177="základní",J177,0)</f>
        <v>0</v>
      </c>
      <c r="BF177" s="158">
        <f>IF(N177="snížená",J177,0)</f>
        <v>0</v>
      </c>
      <c r="BG177" s="158">
        <f>IF(N177="zákl. přenesená",J177,0)</f>
        <v>0</v>
      </c>
      <c r="BH177" s="158">
        <f>IF(N177="sníž. přenesená",J177,0)</f>
        <v>0</v>
      </c>
      <c r="BI177" s="158">
        <f>IF(N177="nulová",J177,0)</f>
        <v>0</v>
      </c>
      <c r="BJ177" s="18" t="s">
        <v>78</v>
      </c>
      <c r="BK177" s="158">
        <f>ROUND(I177*H177,2)</f>
        <v>0</v>
      </c>
      <c r="BL177" s="18" t="s">
        <v>122</v>
      </c>
      <c r="BM177" s="157" t="s">
        <v>495</v>
      </c>
    </row>
    <row r="178" spans="1:47" s="2" customFormat="1" ht="11.25">
      <c r="A178" s="35"/>
      <c r="B178" s="36"/>
      <c r="C178" s="37"/>
      <c r="D178" s="192" t="s">
        <v>168</v>
      </c>
      <c r="E178" s="37"/>
      <c r="F178" s="193" t="s">
        <v>304</v>
      </c>
      <c r="G178" s="37"/>
      <c r="H178" s="37"/>
      <c r="I178" s="194"/>
      <c r="J178" s="37"/>
      <c r="K178" s="37"/>
      <c r="L178" s="40"/>
      <c r="M178" s="195"/>
      <c r="N178" s="196"/>
      <c r="O178" s="65"/>
      <c r="P178" s="65"/>
      <c r="Q178" s="65"/>
      <c r="R178" s="65"/>
      <c r="S178" s="65"/>
      <c r="T178" s="66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168</v>
      </c>
      <c r="AU178" s="18" t="s">
        <v>124</v>
      </c>
    </row>
    <row r="179" spans="2:51" s="13" customFormat="1" ht="11.25">
      <c r="B179" s="197"/>
      <c r="C179" s="198"/>
      <c r="D179" s="199" t="s">
        <v>174</v>
      </c>
      <c r="E179" s="200" t="s">
        <v>19</v>
      </c>
      <c r="F179" s="201" t="s">
        <v>496</v>
      </c>
      <c r="G179" s="198"/>
      <c r="H179" s="202">
        <v>20.6</v>
      </c>
      <c r="I179" s="203"/>
      <c r="J179" s="198"/>
      <c r="K179" s="198"/>
      <c r="L179" s="204"/>
      <c r="M179" s="205"/>
      <c r="N179" s="206"/>
      <c r="O179" s="206"/>
      <c r="P179" s="206"/>
      <c r="Q179" s="206"/>
      <c r="R179" s="206"/>
      <c r="S179" s="206"/>
      <c r="T179" s="207"/>
      <c r="AT179" s="208" t="s">
        <v>174</v>
      </c>
      <c r="AU179" s="208" t="s">
        <v>124</v>
      </c>
      <c r="AV179" s="13" t="s">
        <v>80</v>
      </c>
      <c r="AW179" s="13" t="s">
        <v>32</v>
      </c>
      <c r="AX179" s="13" t="s">
        <v>70</v>
      </c>
      <c r="AY179" s="208" t="s">
        <v>118</v>
      </c>
    </row>
    <row r="180" spans="2:51" s="14" customFormat="1" ht="11.25">
      <c r="B180" s="209"/>
      <c r="C180" s="210"/>
      <c r="D180" s="199" t="s">
        <v>174</v>
      </c>
      <c r="E180" s="211" t="s">
        <v>19</v>
      </c>
      <c r="F180" s="212" t="s">
        <v>178</v>
      </c>
      <c r="G180" s="210"/>
      <c r="H180" s="213">
        <v>20.6</v>
      </c>
      <c r="I180" s="214"/>
      <c r="J180" s="210"/>
      <c r="K180" s="210"/>
      <c r="L180" s="215"/>
      <c r="M180" s="216"/>
      <c r="N180" s="217"/>
      <c r="O180" s="217"/>
      <c r="P180" s="217"/>
      <c r="Q180" s="217"/>
      <c r="R180" s="217"/>
      <c r="S180" s="217"/>
      <c r="T180" s="218"/>
      <c r="AT180" s="219" t="s">
        <v>174</v>
      </c>
      <c r="AU180" s="219" t="s">
        <v>124</v>
      </c>
      <c r="AV180" s="14" t="s">
        <v>122</v>
      </c>
      <c r="AW180" s="14" t="s">
        <v>32</v>
      </c>
      <c r="AX180" s="14" t="s">
        <v>78</v>
      </c>
      <c r="AY180" s="219" t="s">
        <v>118</v>
      </c>
    </row>
    <row r="181" spans="1:65" s="2" customFormat="1" ht="16.5" customHeight="1">
      <c r="A181" s="35"/>
      <c r="B181" s="36"/>
      <c r="C181" s="146" t="s">
        <v>295</v>
      </c>
      <c r="D181" s="146" t="s">
        <v>113</v>
      </c>
      <c r="E181" s="147" t="s">
        <v>306</v>
      </c>
      <c r="F181" s="148" t="s">
        <v>307</v>
      </c>
      <c r="G181" s="149" t="s">
        <v>203</v>
      </c>
      <c r="H181" s="150">
        <v>68.1</v>
      </c>
      <c r="I181" s="151"/>
      <c r="J181" s="152">
        <f>ROUND(I181*H181,2)</f>
        <v>0</v>
      </c>
      <c r="K181" s="148" t="s">
        <v>166</v>
      </c>
      <c r="L181" s="40"/>
      <c r="M181" s="153" t="s">
        <v>19</v>
      </c>
      <c r="N181" s="154" t="s">
        <v>41</v>
      </c>
      <c r="O181" s="65"/>
      <c r="P181" s="155">
        <f>O181*H181</f>
        <v>0</v>
      </c>
      <c r="Q181" s="155">
        <v>0.0026</v>
      </c>
      <c r="R181" s="155">
        <f>Q181*H181</f>
        <v>0.17705999999999997</v>
      </c>
      <c r="S181" s="155">
        <v>0</v>
      </c>
      <c r="T181" s="156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57" t="s">
        <v>122</v>
      </c>
      <c r="AT181" s="157" t="s">
        <v>113</v>
      </c>
      <c r="AU181" s="157" t="s">
        <v>124</v>
      </c>
      <c r="AY181" s="18" t="s">
        <v>118</v>
      </c>
      <c r="BE181" s="158">
        <f>IF(N181="základní",J181,0)</f>
        <v>0</v>
      </c>
      <c r="BF181" s="158">
        <f>IF(N181="snížená",J181,0)</f>
        <v>0</v>
      </c>
      <c r="BG181" s="158">
        <f>IF(N181="zákl. přenesená",J181,0)</f>
        <v>0</v>
      </c>
      <c r="BH181" s="158">
        <f>IF(N181="sníž. přenesená",J181,0)</f>
        <v>0</v>
      </c>
      <c r="BI181" s="158">
        <f>IF(N181="nulová",J181,0)</f>
        <v>0</v>
      </c>
      <c r="BJ181" s="18" t="s">
        <v>78</v>
      </c>
      <c r="BK181" s="158">
        <f>ROUND(I181*H181,2)</f>
        <v>0</v>
      </c>
      <c r="BL181" s="18" t="s">
        <v>122</v>
      </c>
      <c r="BM181" s="157" t="s">
        <v>497</v>
      </c>
    </row>
    <row r="182" spans="1:47" s="2" customFormat="1" ht="11.25">
      <c r="A182" s="35"/>
      <c r="B182" s="36"/>
      <c r="C182" s="37"/>
      <c r="D182" s="192" t="s">
        <v>168</v>
      </c>
      <c r="E182" s="37"/>
      <c r="F182" s="193" t="s">
        <v>309</v>
      </c>
      <c r="G182" s="37"/>
      <c r="H182" s="37"/>
      <c r="I182" s="194"/>
      <c r="J182" s="37"/>
      <c r="K182" s="37"/>
      <c r="L182" s="40"/>
      <c r="M182" s="195"/>
      <c r="N182" s="196"/>
      <c r="O182" s="65"/>
      <c r="P182" s="65"/>
      <c r="Q182" s="65"/>
      <c r="R182" s="65"/>
      <c r="S182" s="65"/>
      <c r="T182" s="66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8" t="s">
        <v>168</v>
      </c>
      <c r="AU182" s="18" t="s">
        <v>124</v>
      </c>
    </row>
    <row r="183" spans="2:51" s="13" customFormat="1" ht="11.25">
      <c r="B183" s="197"/>
      <c r="C183" s="198"/>
      <c r="D183" s="199" t="s">
        <v>174</v>
      </c>
      <c r="E183" s="200" t="s">
        <v>19</v>
      </c>
      <c r="F183" s="201" t="s">
        <v>498</v>
      </c>
      <c r="G183" s="198"/>
      <c r="H183" s="202">
        <v>68.1</v>
      </c>
      <c r="I183" s="203"/>
      <c r="J183" s="198"/>
      <c r="K183" s="198"/>
      <c r="L183" s="204"/>
      <c r="M183" s="205"/>
      <c r="N183" s="206"/>
      <c r="O183" s="206"/>
      <c r="P183" s="206"/>
      <c r="Q183" s="206"/>
      <c r="R183" s="206"/>
      <c r="S183" s="206"/>
      <c r="T183" s="207"/>
      <c r="AT183" s="208" t="s">
        <v>174</v>
      </c>
      <c r="AU183" s="208" t="s">
        <v>124</v>
      </c>
      <c r="AV183" s="13" t="s">
        <v>80</v>
      </c>
      <c r="AW183" s="13" t="s">
        <v>32</v>
      </c>
      <c r="AX183" s="13" t="s">
        <v>70</v>
      </c>
      <c r="AY183" s="208" t="s">
        <v>118</v>
      </c>
    </row>
    <row r="184" spans="2:51" s="14" customFormat="1" ht="11.25">
      <c r="B184" s="209"/>
      <c r="C184" s="210"/>
      <c r="D184" s="199" t="s">
        <v>174</v>
      </c>
      <c r="E184" s="211" t="s">
        <v>19</v>
      </c>
      <c r="F184" s="212" t="s">
        <v>178</v>
      </c>
      <c r="G184" s="210"/>
      <c r="H184" s="213">
        <v>68.1</v>
      </c>
      <c r="I184" s="214"/>
      <c r="J184" s="210"/>
      <c r="K184" s="210"/>
      <c r="L184" s="215"/>
      <c r="M184" s="216"/>
      <c r="N184" s="217"/>
      <c r="O184" s="217"/>
      <c r="P184" s="217"/>
      <c r="Q184" s="217"/>
      <c r="R184" s="217"/>
      <c r="S184" s="217"/>
      <c r="T184" s="218"/>
      <c r="AT184" s="219" t="s">
        <v>174</v>
      </c>
      <c r="AU184" s="219" t="s">
        <v>124</v>
      </c>
      <c r="AV184" s="14" t="s">
        <v>122</v>
      </c>
      <c r="AW184" s="14" t="s">
        <v>32</v>
      </c>
      <c r="AX184" s="14" t="s">
        <v>78</v>
      </c>
      <c r="AY184" s="219" t="s">
        <v>118</v>
      </c>
    </row>
    <row r="185" spans="1:65" s="2" customFormat="1" ht="21.75" customHeight="1">
      <c r="A185" s="35"/>
      <c r="B185" s="36"/>
      <c r="C185" s="146" t="s">
        <v>300</v>
      </c>
      <c r="D185" s="146" t="s">
        <v>113</v>
      </c>
      <c r="E185" s="147" t="s">
        <v>312</v>
      </c>
      <c r="F185" s="148" t="s">
        <v>313</v>
      </c>
      <c r="G185" s="149" t="s">
        <v>203</v>
      </c>
      <c r="H185" s="150">
        <v>43.3</v>
      </c>
      <c r="I185" s="151"/>
      <c r="J185" s="152">
        <f>ROUND(I185*H185,2)</f>
        <v>0</v>
      </c>
      <c r="K185" s="148" t="s">
        <v>166</v>
      </c>
      <c r="L185" s="40"/>
      <c r="M185" s="153" t="s">
        <v>19</v>
      </c>
      <c r="N185" s="154" t="s">
        <v>41</v>
      </c>
      <c r="O185" s="65"/>
      <c r="P185" s="155">
        <f>O185*H185</f>
        <v>0</v>
      </c>
      <c r="Q185" s="155">
        <v>0.0020824</v>
      </c>
      <c r="R185" s="155">
        <f>Q185*H185</f>
        <v>0.09016791999999998</v>
      </c>
      <c r="S185" s="155">
        <v>0</v>
      </c>
      <c r="T185" s="156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57" t="s">
        <v>122</v>
      </c>
      <c r="AT185" s="157" t="s">
        <v>113</v>
      </c>
      <c r="AU185" s="157" t="s">
        <v>124</v>
      </c>
      <c r="AY185" s="18" t="s">
        <v>118</v>
      </c>
      <c r="BE185" s="158">
        <f>IF(N185="základní",J185,0)</f>
        <v>0</v>
      </c>
      <c r="BF185" s="158">
        <f>IF(N185="snížená",J185,0)</f>
        <v>0</v>
      </c>
      <c r="BG185" s="158">
        <f>IF(N185="zákl. přenesená",J185,0)</f>
        <v>0</v>
      </c>
      <c r="BH185" s="158">
        <f>IF(N185="sníž. přenesená",J185,0)</f>
        <v>0</v>
      </c>
      <c r="BI185" s="158">
        <f>IF(N185="nulová",J185,0)</f>
        <v>0</v>
      </c>
      <c r="BJ185" s="18" t="s">
        <v>78</v>
      </c>
      <c r="BK185" s="158">
        <f>ROUND(I185*H185,2)</f>
        <v>0</v>
      </c>
      <c r="BL185" s="18" t="s">
        <v>122</v>
      </c>
      <c r="BM185" s="157" t="s">
        <v>499</v>
      </c>
    </row>
    <row r="186" spans="1:47" s="2" customFormat="1" ht="11.25">
      <c r="A186" s="35"/>
      <c r="B186" s="36"/>
      <c r="C186" s="37"/>
      <c r="D186" s="192" t="s">
        <v>168</v>
      </c>
      <c r="E186" s="37"/>
      <c r="F186" s="193" t="s">
        <v>315</v>
      </c>
      <c r="G186" s="37"/>
      <c r="H186" s="37"/>
      <c r="I186" s="194"/>
      <c r="J186" s="37"/>
      <c r="K186" s="37"/>
      <c r="L186" s="40"/>
      <c r="M186" s="195"/>
      <c r="N186" s="196"/>
      <c r="O186" s="65"/>
      <c r="P186" s="65"/>
      <c r="Q186" s="65"/>
      <c r="R186" s="65"/>
      <c r="S186" s="65"/>
      <c r="T186" s="66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168</v>
      </c>
      <c r="AU186" s="18" t="s">
        <v>124</v>
      </c>
    </row>
    <row r="187" spans="2:51" s="13" customFormat="1" ht="11.25">
      <c r="B187" s="197"/>
      <c r="C187" s="198"/>
      <c r="D187" s="199" t="s">
        <v>174</v>
      </c>
      <c r="E187" s="200" t="s">
        <v>19</v>
      </c>
      <c r="F187" s="201" t="s">
        <v>500</v>
      </c>
      <c r="G187" s="198"/>
      <c r="H187" s="202">
        <v>43.3</v>
      </c>
      <c r="I187" s="203"/>
      <c r="J187" s="198"/>
      <c r="K187" s="198"/>
      <c r="L187" s="204"/>
      <c r="M187" s="205"/>
      <c r="N187" s="206"/>
      <c r="O187" s="206"/>
      <c r="P187" s="206"/>
      <c r="Q187" s="206"/>
      <c r="R187" s="206"/>
      <c r="S187" s="206"/>
      <c r="T187" s="207"/>
      <c r="AT187" s="208" t="s">
        <v>174</v>
      </c>
      <c r="AU187" s="208" t="s">
        <v>124</v>
      </c>
      <c r="AV187" s="13" t="s">
        <v>80</v>
      </c>
      <c r="AW187" s="13" t="s">
        <v>32</v>
      </c>
      <c r="AX187" s="13" t="s">
        <v>70</v>
      </c>
      <c r="AY187" s="208" t="s">
        <v>118</v>
      </c>
    </row>
    <row r="188" spans="2:51" s="14" customFormat="1" ht="11.25">
      <c r="B188" s="209"/>
      <c r="C188" s="210"/>
      <c r="D188" s="199" t="s">
        <v>174</v>
      </c>
      <c r="E188" s="211" t="s">
        <v>19</v>
      </c>
      <c r="F188" s="212" t="s">
        <v>178</v>
      </c>
      <c r="G188" s="210"/>
      <c r="H188" s="213">
        <v>43.3</v>
      </c>
      <c r="I188" s="214"/>
      <c r="J188" s="210"/>
      <c r="K188" s="210"/>
      <c r="L188" s="215"/>
      <c r="M188" s="216"/>
      <c r="N188" s="217"/>
      <c r="O188" s="217"/>
      <c r="P188" s="217"/>
      <c r="Q188" s="217"/>
      <c r="R188" s="217"/>
      <c r="S188" s="217"/>
      <c r="T188" s="218"/>
      <c r="AT188" s="219" t="s">
        <v>174</v>
      </c>
      <c r="AU188" s="219" t="s">
        <v>124</v>
      </c>
      <c r="AV188" s="14" t="s">
        <v>122</v>
      </c>
      <c r="AW188" s="14" t="s">
        <v>32</v>
      </c>
      <c r="AX188" s="14" t="s">
        <v>78</v>
      </c>
      <c r="AY188" s="219" t="s">
        <v>118</v>
      </c>
    </row>
    <row r="189" spans="1:65" s="2" customFormat="1" ht="16.5" customHeight="1">
      <c r="A189" s="35"/>
      <c r="B189" s="36"/>
      <c r="C189" s="146" t="s">
        <v>305</v>
      </c>
      <c r="D189" s="146" t="s">
        <v>113</v>
      </c>
      <c r="E189" s="147" t="s">
        <v>317</v>
      </c>
      <c r="F189" s="148" t="s">
        <v>318</v>
      </c>
      <c r="G189" s="149" t="s">
        <v>203</v>
      </c>
      <c r="H189" s="150">
        <v>1299</v>
      </c>
      <c r="I189" s="151"/>
      <c r="J189" s="152">
        <f>ROUND(I189*H189,2)</f>
        <v>0</v>
      </c>
      <c r="K189" s="148" t="s">
        <v>166</v>
      </c>
      <c r="L189" s="40"/>
      <c r="M189" s="153" t="s">
        <v>19</v>
      </c>
      <c r="N189" s="154" t="s">
        <v>41</v>
      </c>
      <c r="O189" s="65"/>
      <c r="P189" s="155">
        <f>O189*H189</f>
        <v>0</v>
      </c>
      <c r="Q189" s="155">
        <v>0</v>
      </c>
      <c r="R189" s="155">
        <f>Q189*H189</f>
        <v>0</v>
      </c>
      <c r="S189" s="155">
        <v>0</v>
      </c>
      <c r="T189" s="156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57" t="s">
        <v>122</v>
      </c>
      <c r="AT189" s="157" t="s">
        <v>113</v>
      </c>
      <c r="AU189" s="157" t="s">
        <v>124</v>
      </c>
      <c r="AY189" s="18" t="s">
        <v>118</v>
      </c>
      <c r="BE189" s="158">
        <f>IF(N189="základní",J189,0)</f>
        <v>0</v>
      </c>
      <c r="BF189" s="158">
        <f>IF(N189="snížená",J189,0)</f>
        <v>0</v>
      </c>
      <c r="BG189" s="158">
        <f>IF(N189="zákl. přenesená",J189,0)</f>
        <v>0</v>
      </c>
      <c r="BH189" s="158">
        <f>IF(N189="sníž. přenesená",J189,0)</f>
        <v>0</v>
      </c>
      <c r="BI189" s="158">
        <f>IF(N189="nulová",J189,0)</f>
        <v>0</v>
      </c>
      <c r="BJ189" s="18" t="s">
        <v>78</v>
      </c>
      <c r="BK189" s="158">
        <f>ROUND(I189*H189,2)</f>
        <v>0</v>
      </c>
      <c r="BL189" s="18" t="s">
        <v>122</v>
      </c>
      <c r="BM189" s="157" t="s">
        <v>501</v>
      </c>
    </row>
    <row r="190" spans="1:47" s="2" customFormat="1" ht="11.25">
      <c r="A190" s="35"/>
      <c r="B190" s="36"/>
      <c r="C190" s="37"/>
      <c r="D190" s="192" t="s">
        <v>168</v>
      </c>
      <c r="E190" s="37"/>
      <c r="F190" s="193" t="s">
        <v>320</v>
      </c>
      <c r="G190" s="37"/>
      <c r="H190" s="37"/>
      <c r="I190" s="194"/>
      <c r="J190" s="37"/>
      <c r="K190" s="37"/>
      <c r="L190" s="40"/>
      <c r="M190" s="195"/>
      <c r="N190" s="196"/>
      <c r="O190" s="65"/>
      <c r="P190" s="65"/>
      <c r="Q190" s="65"/>
      <c r="R190" s="65"/>
      <c r="S190" s="65"/>
      <c r="T190" s="66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168</v>
      </c>
      <c r="AU190" s="18" t="s">
        <v>124</v>
      </c>
    </row>
    <row r="191" spans="2:51" s="13" customFormat="1" ht="11.25">
      <c r="B191" s="197"/>
      <c r="C191" s="198"/>
      <c r="D191" s="199" t="s">
        <v>174</v>
      </c>
      <c r="E191" s="200" t="s">
        <v>19</v>
      </c>
      <c r="F191" s="201" t="s">
        <v>321</v>
      </c>
      <c r="G191" s="198"/>
      <c r="H191" s="202">
        <v>1299</v>
      </c>
      <c r="I191" s="203"/>
      <c r="J191" s="198"/>
      <c r="K191" s="198"/>
      <c r="L191" s="204"/>
      <c r="M191" s="205"/>
      <c r="N191" s="206"/>
      <c r="O191" s="206"/>
      <c r="P191" s="206"/>
      <c r="Q191" s="206"/>
      <c r="R191" s="206"/>
      <c r="S191" s="206"/>
      <c r="T191" s="207"/>
      <c r="AT191" s="208" t="s">
        <v>174</v>
      </c>
      <c r="AU191" s="208" t="s">
        <v>124</v>
      </c>
      <c r="AV191" s="13" t="s">
        <v>80</v>
      </c>
      <c r="AW191" s="13" t="s">
        <v>32</v>
      </c>
      <c r="AX191" s="13" t="s">
        <v>70</v>
      </c>
      <c r="AY191" s="208" t="s">
        <v>118</v>
      </c>
    </row>
    <row r="192" spans="2:51" s="14" customFormat="1" ht="11.25">
      <c r="B192" s="209"/>
      <c r="C192" s="210"/>
      <c r="D192" s="199" t="s">
        <v>174</v>
      </c>
      <c r="E192" s="211" t="s">
        <v>19</v>
      </c>
      <c r="F192" s="212" t="s">
        <v>178</v>
      </c>
      <c r="G192" s="210"/>
      <c r="H192" s="213">
        <v>1299</v>
      </c>
      <c r="I192" s="214"/>
      <c r="J192" s="210"/>
      <c r="K192" s="210"/>
      <c r="L192" s="215"/>
      <c r="M192" s="216"/>
      <c r="N192" s="217"/>
      <c r="O192" s="217"/>
      <c r="P192" s="217"/>
      <c r="Q192" s="217"/>
      <c r="R192" s="217"/>
      <c r="S192" s="217"/>
      <c r="T192" s="218"/>
      <c r="AT192" s="219" t="s">
        <v>174</v>
      </c>
      <c r="AU192" s="219" t="s">
        <v>124</v>
      </c>
      <c r="AV192" s="14" t="s">
        <v>122</v>
      </c>
      <c r="AW192" s="14" t="s">
        <v>32</v>
      </c>
      <c r="AX192" s="14" t="s">
        <v>78</v>
      </c>
      <c r="AY192" s="219" t="s">
        <v>118</v>
      </c>
    </row>
    <row r="193" spans="1:65" s="2" customFormat="1" ht="16.5" customHeight="1">
      <c r="A193" s="35"/>
      <c r="B193" s="36"/>
      <c r="C193" s="146" t="s">
        <v>311</v>
      </c>
      <c r="D193" s="146" t="s">
        <v>113</v>
      </c>
      <c r="E193" s="147" t="s">
        <v>323</v>
      </c>
      <c r="F193" s="148" t="s">
        <v>324</v>
      </c>
      <c r="G193" s="149" t="s">
        <v>325</v>
      </c>
      <c r="H193" s="150">
        <v>76.134</v>
      </c>
      <c r="I193" s="151"/>
      <c r="J193" s="152">
        <f>ROUND(I193*H193,2)</f>
        <v>0</v>
      </c>
      <c r="K193" s="148" t="s">
        <v>166</v>
      </c>
      <c r="L193" s="40"/>
      <c r="M193" s="153" t="s">
        <v>19</v>
      </c>
      <c r="N193" s="154" t="s">
        <v>41</v>
      </c>
      <c r="O193" s="65"/>
      <c r="P193" s="155">
        <f>O193*H193</f>
        <v>0</v>
      </c>
      <c r="Q193" s="155">
        <v>0</v>
      </c>
      <c r="R193" s="155">
        <f>Q193*H193</f>
        <v>0</v>
      </c>
      <c r="S193" s="155">
        <v>0</v>
      </c>
      <c r="T193" s="156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57" t="s">
        <v>122</v>
      </c>
      <c r="AT193" s="157" t="s">
        <v>113</v>
      </c>
      <c r="AU193" s="157" t="s">
        <v>124</v>
      </c>
      <c r="AY193" s="18" t="s">
        <v>118</v>
      </c>
      <c r="BE193" s="158">
        <f>IF(N193="základní",J193,0)</f>
        <v>0</v>
      </c>
      <c r="BF193" s="158">
        <f>IF(N193="snížená",J193,0)</f>
        <v>0</v>
      </c>
      <c r="BG193" s="158">
        <f>IF(N193="zákl. přenesená",J193,0)</f>
        <v>0</v>
      </c>
      <c r="BH193" s="158">
        <f>IF(N193="sníž. přenesená",J193,0)</f>
        <v>0</v>
      </c>
      <c r="BI193" s="158">
        <f>IF(N193="nulová",J193,0)</f>
        <v>0</v>
      </c>
      <c r="BJ193" s="18" t="s">
        <v>78</v>
      </c>
      <c r="BK193" s="158">
        <f>ROUND(I193*H193,2)</f>
        <v>0</v>
      </c>
      <c r="BL193" s="18" t="s">
        <v>122</v>
      </c>
      <c r="BM193" s="157" t="s">
        <v>502</v>
      </c>
    </row>
    <row r="194" spans="1:47" s="2" customFormat="1" ht="11.25">
      <c r="A194" s="35"/>
      <c r="B194" s="36"/>
      <c r="C194" s="37"/>
      <c r="D194" s="192" t="s">
        <v>168</v>
      </c>
      <c r="E194" s="37"/>
      <c r="F194" s="193" t="s">
        <v>327</v>
      </c>
      <c r="G194" s="37"/>
      <c r="H194" s="37"/>
      <c r="I194" s="194"/>
      <c r="J194" s="37"/>
      <c r="K194" s="37"/>
      <c r="L194" s="40"/>
      <c r="M194" s="195"/>
      <c r="N194" s="196"/>
      <c r="O194" s="65"/>
      <c r="P194" s="65"/>
      <c r="Q194" s="65"/>
      <c r="R194" s="65"/>
      <c r="S194" s="65"/>
      <c r="T194" s="66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8" t="s">
        <v>168</v>
      </c>
      <c r="AU194" s="18" t="s">
        <v>124</v>
      </c>
    </row>
    <row r="195" spans="2:51" s="13" customFormat="1" ht="11.25">
      <c r="B195" s="197"/>
      <c r="C195" s="198"/>
      <c r="D195" s="199" t="s">
        <v>174</v>
      </c>
      <c r="E195" s="200" t="s">
        <v>19</v>
      </c>
      <c r="F195" s="201" t="s">
        <v>431</v>
      </c>
      <c r="G195" s="198"/>
      <c r="H195" s="202">
        <v>68.1</v>
      </c>
      <c r="I195" s="203"/>
      <c r="J195" s="198"/>
      <c r="K195" s="198"/>
      <c r="L195" s="204"/>
      <c r="M195" s="205"/>
      <c r="N195" s="206"/>
      <c r="O195" s="206"/>
      <c r="P195" s="206"/>
      <c r="Q195" s="206"/>
      <c r="R195" s="206"/>
      <c r="S195" s="206"/>
      <c r="T195" s="207"/>
      <c r="AT195" s="208" t="s">
        <v>174</v>
      </c>
      <c r="AU195" s="208" t="s">
        <v>124</v>
      </c>
      <c r="AV195" s="13" t="s">
        <v>80</v>
      </c>
      <c r="AW195" s="13" t="s">
        <v>32</v>
      </c>
      <c r="AX195" s="13" t="s">
        <v>70</v>
      </c>
      <c r="AY195" s="208" t="s">
        <v>118</v>
      </c>
    </row>
    <row r="196" spans="2:51" s="13" customFormat="1" ht="11.25">
      <c r="B196" s="197"/>
      <c r="C196" s="198"/>
      <c r="D196" s="199" t="s">
        <v>174</v>
      </c>
      <c r="E196" s="200" t="s">
        <v>19</v>
      </c>
      <c r="F196" s="201" t="s">
        <v>432</v>
      </c>
      <c r="G196" s="198"/>
      <c r="H196" s="202">
        <v>8.034</v>
      </c>
      <c r="I196" s="203"/>
      <c r="J196" s="198"/>
      <c r="K196" s="198"/>
      <c r="L196" s="204"/>
      <c r="M196" s="205"/>
      <c r="N196" s="206"/>
      <c r="O196" s="206"/>
      <c r="P196" s="206"/>
      <c r="Q196" s="206"/>
      <c r="R196" s="206"/>
      <c r="S196" s="206"/>
      <c r="T196" s="207"/>
      <c r="AT196" s="208" t="s">
        <v>174</v>
      </c>
      <c r="AU196" s="208" t="s">
        <v>124</v>
      </c>
      <c r="AV196" s="13" t="s">
        <v>80</v>
      </c>
      <c r="AW196" s="13" t="s">
        <v>32</v>
      </c>
      <c r="AX196" s="13" t="s">
        <v>70</v>
      </c>
      <c r="AY196" s="208" t="s">
        <v>118</v>
      </c>
    </row>
    <row r="197" spans="2:51" s="14" customFormat="1" ht="11.25">
      <c r="B197" s="209"/>
      <c r="C197" s="210"/>
      <c r="D197" s="199" t="s">
        <v>174</v>
      </c>
      <c r="E197" s="211" t="s">
        <v>19</v>
      </c>
      <c r="F197" s="212" t="s">
        <v>178</v>
      </c>
      <c r="G197" s="210"/>
      <c r="H197" s="213">
        <v>76.134</v>
      </c>
      <c r="I197" s="214"/>
      <c r="J197" s="210"/>
      <c r="K197" s="210"/>
      <c r="L197" s="215"/>
      <c r="M197" s="216"/>
      <c r="N197" s="217"/>
      <c r="O197" s="217"/>
      <c r="P197" s="217"/>
      <c r="Q197" s="217"/>
      <c r="R197" s="217"/>
      <c r="S197" s="217"/>
      <c r="T197" s="218"/>
      <c r="AT197" s="219" t="s">
        <v>174</v>
      </c>
      <c r="AU197" s="219" t="s">
        <v>124</v>
      </c>
      <c r="AV197" s="14" t="s">
        <v>122</v>
      </c>
      <c r="AW197" s="14" t="s">
        <v>32</v>
      </c>
      <c r="AX197" s="14" t="s">
        <v>78</v>
      </c>
      <c r="AY197" s="219" t="s">
        <v>118</v>
      </c>
    </row>
    <row r="198" spans="2:63" s="15" customFormat="1" ht="20.85" customHeight="1">
      <c r="B198" s="230"/>
      <c r="C198" s="231"/>
      <c r="D198" s="232" t="s">
        <v>69</v>
      </c>
      <c r="E198" s="232" t="s">
        <v>336</v>
      </c>
      <c r="F198" s="232" t="s">
        <v>337</v>
      </c>
      <c r="G198" s="231"/>
      <c r="H198" s="231"/>
      <c r="I198" s="233"/>
      <c r="J198" s="234">
        <f>BK198</f>
        <v>0</v>
      </c>
      <c r="K198" s="231"/>
      <c r="L198" s="235"/>
      <c r="M198" s="236"/>
      <c r="N198" s="237"/>
      <c r="O198" s="237"/>
      <c r="P198" s="238">
        <f>SUM(P199:P200)</f>
        <v>0</v>
      </c>
      <c r="Q198" s="237"/>
      <c r="R198" s="238">
        <f>SUM(R199:R200)</f>
        <v>0</v>
      </c>
      <c r="S198" s="237"/>
      <c r="T198" s="239">
        <f>SUM(T199:T200)</f>
        <v>0</v>
      </c>
      <c r="AR198" s="240" t="s">
        <v>78</v>
      </c>
      <c r="AT198" s="241" t="s">
        <v>69</v>
      </c>
      <c r="AU198" s="241" t="s">
        <v>124</v>
      </c>
      <c r="AY198" s="240" t="s">
        <v>118</v>
      </c>
      <c r="BK198" s="242">
        <f>SUM(BK199:BK200)</f>
        <v>0</v>
      </c>
    </row>
    <row r="199" spans="1:65" s="2" customFormat="1" ht="21.75" customHeight="1">
      <c r="A199" s="35"/>
      <c r="B199" s="36"/>
      <c r="C199" s="146" t="s">
        <v>316</v>
      </c>
      <c r="D199" s="146" t="s">
        <v>113</v>
      </c>
      <c r="E199" s="147" t="s">
        <v>339</v>
      </c>
      <c r="F199" s="148" t="s">
        <v>340</v>
      </c>
      <c r="G199" s="149" t="s">
        <v>341</v>
      </c>
      <c r="H199" s="150">
        <v>0.783</v>
      </c>
      <c r="I199" s="151"/>
      <c r="J199" s="152">
        <f>ROUND(I199*H199,2)</f>
        <v>0</v>
      </c>
      <c r="K199" s="148" t="s">
        <v>166</v>
      </c>
      <c r="L199" s="40"/>
      <c r="M199" s="153" t="s">
        <v>19</v>
      </c>
      <c r="N199" s="154" t="s">
        <v>41</v>
      </c>
      <c r="O199" s="65"/>
      <c r="P199" s="155">
        <f>O199*H199</f>
        <v>0</v>
      </c>
      <c r="Q199" s="155">
        <v>0</v>
      </c>
      <c r="R199" s="155">
        <f>Q199*H199</f>
        <v>0</v>
      </c>
      <c r="S199" s="155">
        <v>0</v>
      </c>
      <c r="T199" s="156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57" t="s">
        <v>122</v>
      </c>
      <c r="AT199" s="157" t="s">
        <v>113</v>
      </c>
      <c r="AU199" s="157" t="s">
        <v>122</v>
      </c>
      <c r="AY199" s="18" t="s">
        <v>118</v>
      </c>
      <c r="BE199" s="158">
        <f>IF(N199="základní",J199,0)</f>
        <v>0</v>
      </c>
      <c r="BF199" s="158">
        <f>IF(N199="snížená",J199,0)</f>
        <v>0</v>
      </c>
      <c r="BG199" s="158">
        <f>IF(N199="zákl. přenesená",J199,0)</f>
        <v>0</v>
      </c>
      <c r="BH199" s="158">
        <f>IF(N199="sníž. přenesená",J199,0)</f>
        <v>0</v>
      </c>
      <c r="BI199" s="158">
        <f>IF(N199="nulová",J199,0)</f>
        <v>0</v>
      </c>
      <c r="BJ199" s="18" t="s">
        <v>78</v>
      </c>
      <c r="BK199" s="158">
        <f>ROUND(I199*H199,2)</f>
        <v>0</v>
      </c>
      <c r="BL199" s="18" t="s">
        <v>122</v>
      </c>
      <c r="BM199" s="157" t="s">
        <v>503</v>
      </c>
    </row>
    <row r="200" spans="1:47" s="2" customFormat="1" ht="11.25">
      <c r="A200" s="35"/>
      <c r="B200" s="36"/>
      <c r="C200" s="37"/>
      <c r="D200" s="192" t="s">
        <v>168</v>
      </c>
      <c r="E200" s="37"/>
      <c r="F200" s="193" t="s">
        <v>343</v>
      </c>
      <c r="G200" s="37"/>
      <c r="H200" s="37"/>
      <c r="I200" s="194"/>
      <c r="J200" s="37"/>
      <c r="K200" s="37"/>
      <c r="L200" s="40"/>
      <c r="M200" s="195"/>
      <c r="N200" s="196"/>
      <c r="O200" s="65"/>
      <c r="P200" s="65"/>
      <c r="Q200" s="65"/>
      <c r="R200" s="65"/>
      <c r="S200" s="65"/>
      <c r="T200" s="66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8" t="s">
        <v>168</v>
      </c>
      <c r="AU200" s="18" t="s">
        <v>122</v>
      </c>
    </row>
    <row r="201" spans="2:63" s="12" customFormat="1" ht="22.9" customHeight="1">
      <c r="B201" s="176"/>
      <c r="C201" s="177"/>
      <c r="D201" s="178" t="s">
        <v>69</v>
      </c>
      <c r="E201" s="190" t="s">
        <v>124</v>
      </c>
      <c r="F201" s="190" t="s">
        <v>344</v>
      </c>
      <c r="G201" s="177"/>
      <c r="H201" s="177"/>
      <c r="I201" s="180"/>
      <c r="J201" s="191">
        <f>BK201</f>
        <v>0</v>
      </c>
      <c r="K201" s="177"/>
      <c r="L201" s="182"/>
      <c r="M201" s="183"/>
      <c r="N201" s="184"/>
      <c r="O201" s="184"/>
      <c r="P201" s="185">
        <f>SUM(P202:P206)</f>
        <v>0</v>
      </c>
      <c r="Q201" s="184"/>
      <c r="R201" s="185">
        <f>SUM(R202:R206)</f>
        <v>0.093834</v>
      </c>
      <c r="S201" s="184"/>
      <c r="T201" s="186">
        <f>SUM(T202:T206)</f>
        <v>0</v>
      </c>
      <c r="AR201" s="187" t="s">
        <v>78</v>
      </c>
      <c r="AT201" s="188" t="s">
        <v>69</v>
      </c>
      <c r="AU201" s="188" t="s">
        <v>78</v>
      </c>
      <c r="AY201" s="187" t="s">
        <v>118</v>
      </c>
      <c r="BK201" s="189">
        <f>SUM(BK202:BK206)</f>
        <v>0</v>
      </c>
    </row>
    <row r="202" spans="1:65" s="2" customFormat="1" ht="33" customHeight="1">
      <c r="A202" s="35"/>
      <c r="B202" s="36"/>
      <c r="C202" s="146" t="s">
        <v>322</v>
      </c>
      <c r="D202" s="146" t="s">
        <v>113</v>
      </c>
      <c r="E202" s="147" t="s">
        <v>346</v>
      </c>
      <c r="F202" s="148" t="s">
        <v>347</v>
      </c>
      <c r="G202" s="149" t="s">
        <v>348</v>
      </c>
      <c r="H202" s="150">
        <v>78</v>
      </c>
      <c r="I202" s="151"/>
      <c r="J202" s="152">
        <f>ROUND(I202*H202,2)</f>
        <v>0</v>
      </c>
      <c r="K202" s="148" t="s">
        <v>166</v>
      </c>
      <c r="L202" s="40"/>
      <c r="M202" s="153" t="s">
        <v>19</v>
      </c>
      <c r="N202" s="154" t="s">
        <v>41</v>
      </c>
      <c r="O202" s="65"/>
      <c r="P202" s="155">
        <f>O202*H202</f>
        <v>0</v>
      </c>
      <c r="Q202" s="155">
        <v>0.001203</v>
      </c>
      <c r="R202" s="155">
        <f>Q202*H202</f>
        <v>0.093834</v>
      </c>
      <c r="S202" s="155">
        <v>0</v>
      </c>
      <c r="T202" s="156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57" t="s">
        <v>122</v>
      </c>
      <c r="AT202" s="157" t="s">
        <v>113</v>
      </c>
      <c r="AU202" s="157" t="s">
        <v>80</v>
      </c>
      <c r="AY202" s="18" t="s">
        <v>118</v>
      </c>
      <c r="BE202" s="158">
        <f>IF(N202="základní",J202,0)</f>
        <v>0</v>
      </c>
      <c r="BF202" s="158">
        <f>IF(N202="snížená",J202,0)</f>
        <v>0</v>
      </c>
      <c r="BG202" s="158">
        <f>IF(N202="zákl. přenesená",J202,0)</f>
        <v>0</v>
      </c>
      <c r="BH202" s="158">
        <f>IF(N202="sníž. přenesená",J202,0)</f>
        <v>0</v>
      </c>
      <c r="BI202" s="158">
        <f>IF(N202="nulová",J202,0)</f>
        <v>0</v>
      </c>
      <c r="BJ202" s="18" t="s">
        <v>78</v>
      </c>
      <c r="BK202" s="158">
        <f>ROUND(I202*H202,2)</f>
        <v>0</v>
      </c>
      <c r="BL202" s="18" t="s">
        <v>122</v>
      </c>
      <c r="BM202" s="157" t="s">
        <v>504</v>
      </c>
    </row>
    <row r="203" spans="1:47" s="2" customFormat="1" ht="11.25">
      <c r="A203" s="35"/>
      <c r="B203" s="36"/>
      <c r="C203" s="37"/>
      <c r="D203" s="192" t="s">
        <v>168</v>
      </c>
      <c r="E203" s="37"/>
      <c r="F203" s="193" t="s">
        <v>350</v>
      </c>
      <c r="G203" s="37"/>
      <c r="H203" s="37"/>
      <c r="I203" s="194"/>
      <c r="J203" s="37"/>
      <c r="K203" s="37"/>
      <c r="L203" s="40"/>
      <c r="M203" s="195"/>
      <c r="N203" s="196"/>
      <c r="O203" s="65"/>
      <c r="P203" s="65"/>
      <c r="Q203" s="65"/>
      <c r="R203" s="65"/>
      <c r="S203" s="65"/>
      <c r="T203" s="66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8" t="s">
        <v>168</v>
      </c>
      <c r="AU203" s="18" t="s">
        <v>80</v>
      </c>
    </row>
    <row r="204" spans="2:51" s="13" customFormat="1" ht="11.25">
      <c r="B204" s="197"/>
      <c r="C204" s="198"/>
      <c r="D204" s="199" t="s">
        <v>174</v>
      </c>
      <c r="E204" s="200" t="s">
        <v>19</v>
      </c>
      <c r="F204" s="201" t="s">
        <v>435</v>
      </c>
      <c r="G204" s="198"/>
      <c r="H204" s="202">
        <v>40</v>
      </c>
      <c r="I204" s="203"/>
      <c r="J204" s="198"/>
      <c r="K204" s="198"/>
      <c r="L204" s="204"/>
      <c r="M204" s="205"/>
      <c r="N204" s="206"/>
      <c r="O204" s="206"/>
      <c r="P204" s="206"/>
      <c r="Q204" s="206"/>
      <c r="R204" s="206"/>
      <c r="S204" s="206"/>
      <c r="T204" s="207"/>
      <c r="AT204" s="208" t="s">
        <v>174</v>
      </c>
      <c r="AU204" s="208" t="s">
        <v>80</v>
      </c>
      <c r="AV204" s="13" t="s">
        <v>80</v>
      </c>
      <c r="AW204" s="13" t="s">
        <v>32</v>
      </c>
      <c r="AX204" s="13" t="s">
        <v>70</v>
      </c>
      <c r="AY204" s="208" t="s">
        <v>118</v>
      </c>
    </row>
    <row r="205" spans="2:51" s="13" customFormat="1" ht="11.25">
      <c r="B205" s="197"/>
      <c r="C205" s="198"/>
      <c r="D205" s="199" t="s">
        <v>174</v>
      </c>
      <c r="E205" s="200" t="s">
        <v>19</v>
      </c>
      <c r="F205" s="201" t="s">
        <v>436</v>
      </c>
      <c r="G205" s="198"/>
      <c r="H205" s="202">
        <v>38</v>
      </c>
      <c r="I205" s="203"/>
      <c r="J205" s="198"/>
      <c r="K205" s="198"/>
      <c r="L205" s="204"/>
      <c r="M205" s="205"/>
      <c r="N205" s="206"/>
      <c r="O205" s="206"/>
      <c r="P205" s="206"/>
      <c r="Q205" s="206"/>
      <c r="R205" s="206"/>
      <c r="S205" s="206"/>
      <c r="T205" s="207"/>
      <c r="AT205" s="208" t="s">
        <v>174</v>
      </c>
      <c r="AU205" s="208" t="s">
        <v>80</v>
      </c>
      <c r="AV205" s="13" t="s">
        <v>80</v>
      </c>
      <c r="AW205" s="13" t="s">
        <v>32</v>
      </c>
      <c r="AX205" s="13" t="s">
        <v>70</v>
      </c>
      <c r="AY205" s="208" t="s">
        <v>118</v>
      </c>
    </row>
    <row r="206" spans="2:51" s="14" customFormat="1" ht="11.25">
      <c r="B206" s="209"/>
      <c r="C206" s="210"/>
      <c r="D206" s="199" t="s">
        <v>174</v>
      </c>
      <c r="E206" s="211" t="s">
        <v>19</v>
      </c>
      <c r="F206" s="212" t="s">
        <v>178</v>
      </c>
      <c r="G206" s="210"/>
      <c r="H206" s="213">
        <v>78</v>
      </c>
      <c r="I206" s="214"/>
      <c r="J206" s="210"/>
      <c r="K206" s="210"/>
      <c r="L206" s="215"/>
      <c r="M206" s="243"/>
      <c r="N206" s="244"/>
      <c r="O206" s="244"/>
      <c r="P206" s="244"/>
      <c r="Q206" s="244"/>
      <c r="R206" s="244"/>
      <c r="S206" s="244"/>
      <c r="T206" s="245"/>
      <c r="AT206" s="219" t="s">
        <v>174</v>
      </c>
      <c r="AU206" s="219" t="s">
        <v>80</v>
      </c>
      <c r="AV206" s="14" t="s">
        <v>122</v>
      </c>
      <c r="AW206" s="14" t="s">
        <v>32</v>
      </c>
      <c r="AX206" s="14" t="s">
        <v>78</v>
      </c>
      <c r="AY206" s="219" t="s">
        <v>118</v>
      </c>
    </row>
    <row r="207" spans="1:31" s="2" customFormat="1" ht="6.95" customHeight="1">
      <c r="A207" s="35"/>
      <c r="B207" s="48"/>
      <c r="C207" s="49"/>
      <c r="D207" s="49"/>
      <c r="E207" s="49"/>
      <c r="F207" s="49"/>
      <c r="G207" s="49"/>
      <c r="H207" s="49"/>
      <c r="I207" s="49"/>
      <c r="J207" s="49"/>
      <c r="K207" s="49"/>
      <c r="L207" s="40"/>
      <c r="M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</row>
  </sheetData>
  <sheetProtection algorithmName="SHA-512" hashValue="lNHxCH9DDGUM4yYEHt0DpR65r4M5SSoRCXdwdweHQSEovgXW3X8nt7rKZYg7kdA4DcN2xIFiq+F6GQYw4VSLxg==" saltValue="UHQX6UTFsXzPR1tD2mV7ra5ATcUotdpVrDCAh7hYN4vCTazQnAW55abGVSsrhHyOaI0zvfr87gjjYrojXLFCfQ==" spinCount="100000" sheet="1" objects="1" scenarios="1" formatColumns="0" formatRows="0" autoFilter="0"/>
  <autoFilter ref="C83:K206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2_01/111151131"/>
    <hyperlink ref="F95" r:id="rId2" display="https://podminky.urs.cz/item/CS_URS_2022_01/181451122"/>
    <hyperlink ref="F168" r:id="rId3" display="https://podminky.urs.cz/item/CS_URS_2022_01/183101114"/>
    <hyperlink ref="F171" r:id="rId4" display="https://podminky.urs.cz/item/CS_URS_2022_01/183101115"/>
    <hyperlink ref="F175" r:id="rId5" display="https://podminky.urs.cz/item/CS_URS_2022_01/184004415"/>
    <hyperlink ref="F178" r:id="rId6" display="https://podminky.urs.cz/item/CS_URS_2022_01/184004722"/>
    <hyperlink ref="F182" r:id="rId7" display="https://podminky.urs.cz/item/CS_URS_2022_01/184812112"/>
    <hyperlink ref="F186" r:id="rId8" display="https://podminky.urs.cz/item/CS_URS_2022_01/184813121"/>
    <hyperlink ref="F190" r:id="rId9" display="https://podminky.urs.cz/item/CS_URS_2022_01/184814113"/>
    <hyperlink ref="F194" r:id="rId10" display="https://podminky.urs.cz/item/CS_URS_2022_01/185804312"/>
    <hyperlink ref="F200" r:id="rId11" display="https://podminky.urs.cz/item/CS_URS_2022_01/998315011"/>
    <hyperlink ref="F203" r:id="rId12" display="https://podminky.urs.cz/item/CS_URS_2022_01/34895124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AT2" s="18" t="s">
        <v>92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80</v>
      </c>
    </row>
    <row r="4" spans="2:46" s="1" customFormat="1" ht="24.95" customHeight="1">
      <c r="B4" s="21"/>
      <c r="D4" s="104" t="s">
        <v>93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7" t="str">
        <f>'Rekapitulace stavby'!K6</f>
        <v>Realizace společných zařízení KoPÚ Podolí u Přerova</v>
      </c>
      <c r="F7" s="368"/>
      <c r="G7" s="368"/>
      <c r="H7" s="368"/>
      <c r="L7" s="21"/>
    </row>
    <row r="8" spans="1:31" s="2" customFormat="1" ht="12" customHeight="1">
      <c r="A8" s="35"/>
      <c r="B8" s="40"/>
      <c r="C8" s="35"/>
      <c r="D8" s="106" t="s">
        <v>94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9" t="s">
        <v>505</v>
      </c>
      <c r="F9" s="370"/>
      <c r="G9" s="370"/>
      <c r="H9" s="370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27</v>
      </c>
      <c r="G12" s="35"/>
      <c r="H12" s="35"/>
      <c r="I12" s="106" t="s">
        <v>23</v>
      </c>
      <c r="J12" s="109" t="str">
        <f>'Rekapitulace stavby'!AN8</f>
        <v>8. 3. 2018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tr">
        <f>IF('Rekapitulace stavby'!AN10="","",'Rekapitulace stavby'!AN10)</f>
        <v/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tr">
        <f>IF('Rekapitulace stavby'!E11="","",'Rekapitulace stavby'!E11)</f>
        <v xml:space="preserve"> </v>
      </c>
      <c r="F15" s="35"/>
      <c r="G15" s="35"/>
      <c r="H15" s="35"/>
      <c r="I15" s="106" t="s">
        <v>28</v>
      </c>
      <c r="J15" s="108" t="str">
        <f>IF('Rekapitulace stavby'!AN11="","",'Rekapitulace stavby'!AN11)</f>
        <v/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1" t="str">
        <f>'Rekapitulace stavby'!E14</f>
        <v>Vyplň údaj</v>
      </c>
      <c r="F18" s="372"/>
      <c r="G18" s="372"/>
      <c r="H18" s="372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tr">
        <f>IF('Rekapitulace stavby'!AN16="","",'Rekapitulace stavby'!AN16)</f>
        <v/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tr">
        <f>IF('Rekapitulace stavby'!E17="","",'Rekapitulace stavby'!E17)</f>
        <v xml:space="preserve"> </v>
      </c>
      <c r="F21" s="35"/>
      <c r="G21" s="35"/>
      <c r="H21" s="35"/>
      <c r="I21" s="106" t="s">
        <v>28</v>
      </c>
      <c r="J21" s="108" t="str">
        <f>IF('Rekapitulace stavby'!AN17="","",'Rekapitulace stavby'!AN17)</f>
        <v/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33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28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34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3" t="s">
        <v>19</v>
      </c>
      <c r="F27" s="373"/>
      <c r="G27" s="373"/>
      <c r="H27" s="373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36</v>
      </c>
      <c r="E30" s="35"/>
      <c r="F30" s="35"/>
      <c r="G30" s="35"/>
      <c r="H30" s="35"/>
      <c r="I30" s="35"/>
      <c r="J30" s="115">
        <f>ROUND(J84,2)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38</v>
      </c>
      <c r="G32" s="35"/>
      <c r="H32" s="35"/>
      <c r="I32" s="116" t="s">
        <v>37</v>
      </c>
      <c r="J32" s="116" t="s">
        <v>39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40</v>
      </c>
      <c r="E33" s="106" t="s">
        <v>41</v>
      </c>
      <c r="F33" s="118">
        <f>ROUND((SUM(BE84:BE193)),2)</f>
        <v>0</v>
      </c>
      <c r="G33" s="35"/>
      <c r="H33" s="35"/>
      <c r="I33" s="119">
        <v>0.21</v>
      </c>
      <c r="J33" s="118">
        <f>ROUND(((SUM(BE84:BE193))*I33),2)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42</v>
      </c>
      <c r="F34" s="118">
        <f>ROUND((SUM(BF84:BF193)),2)</f>
        <v>0</v>
      </c>
      <c r="G34" s="35"/>
      <c r="H34" s="35"/>
      <c r="I34" s="119">
        <v>0.15</v>
      </c>
      <c r="J34" s="118">
        <f>ROUND(((SUM(BF84:BF193))*I34),2)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43</v>
      </c>
      <c r="F35" s="118">
        <f>ROUND((SUM(BG84:BG193)),2)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44</v>
      </c>
      <c r="F36" s="118">
        <f>ROUND((SUM(BH84:BH193)),2)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45</v>
      </c>
      <c r="F37" s="118">
        <f>ROUND((SUM(BI84:BI193)),2)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46</v>
      </c>
      <c r="E39" s="122"/>
      <c r="F39" s="122"/>
      <c r="G39" s="123" t="s">
        <v>47</v>
      </c>
      <c r="H39" s="124" t="s">
        <v>48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96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4" t="str">
        <f>E7</f>
        <v>Realizace společných zařízení KoPÚ Podolí u Přerova</v>
      </c>
      <c r="F48" s="375"/>
      <c r="G48" s="375"/>
      <c r="H48" s="375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94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7" t="str">
        <f>E9</f>
        <v>NP 3 - IP18 - Následná péče 3. rok</v>
      </c>
      <c r="F50" s="376"/>
      <c r="G50" s="376"/>
      <c r="H50" s="376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30" t="s">
        <v>23</v>
      </c>
      <c r="J52" s="60" t="str">
        <f>IF(J12="","",J12)</f>
        <v>8. 3. 2018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 xml:space="preserve"> </v>
      </c>
      <c r="G54" s="37"/>
      <c r="H54" s="37"/>
      <c r="I54" s="30" t="s">
        <v>31</v>
      </c>
      <c r="J54" s="33" t="str">
        <f>E21</f>
        <v xml:space="preserve"> 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33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97</v>
      </c>
      <c r="D57" s="132"/>
      <c r="E57" s="132"/>
      <c r="F57" s="132"/>
      <c r="G57" s="132"/>
      <c r="H57" s="132"/>
      <c r="I57" s="132"/>
      <c r="J57" s="133" t="s">
        <v>98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68</v>
      </c>
      <c r="D59" s="37"/>
      <c r="E59" s="37"/>
      <c r="F59" s="37"/>
      <c r="G59" s="37"/>
      <c r="H59" s="37"/>
      <c r="I59" s="37"/>
      <c r="J59" s="78">
        <f>J84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99</v>
      </c>
    </row>
    <row r="60" spans="2:12" s="10" customFormat="1" ht="24.95" customHeight="1">
      <c r="B60" s="164"/>
      <c r="C60" s="165"/>
      <c r="D60" s="166" t="s">
        <v>152</v>
      </c>
      <c r="E60" s="167"/>
      <c r="F60" s="167"/>
      <c r="G60" s="167"/>
      <c r="H60" s="167"/>
      <c r="I60" s="167"/>
      <c r="J60" s="168">
        <f>J85</f>
        <v>0</v>
      </c>
      <c r="K60" s="165"/>
      <c r="L60" s="169"/>
    </row>
    <row r="61" spans="2:12" s="11" customFormat="1" ht="19.9" customHeight="1">
      <c r="B61" s="170"/>
      <c r="C61" s="171"/>
      <c r="D61" s="172" t="s">
        <v>153</v>
      </c>
      <c r="E61" s="173"/>
      <c r="F61" s="173"/>
      <c r="G61" s="173"/>
      <c r="H61" s="173"/>
      <c r="I61" s="173"/>
      <c r="J61" s="174">
        <f>J86</f>
        <v>0</v>
      </c>
      <c r="K61" s="171"/>
      <c r="L61" s="175"/>
    </row>
    <row r="62" spans="2:12" s="11" customFormat="1" ht="14.85" customHeight="1">
      <c r="B62" s="170"/>
      <c r="C62" s="171"/>
      <c r="D62" s="172" t="s">
        <v>154</v>
      </c>
      <c r="E62" s="173"/>
      <c r="F62" s="173"/>
      <c r="G62" s="173"/>
      <c r="H62" s="173"/>
      <c r="I62" s="173"/>
      <c r="J62" s="174">
        <f>J94</f>
        <v>0</v>
      </c>
      <c r="K62" s="171"/>
      <c r="L62" s="175"/>
    </row>
    <row r="63" spans="2:12" s="11" customFormat="1" ht="21.75" customHeight="1">
      <c r="B63" s="170"/>
      <c r="C63" s="171"/>
      <c r="D63" s="172" t="s">
        <v>155</v>
      </c>
      <c r="E63" s="173"/>
      <c r="F63" s="173"/>
      <c r="G63" s="173"/>
      <c r="H63" s="173"/>
      <c r="I63" s="173"/>
      <c r="J63" s="174">
        <f>J185</f>
        <v>0</v>
      </c>
      <c r="K63" s="171"/>
      <c r="L63" s="175"/>
    </row>
    <row r="64" spans="2:12" s="11" customFormat="1" ht="19.9" customHeight="1">
      <c r="B64" s="170"/>
      <c r="C64" s="171"/>
      <c r="D64" s="172" t="s">
        <v>156</v>
      </c>
      <c r="E64" s="173"/>
      <c r="F64" s="173"/>
      <c r="G64" s="173"/>
      <c r="H64" s="173"/>
      <c r="I64" s="173"/>
      <c r="J64" s="174">
        <f>J188</f>
        <v>0</v>
      </c>
      <c r="K64" s="171"/>
      <c r="L64" s="175"/>
    </row>
    <row r="65" spans="1:31" s="2" customFormat="1" ht="21.75" customHeight="1">
      <c r="A65" s="35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10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6.95" customHeight="1">
      <c r="A66" s="35"/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107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70" spans="1:31" s="2" customFormat="1" ht="6.95" customHeight="1">
      <c r="A70" s="35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24.95" customHeight="1">
      <c r="A71" s="35"/>
      <c r="B71" s="36"/>
      <c r="C71" s="24" t="s">
        <v>100</v>
      </c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5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16</v>
      </c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74" t="str">
        <f>E7</f>
        <v>Realizace společných zařízení KoPÚ Podolí u Přerova</v>
      </c>
      <c r="F74" s="375"/>
      <c r="G74" s="375"/>
      <c r="H74" s="375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94</v>
      </c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27" t="str">
        <f>E9</f>
        <v>NP 3 - IP18 - Následná péče 3. rok</v>
      </c>
      <c r="F76" s="376"/>
      <c r="G76" s="376"/>
      <c r="H76" s="376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21</v>
      </c>
      <c r="D78" s="37"/>
      <c r="E78" s="37"/>
      <c r="F78" s="28" t="str">
        <f>F12</f>
        <v xml:space="preserve"> </v>
      </c>
      <c r="G78" s="37"/>
      <c r="H78" s="37"/>
      <c r="I78" s="30" t="s">
        <v>23</v>
      </c>
      <c r="J78" s="60" t="str">
        <f>IF(J12="","",J12)</f>
        <v>8. 3. 2018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2" customHeight="1">
      <c r="A80" s="35"/>
      <c r="B80" s="36"/>
      <c r="C80" s="30" t="s">
        <v>25</v>
      </c>
      <c r="D80" s="37"/>
      <c r="E80" s="37"/>
      <c r="F80" s="28" t="str">
        <f>E15</f>
        <v xml:space="preserve"> </v>
      </c>
      <c r="G80" s="37"/>
      <c r="H80" s="37"/>
      <c r="I80" s="30" t="s">
        <v>31</v>
      </c>
      <c r="J80" s="33" t="str">
        <f>E21</f>
        <v xml:space="preserve"> 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5.2" customHeight="1">
      <c r="A81" s="35"/>
      <c r="B81" s="36"/>
      <c r="C81" s="30" t="s">
        <v>29</v>
      </c>
      <c r="D81" s="37"/>
      <c r="E81" s="37"/>
      <c r="F81" s="28" t="str">
        <f>IF(E18="","",E18)</f>
        <v>Vyplň údaj</v>
      </c>
      <c r="G81" s="37"/>
      <c r="H81" s="37"/>
      <c r="I81" s="30" t="s">
        <v>33</v>
      </c>
      <c r="J81" s="33" t="str">
        <f>E24</f>
        <v xml:space="preserve"> </v>
      </c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0.3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9" customFormat="1" ht="29.25" customHeight="1">
      <c r="A83" s="135"/>
      <c r="B83" s="136"/>
      <c r="C83" s="137" t="s">
        <v>101</v>
      </c>
      <c r="D83" s="138" t="s">
        <v>55</v>
      </c>
      <c r="E83" s="138" t="s">
        <v>51</v>
      </c>
      <c r="F83" s="138" t="s">
        <v>52</v>
      </c>
      <c r="G83" s="138" t="s">
        <v>102</v>
      </c>
      <c r="H83" s="138" t="s">
        <v>103</v>
      </c>
      <c r="I83" s="138" t="s">
        <v>104</v>
      </c>
      <c r="J83" s="138" t="s">
        <v>98</v>
      </c>
      <c r="K83" s="139" t="s">
        <v>105</v>
      </c>
      <c r="L83" s="140"/>
      <c r="M83" s="69" t="s">
        <v>19</v>
      </c>
      <c r="N83" s="70" t="s">
        <v>40</v>
      </c>
      <c r="O83" s="70" t="s">
        <v>106</v>
      </c>
      <c r="P83" s="70" t="s">
        <v>107</v>
      </c>
      <c r="Q83" s="70" t="s">
        <v>108</v>
      </c>
      <c r="R83" s="70" t="s">
        <v>109</v>
      </c>
      <c r="S83" s="70" t="s">
        <v>110</v>
      </c>
      <c r="T83" s="71" t="s">
        <v>111</v>
      </c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</row>
    <row r="84" spans="1:63" s="2" customFormat="1" ht="22.9" customHeight="1">
      <c r="A84" s="35"/>
      <c r="B84" s="36"/>
      <c r="C84" s="76" t="s">
        <v>112</v>
      </c>
      <c r="D84" s="37"/>
      <c r="E84" s="37"/>
      <c r="F84" s="37"/>
      <c r="G84" s="37"/>
      <c r="H84" s="37"/>
      <c r="I84" s="37"/>
      <c r="J84" s="141">
        <f>BK84</f>
        <v>0</v>
      </c>
      <c r="K84" s="37"/>
      <c r="L84" s="40"/>
      <c r="M84" s="72"/>
      <c r="N84" s="142"/>
      <c r="O84" s="73"/>
      <c r="P84" s="143">
        <f>P85</f>
        <v>0</v>
      </c>
      <c r="Q84" s="73"/>
      <c r="R84" s="143">
        <f>R85</f>
        <v>0.42924796</v>
      </c>
      <c r="S84" s="73"/>
      <c r="T84" s="144">
        <f>T85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T84" s="18" t="s">
        <v>69</v>
      </c>
      <c r="AU84" s="18" t="s">
        <v>99</v>
      </c>
      <c r="BK84" s="145">
        <f>BK85</f>
        <v>0</v>
      </c>
    </row>
    <row r="85" spans="2:63" s="12" customFormat="1" ht="25.9" customHeight="1">
      <c r="B85" s="176"/>
      <c r="C85" s="177"/>
      <c r="D85" s="178" t="s">
        <v>69</v>
      </c>
      <c r="E85" s="179" t="s">
        <v>157</v>
      </c>
      <c r="F85" s="179" t="s">
        <v>158</v>
      </c>
      <c r="G85" s="177"/>
      <c r="H85" s="177"/>
      <c r="I85" s="180"/>
      <c r="J85" s="181">
        <f>BK85</f>
        <v>0</v>
      </c>
      <c r="K85" s="177"/>
      <c r="L85" s="182"/>
      <c r="M85" s="183"/>
      <c r="N85" s="184"/>
      <c r="O85" s="184"/>
      <c r="P85" s="185">
        <f>P86+P188</f>
        <v>0</v>
      </c>
      <c r="Q85" s="184"/>
      <c r="R85" s="185">
        <f>R86+R188</f>
        <v>0.42924796</v>
      </c>
      <c r="S85" s="184"/>
      <c r="T85" s="186">
        <f>T86+T188</f>
        <v>0</v>
      </c>
      <c r="AR85" s="187" t="s">
        <v>78</v>
      </c>
      <c r="AT85" s="188" t="s">
        <v>69</v>
      </c>
      <c r="AU85" s="188" t="s">
        <v>70</v>
      </c>
      <c r="AY85" s="187" t="s">
        <v>118</v>
      </c>
      <c r="BK85" s="189">
        <f>BK86+BK188</f>
        <v>0</v>
      </c>
    </row>
    <row r="86" spans="2:63" s="12" customFormat="1" ht="22.9" customHeight="1">
      <c r="B86" s="176"/>
      <c r="C86" s="177"/>
      <c r="D86" s="178" t="s">
        <v>69</v>
      </c>
      <c r="E86" s="190" t="s">
        <v>78</v>
      </c>
      <c r="F86" s="190" t="s">
        <v>159</v>
      </c>
      <c r="G86" s="177"/>
      <c r="H86" s="177"/>
      <c r="I86" s="180"/>
      <c r="J86" s="191">
        <f>BK86</f>
        <v>0</v>
      </c>
      <c r="K86" s="177"/>
      <c r="L86" s="182"/>
      <c r="M86" s="183"/>
      <c r="N86" s="184"/>
      <c r="O86" s="184"/>
      <c r="P86" s="185">
        <f>P87+SUM(P88:P94)</f>
        <v>0</v>
      </c>
      <c r="Q86" s="184"/>
      <c r="R86" s="185">
        <f>R87+SUM(R88:R94)</f>
        <v>0.33541395999999996</v>
      </c>
      <c r="S86" s="184"/>
      <c r="T86" s="186">
        <f>T87+SUM(T88:T94)</f>
        <v>0</v>
      </c>
      <c r="AR86" s="187" t="s">
        <v>78</v>
      </c>
      <c r="AT86" s="188" t="s">
        <v>69</v>
      </c>
      <c r="AU86" s="188" t="s">
        <v>78</v>
      </c>
      <c r="AY86" s="187" t="s">
        <v>118</v>
      </c>
      <c r="BK86" s="189">
        <f>BK87+SUM(BK88:BK94)</f>
        <v>0</v>
      </c>
    </row>
    <row r="87" spans="1:65" s="2" customFormat="1" ht="16.5" customHeight="1">
      <c r="A87" s="35"/>
      <c r="B87" s="36"/>
      <c r="C87" s="146" t="s">
        <v>78</v>
      </c>
      <c r="D87" s="146" t="s">
        <v>113</v>
      </c>
      <c r="E87" s="147" t="s">
        <v>160</v>
      </c>
      <c r="F87" s="148" t="s">
        <v>361</v>
      </c>
      <c r="G87" s="149" t="s">
        <v>162</v>
      </c>
      <c r="H87" s="150">
        <v>55533</v>
      </c>
      <c r="I87" s="151"/>
      <c r="J87" s="152">
        <f>ROUND(I87*H87,2)</f>
        <v>0</v>
      </c>
      <c r="K87" s="148" t="s">
        <v>19</v>
      </c>
      <c r="L87" s="40"/>
      <c r="M87" s="153" t="s">
        <v>19</v>
      </c>
      <c r="N87" s="154" t="s">
        <v>41</v>
      </c>
      <c r="O87" s="65"/>
      <c r="P87" s="155">
        <f>O87*H87</f>
        <v>0</v>
      </c>
      <c r="Q87" s="155">
        <v>0</v>
      </c>
      <c r="R87" s="155">
        <f>Q87*H87</f>
        <v>0</v>
      </c>
      <c r="S87" s="155">
        <v>0</v>
      </c>
      <c r="T87" s="156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57" t="s">
        <v>122</v>
      </c>
      <c r="AT87" s="157" t="s">
        <v>113</v>
      </c>
      <c r="AU87" s="157" t="s">
        <v>80</v>
      </c>
      <c r="AY87" s="18" t="s">
        <v>118</v>
      </c>
      <c r="BE87" s="158">
        <f>IF(N87="základní",J87,0)</f>
        <v>0</v>
      </c>
      <c r="BF87" s="158">
        <f>IF(N87="snížená",J87,0)</f>
        <v>0</v>
      </c>
      <c r="BG87" s="158">
        <f>IF(N87="zákl. přenesená",J87,0)</f>
        <v>0</v>
      </c>
      <c r="BH87" s="158">
        <f>IF(N87="sníž. přenesená",J87,0)</f>
        <v>0</v>
      </c>
      <c r="BI87" s="158">
        <f>IF(N87="nulová",J87,0)</f>
        <v>0</v>
      </c>
      <c r="BJ87" s="18" t="s">
        <v>78</v>
      </c>
      <c r="BK87" s="158">
        <f>ROUND(I87*H87,2)</f>
        <v>0</v>
      </c>
      <c r="BL87" s="18" t="s">
        <v>122</v>
      </c>
      <c r="BM87" s="157" t="s">
        <v>506</v>
      </c>
    </row>
    <row r="88" spans="2:51" s="13" customFormat="1" ht="11.25">
      <c r="B88" s="197"/>
      <c r="C88" s="198"/>
      <c r="D88" s="199" t="s">
        <v>174</v>
      </c>
      <c r="E88" s="200" t="s">
        <v>19</v>
      </c>
      <c r="F88" s="201" t="s">
        <v>363</v>
      </c>
      <c r="G88" s="198"/>
      <c r="H88" s="202">
        <v>55533</v>
      </c>
      <c r="I88" s="203"/>
      <c r="J88" s="198"/>
      <c r="K88" s="198"/>
      <c r="L88" s="204"/>
      <c r="M88" s="205"/>
      <c r="N88" s="206"/>
      <c r="O88" s="206"/>
      <c r="P88" s="206"/>
      <c r="Q88" s="206"/>
      <c r="R88" s="206"/>
      <c r="S88" s="206"/>
      <c r="T88" s="207"/>
      <c r="AT88" s="208" t="s">
        <v>174</v>
      </c>
      <c r="AU88" s="208" t="s">
        <v>80</v>
      </c>
      <c r="AV88" s="13" t="s">
        <v>80</v>
      </c>
      <c r="AW88" s="13" t="s">
        <v>32</v>
      </c>
      <c r="AX88" s="13" t="s">
        <v>70</v>
      </c>
      <c r="AY88" s="208" t="s">
        <v>118</v>
      </c>
    </row>
    <row r="89" spans="2:51" s="14" customFormat="1" ht="11.25">
      <c r="B89" s="209"/>
      <c r="C89" s="210"/>
      <c r="D89" s="199" t="s">
        <v>174</v>
      </c>
      <c r="E89" s="211" t="s">
        <v>19</v>
      </c>
      <c r="F89" s="212" t="s">
        <v>178</v>
      </c>
      <c r="G89" s="210"/>
      <c r="H89" s="213">
        <v>55533</v>
      </c>
      <c r="I89" s="214"/>
      <c r="J89" s="210"/>
      <c r="K89" s="210"/>
      <c r="L89" s="215"/>
      <c r="M89" s="216"/>
      <c r="N89" s="217"/>
      <c r="O89" s="217"/>
      <c r="P89" s="217"/>
      <c r="Q89" s="217"/>
      <c r="R89" s="217"/>
      <c r="S89" s="217"/>
      <c r="T89" s="218"/>
      <c r="AT89" s="219" t="s">
        <v>174</v>
      </c>
      <c r="AU89" s="219" t="s">
        <v>80</v>
      </c>
      <c r="AV89" s="14" t="s">
        <v>122</v>
      </c>
      <c r="AW89" s="14" t="s">
        <v>32</v>
      </c>
      <c r="AX89" s="14" t="s">
        <v>78</v>
      </c>
      <c r="AY89" s="219" t="s">
        <v>118</v>
      </c>
    </row>
    <row r="90" spans="1:65" s="2" customFormat="1" ht="16.5" customHeight="1">
      <c r="A90" s="35"/>
      <c r="B90" s="36"/>
      <c r="C90" s="146" t="s">
        <v>80</v>
      </c>
      <c r="D90" s="146" t="s">
        <v>113</v>
      </c>
      <c r="E90" s="147" t="s">
        <v>364</v>
      </c>
      <c r="F90" s="148" t="s">
        <v>365</v>
      </c>
      <c r="G90" s="149" t="s">
        <v>162</v>
      </c>
      <c r="H90" s="150">
        <v>55533</v>
      </c>
      <c r="I90" s="151"/>
      <c r="J90" s="152">
        <f>ROUND(I90*H90,2)</f>
        <v>0</v>
      </c>
      <c r="K90" s="148" t="s">
        <v>166</v>
      </c>
      <c r="L90" s="40"/>
      <c r="M90" s="153" t="s">
        <v>19</v>
      </c>
      <c r="N90" s="154" t="s">
        <v>41</v>
      </c>
      <c r="O90" s="65"/>
      <c r="P90" s="155">
        <f>O90*H90</f>
        <v>0</v>
      </c>
      <c r="Q90" s="155">
        <v>0</v>
      </c>
      <c r="R90" s="155">
        <f>Q90*H90</f>
        <v>0</v>
      </c>
      <c r="S90" s="155">
        <v>0</v>
      </c>
      <c r="T90" s="156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57" t="s">
        <v>122</v>
      </c>
      <c r="AT90" s="157" t="s">
        <v>113</v>
      </c>
      <c r="AU90" s="157" t="s">
        <v>80</v>
      </c>
      <c r="AY90" s="18" t="s">
        <v>118</v>
      </c>
      <c r="BE90" s="158">
        <f>IF(N90="základní",J90,0)</f>
        <v>0</v>
      </c>
      <c r="BF90" s="158">
        <f>IF(N90="snížená",J90,0)</f>
        <v>0</v>
      </c>
      <c r="BG90" s="158">
        <f>IF(N90="zákl. přenesená",J90,0)</f>
        <v>0</v>
      </c>
      <c r="BH90" s="158">
        <f>IF(N90="sníž. přenesená",J90,0)</f>
        <v>0</v>
      </c>
      <c r="BI90" s="158">
        <f>IF(N90="nulová",J90,0)</f>
        <v>0</v>
      </c>
      <c r="BJ90" s="18" t="s">
        <v>78</v>
      </c>
      <c r="BK90" s="158">
        <f>ROUND(I90*H90,2)</f>
        <v>0</v>
      </c>
      <c r="BL90" s="18" t="s">
        <v>122</v>
      </c>
      <c r="BM90" s="157" t="s">
        <v>507</v>
      </c>
    </row>
    <row r="91" spans="1:47" s="2" customFormat="1" ht="11.25">
      <c r="A91" s="35"/>
      <c r="B91" s="36"/>
      <c r="C91" s="37"/>
      <c r="D91" s="192" t="s">
        <v>168</v>
      </c>
      <c r="E91" s="37"/>
      <c r="F91" s="193" t="s">
        <v>367</v>
      </c>
      <c r="G91" s="37"/>
      <c r="H91" s="37"/>
      <c r="I91" s="194"/>
      <c r="J91" s="37"/>
      <c r="K91" s="37"/>
      <c r="L91" s="40"/>
      <c r="M91" s="195"/>
      <c r="N91" s="196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168</v>
      </c>
      <c r="AU91" s="18" t="s">
        <v>80</v>
      </c>
    </row>
    <row r="92" spans="2:51" s="13" customFormat="1" ht="11.25">
      <c r="B92" s="197"/>
      <c r="C92" s="198"/>
      <c r="D92" s="199" t="s">
        <v>174</v>
      </c>
      <c r="E92" s="200" t="s">
        <v>19</v>
      </c>
      <c r="F92" s="201" t="s">
        <v>363</v>
      </c>
      <c r="G92" s="198"/>
      <c r="H92" s="202">
        <v>55533</v>
      </c>
      <c r="I92" s="203"/>
      <c r="J92" s="198"/>
      <c r="K92" s="198"/>
      <c r="L92" s="204"/>
      <c r="M92" s="205"/>
      <c r="N92" s="206"/>
      <c r="O92" s="206"/>
      <c r="P92" s="206"/>
      <c r="Q92" s="206"/>
      <c r="R92" s="206"/>
      <c r="S92" s="206"/>
      <c r="T92" s="207"/>
      <c r="AT92" s="208" t="s">
        <v>174</v>
      </c>
      <c r="AU92" s="208" t="s">
        <v>80</v>
      </c>
      <c r="AV92" s="13" t="s">
        <v>80</v>
      </c>
      <c r="AW92" s="13" t="s">
        <v>32</v>
      </c>
      <c r="AX92" s="13" t="s">
        <v>70</v>
      </c>
      <c r="AY92" s="208" t="s">
        <v>118</v>
      </c>
    </row>
    <row r="93" spans="2:51" s="14" customFormat="1" ht="11.25">
      <c r="B93" s="209"/>
      <c r="C93" s="210"/>
      <c r="D93" s="199" t="s">
        <v>174</v>
      </c>
      <c r="E93" s="211" t="s">
        <v>19</v>
      </c>
      <c r="F93" s="212" t="s">
        <v>178</v>
      </c>
      <c r="G93" s="210"/>
      <c r="H93" s="213">
        <v>55533</v>
      </c>
      <c r="I93" s="214"/>
      <c r="J93" s="210"/>
      <c r="K93" s="210"/>
      <c r="L93" s="215"/>
      <c r="M93" s="216"/>
      <c r="N93" s="217"/>
      <c r="O93" s="217"/>
      <c r="P93" s="217"/>
      <c r="Q93" s="217"/>
      <c r="R93" s="217"/>
      <c r="S93" s="217"/>
      <c r="T93" s="218"/>
      <c r="AT93" s="219" t="s">
        <v>174</v>
      </c>
      <c r="AU93" s="219" t="s">
        <v>80</v>
      </c>
      <c r="AV93" s="14" t="s">
        <v>122</v>
      </c>
      <c r="AW93" s="14" t="s">
        <v>32</v>
      </c>
      <c r="AX93" s="14" t="s">
        <v>78</v>
      </c>
      <c r="AY93" s="219" t="s">
        <v>118</v>
      </c>
    </row>
    <row r="94" spans="2:63" s="12" customFormat="1" ht="20.85" customHeight="1">
      <c r="B94" s="176"/>
      <c r="C94" s="177"/>
      <c r="D94" s="178" t="s">
        <v>69</v>
      </c>
      <c r="E94" s="190" t="s">
        <v>199</v>
      </c>
      <c r="F94" s="190" t="s">
        <v>200</v>
      </c>
      <c r="G94" s="177"/>
      <c r="H94" s="177"/>
      <c r="I94" s="180"/>
      <c r="J94" s="191">
        <f>BK94</f>
        <v>0</v>
      </c>
      <c r="K94" s="177"/>
      <c r="L94" s="182"/>
      <c r="M94" s="183"/>
      <c r="N94" s="184"/>
      <c r="O94" s="184"/>
      <c r="P94" s="185">
        <f>P95+SUM(P96:P185)</f>
        <v>0</v>
      </c>
      <c r="Q94" s="184"/>
      <c r="R94" s="185">
        <f>R95+SUM(R96:R185)</f>
        <v>0.33541395999999996</v>
      </c>
      <c r="S94" s="184"/>
      <c r="T94" s="186">
        <f>T95+SUM(T96:T185)</f>
        <v>0</v>
      </c>
      <c r="AR94" s="187" t="s">
        <v>78</v>
      </c>
      <c r="AT94" s="188" t="s">
        <v>69</v>
      </c>
      <c r="AU94" s="188" t="s">
        <v>80</v>
      </c>
      <c r="AY94" s="187" t="s">
        <v>118</v>
      </c>
      <c r="BK94" s="189">
        <f>BK95+SUM(BK96:BK185)</f>
        <v>0</v>
      </c>
    </row>
    <row r="95" spans="1:65" s="2" customFormat="1" ht="16.5" customHeight="1">
      <c r="A95" s="35"/>
      <c r="B95" s="36"/>
      <c r="C95" s="220" t="s">
        <v>135</v>
      </c>
      <c r="D95" s="220" t="s">
        <v>179</v>
      </c>
      <c r="E95" s="221" t="s">
        <v>201</v>
      </c>
      <c r="F95" s="222" t="s">
        <v>202</v>
      </c>
      <c r="G95" s="223" t="s">
        <v>203</v>
      </c>
      <c r="H95" s="224">
        <v>0.25</v>
      </c>
      <c r="I95" s="225"/>
      <c r="J95" s="226">
        <f>ROUND(I95*H95,2)</f>
        <v>0</v>
      </c>
      <c r="K95" s="222" t="s">
        <v>19</v>
      </c>
      <c r="L95" s="227"/>
      <c r="M95" s="228" t="s">
        <v>19</v>
      </c>
      <c r="N95" s="229" t="s">
        <v>41</v>
      </c>
      <c r="O95" s="65"/>
      <c r="P95" s="155">
        <f>O95*H95</f>
        <v>0</v>
      </c>
      <c r="Q95" s="155">
        <v>0</v>
      </c>
      <c r="R95" s="155">
        <f>Q95*H95</f>
        <v>0</v>
      </c>
      <c r="S95" s="155">
        <v>0</v>
      </c>
      <c r="T95" s="156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57" t="s">
        <v>143</v>
      </c>
      <c r="AT95" s="157" t="s">
        <v>179</v>
      </c>
      <c r="AU95" s="157" t="s">
        <v>124</v>
      </c>
      <c r="AY95" s="18" t="s">
        <v>118</v>
      </c>
      <c r="BE95" s="158">
        <f>IF(N95="základní",J95,0)</f>
        <v>0</v>
      </c>
      <c r="BF95" s="158">
        <f>IF(N95="snížená",J95,0)</f>
        <v>0</v>
      </c>
      <c r="BG95" s="158">
        <f>IF(N95="zákl. přenesená",J95,0)</f>
        <v>0</v>
      </c>
      <c r="BH95" s="158">
        <f>IF(N95="sníž. přenesená",J95,0)</f>
        <v>0</v>
      </c>
      <c r="BI95" s="158">
        <f>IF(N95="nulová",J95,0)</f>
        <v>0</v>
      </c>
      <c r="BJ95" s="18" t="s">
        <v>78</v>
      </c>
      <c r="BK95" s="158">
        <f>ROUND(I95*H95,2)</f>
        <v>0</v>
      </c>
      <c r="BL95" s="18" t="s">
        <v>122</v>
      </c>
      <c r="BM95" s="157" t="s">
        <v>508</v>
      </c>
    </row>
    <row r="96" spans="2:51" s="13" customFormat="1" ht="11.25">
      <c r="B96" s="197"/>
      <c r="C96" s="198"/>
      <c r="D96" s="199" t="s">
        <v>174</v>
      </c>
      <c r="E96" s="200" t="s">
        <v>19</v>
      </c>
      <c r="F96" s="201" t="s">
        <v>509</v>
      </c>
      <c r="G96" s="198"/>
      <c r="H96" s="202">
        <v>0.25</v>
      </c>
      <c r="I96" s="203"/>
      <c r="J96" s="198"/>
      <c r="K96" s="198"/>
      <c r="L96" s="204"/>
      <c r="M96" s="205"/>
      <c r="N96" s="206"/>
      <c r="O96" s="206"/>
      <c r="P96" s="206"/>
      <c r="Q96" s="206"/>
      <c r="R96" s="206"/>
      <c r="S96" s="206"/>
      <c r="T96" s="207"/>
      <c r="AT96" s="208" t="s">
        <v>174</v>
      </c>
      <c r="AU96" s="208" t="s">
        <v>124</v>
      </c>
      <c r="AV96" s="13" t="s">
        <v>80</v>
      </c>
      <c r="AW96" s="13" t="s">
        <v>32</v>
      </c>
      <c r="AX96" s="13" t="s">
        <v>70</v>
      </c>
      <c r="AY96" s="208" t="s">
        <v>118</v>
      </c>
    </row>
    <row r="97" spans="2:51" s="14" customFormat="1" ht="11.25">
      <c r="B97" s="209"/>
      <c r="C97" s="210"/>
      <c r="D97" s="199" t="s">
        <v>174</v>
      </c>
      <c r="E97" s="211" t="s">
        <v>19</v>
      </c>
      <c r="F97" s="212" t="s">
        <v>178</v>
      </c>
      <c r="G97" s="210"/>
      <c r="H97" s="213">
        <v>0.25</v>
      </c>
      <c r="I97" s="214"/>
      <c r="J97" s="210"/>
      <c r="K97" s="210"/>
      <c r="L97" s="215"/>
      <c r="M97" s="216"/>
      <c r="N97" s="217"/>
      <c r="O97" s="217"/>
      <c r="P97" s="217"/>
      <c r="Q97" s="217"/>
      <c r="R97" s="217"/>
      <c r="S97" s="217"/>
      <c r="T97" s="218"/>
      <c r="AT97" s="219" t="s">
        <v>174</v>
      </c>
      <c r="AU97" s="219" t="s">
        <v>124</v>
      </c>
      <c r="AV97" s="14" t="s">
        <v>122</v>
      </c>
      <c r="AW97" s="14" t="s">
        <v>32</v>
      </c>
      <c r="AX97" s="14" t="s">
        <v>78</v>
      </c>
      <c r="AY97" s="219" t="s">
        <v>118</v>
      </c>
    </row>
    <row r="98" spans="1:65" s="2" customFormat="1" ht="16.5" customHeight="1">
      <c r="A98" s="35"/>
      <c r="B98" s="36"/>
      <c r="C98" s="220" t="s">
        <v>139</v>
      </c>
      <c r="D98" s="220" t="s">
        <v>179</v>
      </c>
      <c r="E98" s="221" t="s">
        <v>206</v>
      </c>
      <c r="F98" s="222" t="s">
        <v>207</v>
      </c>
      <c r="G98" s="223" t="s">
        <v>203</v>
      </c>
      <c r="H98" s="224">
        <v>2.7</v>
      </c>
      <c r="I98" s="225"/>
      <c r="J98" s="226">
        <f>ROUND(I98*H98,2)</f>
        <v>0</v>
      </c>
      <c r="K98" s="222" t="s">
        <v>19</v>
      </c>
      <c r="L98" s="227"/>
      <c r="M98" s="228" t="s">
        <v>19</v>
      </c>
      <c r="N98" s="229" t="s">
        <v>41</v>
      </c>
      <c r="O98" s="65"/>
      <c r="P98" s="155">
        <f>O98*H98</f>
        <v>0</v>
      </c>
      <c r="Q98" s="155">
        <v>0</v>
      </c>
      <c r="R98" s="155">
        <f>Q98*H98</f>
        <v>0</v>
      </c>
      <c r="S98" s="155">
        <v>0</v>
      </c>
      <c r="T98" s="156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57" t="s">
        <v>143</v>
      </c>
      <c r="AT98" s="157" t="s">
        <v>179</v>
      </c>
      <c r="AU98" s="157" t="s">
        <v>124</v>
      </c>
      <c r="AY98" s="18" t="s">
        <v>118</v>
      </c>
      <c r="BE98" s="158">
        <f>IF(N98="základní",J98,0)</f>
        <v>0</v>
      </c>
      <c r="BF98" s="158">
        <f>IF(N98="snížená",J98,0)</f>
        <v>0</v>
      </c>
      <c r="BG98" s="158">
        <f>IF(N98="zákl. přenesená",J98,0)</f>
        <v>0</v>
      </c>
      <c r="BH98" s="158">
        <f>IF(N98="sníž. přenesená",J98,0)</f>
        <v>0</v>
      </c>
      <c r="BI98" s="158">
        <f>IF(N98="nulová",J98,0)</f>
        <v>0</v>
      </c>
      <c r="BJ98" s="18" t="s">
        <v>78</v>
      </c>
      <c r="BK98" s="158">
        <f>ROUND(I98*H98,2)</f>
        <v>0</v>
      </c>
      <c r="BL98" s="18" t="s">
        <v>122</v>
      </c>
      <c r="BM98" s="157" t="s">
        <v>510</v>
      </c>
    </row>
    <row r="99" spans="2:51" s="13" customFormat="1" ht="11.25">
      <c r="B99" s="197"/>
      <c r="C99" s="198"/>
      <c r="D99" s="199" t="s">
        <v>174</v>
      </c>
      <c r="E99" s="200" t="s">
        <v>19</v>
      </c>
      <c r="F99" s="201" t="s">
        <v>511</v>
      </c>
      <c r="G99" s="198"/>
      <c r="H99" s="202">
        <v>0.95</v>
      </c>
      <c r="I99" s="203"/>
      <c r="J99" s="198"/>
      <c r="K99" s="198"/>
      <c r="L99" s="204"/>
      <c r="M99" s="205"/>
      <c r="N99" s="206"/>
      <c r="O99" s="206"/>
      <c r="P99" s="206"/>
      <c r="Q99" s="206"/>
      <c r="R99" s="206"/>
      <c r="S99" s="206"/>
      <c r="T99" s="207"/>
      <c r="AT99" s="208" t="s">
        <v>174</v>
      </c>
      <c r="AU99" s="208" t="s">
        <v>124</v>
      </c>
      <c r="AV99" s="13" t="s">
        <v>80</v>
      </c>
      <c r="AW99" s="13" t="s">
        <v>32</v>
      </c>
      <c r="AX99" s="13" t="s">
        <v>70</v>
      </c>
      <c r="AY99" s="208" t="s">
        <v>118</v>
      </c>
    </row>
    <row r="100" spans="2:51" s="13" customFormat="1" ht="11.25">
      <c r="B100" s="197"/>
      <c r="C100" s="198"/>
      <c r="D100" s="199" t="s">
        <v>174</v>
      </c>
      <c r="E100" s="200" t="s">
        <v>19</v>
      </c>
      <c r="F100" s="201" t="s">
        <v>512</v>
      </c>
      <c r="G100" s="198"/>
      <c r="H100" s="202">
        <v>1.3</v>
      </c>
      <c r="I100" s="203"/>
      <c r="J100" s="198"/>
      <c r="K100" s="198"/>
      <c r="L100" s="204"/>
      <c r="M100" s="205"/>
      <c r="N100" s="206"/>
      <c r="O100" s="206"/>
      <c r="P100" s="206"/>
      <c r="Q100" s="206"/>
      <c r="R100" s="206"/>
      <c r="S100" s="206"/>
      <c r="T100" s="207"/>
      <c r="AT100" s="208" t="s">
        <v>174</v>
      </c>
      <c r="AU100" s="208" t="s">
        <v>124</v>
      </c>
      <c r="AV100" s="13" t="s">
        <v>80</v>
      </c>
      <c r="AW100" s="13" t="s">
        <v>32</v>
      </c>
      <c r="AX100" s="13" t="s">
        <v>70</v>
      </c>
      <c r="AY100" s="208" t="s">
        <v>118</v>
      </c>
    </row>
    <row r="101" spans="2:51" s="13" customFormat="1" ht="11.25">
      <c r="B101" s="197"/>
      <c r="C101" s="198"/>
      <c r="D101" s="199" t="s">
        <v>174</v>
      </c>
      <c r="E101" s="200" t="s">
        <v>19</v>
      </c>
      <c r="F101" s="201" t="s">
        <v>513</v>
      </c>
      <c r="G101" s="198"/>
      <c r="H101" s="202">
        <v>0.45</v>
      </c>
      <c r="I101" s="203"/>
      <c r="J101" s="198"/>
      <c r="K101" s="198"/>
      <c r="L101" s="204"/>
      <c r="M101" s="205"/>
      <c r="N101" s="206"/>
      <c r="O101" s="206"/>
      <c r="P101" s="206"/>
      <c r="Q101" s="206"/>
      <c r="R101" s="206"/>
      <c r="S101" s="206"/>
      <c r="T101" s="207"/>
      <c r="AT101" s="208" t="s">
        <v>174</v>
      </c>
      <c r="AU101" s="208" t="s">
        <v>124</v>
      </c>
      <c r="AV101" s="13" t="s">
        <v>80</v>
      </c>
      <c r="AW101" s="13" t="s">
        <v>32</v>
      </c>
      <c r="AX101" s="13" t="s">
        <v>70</v>
      </c>
      <c r="AY101" s="208" t="s">
        <v>118</v>
      </c>
    </row>
    <row r="102" spans="2:51" s="14" customFormat="1" ht="11.25">
      <c r="B102" s="209"/>
      <c r="C102" s="210"/>
      <c r="D102" s="199" t="s">
        <v>174</v>
      </c>
      <c r="E102" s="211" t="s">
        <v>19</v>
      </c>
      <c r="F102" s="212" t="s">
        <v>178</v>
      </c>
      <c r="G102" s="210"/>
      <c r="H102" s="213">
        <v>2.7</v>
      </c>
      <c r="I102" s="214"/>
      <c r="J102" s="210"/>
      <c r="K102" s="210"/>
      <c r="L102" s="215"/>
      <c r="M102" s="216"/>
      <c r="N102" s="217"/>
      <c r="O102" s="217"/>
      <c r="P102" s="217"/>
      <c r="Q102" s="217"/>
      <c r="R102" s="217"/>
      <c r="S102" s="217"/>
      <c r="T102" s="218"/>
      <c r="AT102" s="219" t="s">
        <v>174</v>
      </c>
      <c r="AU102" s="219" t="s">
        <v>124</v>
      </c>
      <c r="AV102" s="14" t="s">
        <v>122</v>
      </c>
      <c r="AW102" s="14" t="s">
        <v>32</v>
      </c>
      <c r="AX102" s="14" t="s">
        <v>78</v>
      </c>
      <c r="AY102" s="219" t="s">
        <v>118</v>
      </c>
    </row>
    <row r="103" spans="1:65" s="2" customFormat="1" ht="16.5" customHeight="1">
      <c r="A103" s="35"/>
      <c r="B103" s="36"/>
      <c r="C103" s="220" t="s">
        <v>143</v>
      </c>
      <c r="D103" s="220" t="s">
        <v>179</v>
      </c>
      <c r="E103" s="221" t="s">
        <v>213</v>
      </c>
      <c r="F103" s="222" t="s">
        <v>214</v>
      </c>
      <c r="G103" s="223" t="s">
        <v>203</v>
      </c>
      <c r="H103" s="224">
        <v>0.6</v>
      </c>
      <c r="I103" s="225"/>
      <c r="J103" s="226">
        <f>ROUND(I103*H103,2)</f>
        <v>0</v>
      </c>
      <c r="K103" s="222" t="s">
        <v>19</v>
      </c>
      <c r="L103" s="227"/>
      <c r="M103" s="228" t="s">
        <v>19</v>
      </c>
      <c r="N103" s="229" t="s">
        <v>41</v>
      </c>
      <c r="O103" s="65"/>
      <c r="P103" s="155">
        <f>O103*H103</f>
        <v>0</v>
      </c>
      <c r="Q103" s="155">
        <v>0.027</v>
      </c>
      <c r="R103" s="155">
        <f>Q103*H103</f>
        <v>0.0162</v>
      </c>
      <c r="S103" s="155">
        <v>0</v>
      </c>
      <c r="T103" s="156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57" t="s">
        <v>143</v>
      </c>
      <c r="AT103" s="157" t="s">
        <v>179</v>
      </c>
      <c r="AU103" s="157" t="s">
        <v>124</v>
      </c>
      <c r="AY103" s="18" t="s">
        <v>118</v>
      </c>
      <c r="BE103" s="158">
        <f>IF(N103="základní",J103,0)</f>
        <v>0</v>
      </c>
      <c r="BF103" s="158">
        <f>IF(N103="snížená",J103,0)</f>
        <v>0</v>
      </c>
      <c r="BG103" s="158">
        <f>IF(N103="zákl. přenesená",J103,0)</f>
        <v>0</v>
      </c>
      <c r="BH103" s="158">
        <f>IF(N103="sníž. přenesená",J103,0)</f>
        <v>0</v>
      </c>
      <c r="BI103" s="158">
        <f>IF(N103="nulová",J103,0)</f>
        <v>0</v>
      </c>
      <c r="BJ103" s="18" t="s">
        <v>78</v>
      </c>
      <c r="BK103" s="158">
        <f>ROUND(I103*H103,2)</f>
        <v>0</v>
      </c>
      <c r="BL103" s="18" t="s">
        <v>122</v>
      </c>
      <c r="BM103" s="157" t="s">
        <v>514</v>
      </c>
    </row>
    <row r="104" spans="2:51" s="13" customFormat="1" ht="11.25">
      <c r="B104" s="197"/>
      <c r="C104" s="198"/>
      <c r="D104" s="199" t="s">
        <v>174</v>
      </c>
      <c r="E104" s="200" t="s">
        <v>19</v>
      </c>
      <c r="F104" s="201" t="s">
        <v>515</v>
      </c>
      <c r="G104" s="198"/>
      <c r="H104" s="202">
        <v>0.6</v>
      </c>
      <c r="I104" s="203"/>
      <c r="J104" s="198"/>
      <c r="K104" s="198"/>
      <c r="L104" s="204"/>
      <c r="M104" s="205"/>
      <c r="N104" s="206"/>
      <c r="O104" s="206"/>
      <c r="P104" s="206"/>
      <c r="Q104" s="206"/>
      <c r="R104" s="206"/>
      <c r="S104" s="206"/>
      <c r="T104" s="207"/>
      <c r="AT104" s="208" t="s">
        <v>174</v>
      </c>
      <c r="AU104" s="208" t="s">
        <v>124</v>
      </c>
      <c r="AV104" s="13" t="s">
        <v>80</v>
      </c>
      <c r="AW104" s="13" t="s">
        <v>32</v>
      </c>
      <c r="AX104" s="13" t="s">
        <v>70</v>
      </c>
      <c r="AY104" s="208" t="s">
        <v>118</v>
      </c>
    </row>
    <row r="105" spans="2:51" s="14" customFormat="1" ht="11.25">
      <c r="B105" s="209"/>
      <c r="C105" s="210"/>
      <c r="D105" s="199" t="s">
        <v>174</v>
      </c>
      <c r="E105" s="211" t="s">
        <v>19</v>
      </c>
      <c r="F105" s="212" t="s">
        <v>178</v>
      </c>
      <c r="G105" s="210"/>
      <c r="H105" s="213">
        <v>0.6</v>
      </c>
      <c r="I105" s="214"/>
      <c r="J105" s="210"/>
      <c r="K105" s="210"/>
      <c r="L105" s="215"/>
      <c r="M105" s="216"/>
      <c r="N105" s="217"/>
      <c r="O105" s="217"/>
      <c r="P105" s="217"/>
      <c r="Q105" s="217"/>
      <c r="R105" s="217"/>
      <c r="S105" s="217"/>
      <c r="T105" s="218"/>
      <c r="AT105" s="219" t="s">
        <v>174</v>
      </c>
      <c r="AU105" s="219" t="s">
        <v>124</v>
      </c>
      <c r="AV105" s="14" t="s">
        <v>122</v>
      </c>
      <c r="AW105" s="14" t="s">
        <v>32</v>
      </c>
      <c r="AX105" s="14" t="s">
        <v>78</v>
      </c>
      <c r="AY105" s="219" t="s">
        <v>118</v>
      </c>
    </row>
    <row r="106" spans="1:65" s="2" customFormat="1" ht="16.5" customHeight="1">
      <c r="A106" s="35"/>
      <c r="B106" s="36"/>
      <c r="C106" s="220" t="s">
        <v>147</v>
      </c>
      <c r="D106" s="220" t="s">
        <v>179</v>
      </c>
      <c r="E106" s="221" t="s">
        <v>218</v>
      </c>
      <c r="F106" s="222" t="s">
        <v>219</v>
      </c>
      <c r="G106" s="223" t="s">
        <v>203</v>
      </c>
      <c r="H106" s="224">
        <v>0.75</v>
      </c>
      <c r="I106" s="225"/>
      <c r="J106" s="226">
        <f>ROUND(I106*H106,2)</f>
        <v>0</v>
      </c>
      <c r="K106" s="222" t="s">
        <v>19</v>
      </c>
      <c r="L106" s="227"/>
      <c r="M106" s="228" t="s">
        <v>19</v>
      </c>
      <c r="N106" s="229" t="s">
        <v>41</v>
      </c>
      <c r="O106" s="65"/>
      <c r="P106" s="155">
        <f>O106*H106</f>
        <v>0</v>
      </c>
      <c r="Q106" s="155">
        <v>0.027</v>
      </c>
      <c r="R106" s="155">
        <f>Q106*H106</f>
        <v>0.02025</v>
      </c>
      <c r="S106" s="155">
        <v>0</v>
      </c>
      <c r="T106" s="156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57" t="s">
        <v>143</v>
      </c>
      <c r="AT106" s="157" t="s">
        <v>179</v>
      </c>
      <c r="AU106" s="157" t="s">
        <v>124</v>
      </c>
      <c r="AY106" s="18" t="s">
        <v>118</v>
      </c>
      <c r="BE106" s="158">
        <f>IF(N106="základní",J106,0)</f>
        <v>0</v>
      </c>
      <c r="BF106" s="158">
        <f>IF(N106="snížená",J106,0)</f>
        <v>0</v>
      </c>
      <c r="BG106" s="158">
        <f>IF(N106="zákl. přenesená",J106,0)</f>
        <v>0</v>
      </c>
      <c r="BH106" s="158">
        <f>IF(N106="sníž. přenesená",J106,0)</f>
        <v>0</v>
      </c>
      <c r="BI106" s="158">
        <f>IF(N106="nulová",J106,0)</f>
        <v>0</v>
      </c>
      <c r="BJ106" s="18" t="s">
        <v>78</v>
      </c>
      <c r="BK106" s="158">
        <f>ROUND(I106*H106,2)</f>
        <v>0</v>
      </c>
      <c r="BL106" s="18" t="s">
        <v>122</v>
      </c>
      <c r="BM106" s="157" t="s">
        <v>516</v>
      </c>
    </row>
    <row r="107" spans="2:51" s="13" customFormat="1" ht="11.25">
      <c r="B107" s="197"/>
      <c r="C107" s="198"/>
      <c r="D107" s="199" t="s">
        <v>174</v>
      </c>
      <c r="E107" s="200" t="s">
        <v>19</v>
      </c>
      <c r="F107" s="201" t="s">
        <v>517</v>
      </c>
      <c r="G107" s="198"/>
      <c r="H107" s="202">
        <v>0.75</v>
      </c>
      <c r="I107" s="203"/>
      <c r="J107" s="198"/>
      <c r="K107" s="198"/>
      <c r="L107" s="204"/>
      <c r="M107" s="205"/>
      <c r="N107" s="206"/>
      <c r="O107" s="206"/>
      <c r="P107" s="206"/>
      <c r="Q107" s="206"/>
      <c r="R107" s="206"/>
      <c r="S107" s="206"/>
      <c r="T107" s="207"/>
      <c r="AT107" s="208" t="s">
        <v>174</v>
      </c>
      <c r="AU107" s="208" t="s">
        <v>124</v>
      </c>
      <c r="AV107" s="13" t="s">
        <v>80</v>
      </c>
      <c r="AW107" s="13" t="s">
        <v>32</v>
      </c>
      <c r="AX107" s="13" t="s">
        <v>70</v>
      </c>
      <c r="AY107" s="208" t="s">
        <v>118</v>
      </c>
    </row>
    <row r="108" spans="2:51" s="14" customFormat="1" ht="11.25">
      <c r="B108" s="209"/>
      <c r="C108" s="210"/>
      <c r="D108" s="199" t="s">
        <v>174</v>
      </c>
      <c r="E108" s="211" t="s">
        <v>19</v>
      </c>
      <c r="F108" s="212" t="s">
        <v>178</v>
      </c>
      <c r="G108" s="210"/>
      <c r="H108" s="213">
        <v>0.75</v>
      </c>
      <c r="I108" s="214"/>
      <c r="J108" s="210"/>
      <c r="K108" s="210"/>
      <c r="L108" s="215"/>
      <c r="M108" s="216"/>
      <c r="N108" s="217"/>
      <c r="O108" s="217"/>
      <c r="P108" s="217"/>
      <c r="Q108" s="217"/>
      <c r="R108" s="217"/>
      <c r="S108" s="217"/>
      <c r="T108" s="218"/>
      <c r="AT108" s="219" t="s">
        <v>174</v>
      </c>
      <c r="AU108" s="219" t="s">
        <v>124</v>
      </c>
      <c r="AV108" s="14" t="s">
        <v>122</v>
      </c>
      <c r="AW108" s="14" t="s">
        <v>32</v>
      </c>
      <c r="AX108" s="14" t="s">
        <v>78</v>
      </c>
      <c r="AY108" s="219" t="s">
        <v>118</v>
      </c>
    </row>
    <row r="109" spans="1:65" s="2" customFormat="1" ht="16.5" customHeight="1">
      <c r="A109" s="35"/>
      <c r="B109" s="36"/>
      <c r="C109" s="220" t="s">
        <v>212</v>
      </c>
      <c r="D109" s="220" t="s">
        <v>179</v>
      </c>
      <c r="E109" s="221" t="s">
        <v>223</v>
      </c>
      <c r="F109" s="222" t="s">
        <v>224</v>
      </c>
      <c r="G109" s="223" t="s">
        <v>203</v>
      </c>
      <c r="H109" s="224">
        <v>1.85</v>
      </c>
      <c r="I109" s="225"/>
      <c r="J109" s="226">
        <f>ROUND(I109*H109,2)</f>
        <v>0</v>
      </c>
      <c r="K109" s="222" t="s">
        <v>19</v>
      </c>
      <c r="L109" s="227"/>
      <c r="M109" s="228" t="s">
        <v>19</v>
      </c>
      <c r="N109" s="229" t="s">
        <v>41</v>
      </c>
      <c r="O109" s="65"/>
      <c r="P109" s="155">
        <f>O109*H109</f>
        <v>0</v>
      </c>
      <c r="Q109" s="155">
        <v>0.04</v>
      </c>
      <c r="R109" s="155">
        <f>Q109*H109</f>
        <v>0.07400000000000001</v>
      </c>
      <c r="S109" s="155">
        <v>0</v>
      </c>
      <c r="T109" s="156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57" t="s">
        <v>143</v>
      </c>
      <c r="AT109" s="157" t="s">
        <v>179</v>
      </c>
      <c r="AU109" s="157" t="s">
        <v>124</v>
      </c>
      <c r="AY109" s="18" t="s">
        <v>118</v>
      </c>
      <c r="BE109" s="158">
        <f>IF(N109="základní",J109,0)</f>
        <v>0</v>
      </c>
      <c r="BF109" s="158">
        <f>IF(N109="snížená",J109,0)</f>
        <v>0</v>
      </c>
      <c r="BG109" s="158">
        <f>IF(N109="zákl. přenesená",J109,0)</f>
        <v>0</v>
      </c>
      <c r="BH109" s="158">
        <f>IF(N109="sníž. přenesená",J109,0)</f>
        <v>0</v>
      </c>
      <c r="BI109" s="158">
        <f>IF(N109="nulová",J109,0)</f>
        <v>0</v>
      </c>
      <c r="BJ109" s="18" t="s">
        <v>78</v>
      </c>
      <c r="BK109" s="158">
        <f>ROUND(I109*H109,2)</f>
        <v>0</v>
      </c>
      <c r="BL109" s="18" t="s">
        <v>122</v>
      </c>
      <c r="BM109" s="157" t="s">
        <v>518</v>
      </c>
    </row>
    <row r="110" spans="2:51" s="13" customFormat="1" ht="11.25">
      <c r="B110" s="197"/>
      <c r="C110" s="198"/>
      <c r="D110" s="199" t="s">
        <v>174</v>
      </c>
      <c r="E110" s="200" t="s">
        <v>19</v>
      </c>
      <c r="F110" s="201" t="s">
        <v>519</v>
      </c>
      <c r="G110" s="198"/>
      <c r="H110" s="202">
        <v>0.85</v>
      </c>
      <c r="I110" s="203"/>
      <c r="J110" s="198"/>
      <c r="K110" s="198"/>
      <c r="L110" s="204"/>
      <c r="M110" s="205"/>
      <c r="N110" s="206"/>
      <c r="O110" s="206"/>
      <c r="P110" s="206"/>
      <c r="Q110" s="206"/>
      <c r="R110" s="206"/>
      <c r="S110" s="206"/>
      <c r="T110" s="207"/>
      <c r="AT110" s="208" t="s">
        <v>174</v>
      </c>
      <c r="AU110" s="208" t="s">
        <v>124</v>
      </c>
      <c r="AV110" s="13" t="s">
        <v>80</v>
      </c>
      <c r="AW110" s="13" t="s">
        <v>32</v>
      </c>
      <c r="AX110" s="13" t="s">
        <v>70</v>
      </c>
      <c r="AY110" s="208" t="s">
        <v>118</v>
      </c>
    </row>
    <row r="111" spans="2:51" s="13" customFormat="1" ht="11.25">
      <c r="B111" s="197"/>
      <c r="C111" s="198"/>
      <c r="D111" s="199" t="s">
        <v>174</v>
      </c>
      <c r="E111" s="200" t="s">
        <v>19</v>
      </c>
      <c r="F111" s="201" t="s">
        <v>520</v>
      </c>
      <c r="G111" s="198"/>
      <c r="H111" s="202">
        <v>0.65</v>
      </c>
      <c r="I111" s="203"/>
      <c r="J111" s="198"/>
      <c r="K111" s="198"/>
      <c r="L111" s="204"/>
      <c r="M111" s="205"/>
      <c r="N111" s="206"/>
      <c r="O111" s="206"/>
      <c r="P111" s="206"/>
      <c r="Q111" s="206"/>
      <c r="R111" s="206"/>
      <c r="S111" s="206"/>
      <c r="T111" s="207"/>
      <c r="AT111" s="208" t="s">
        <v>174</v>
      </c>
      <c r="AU111" s="208" t="s">
        <v>124</v>
      </c>
      <c r="AV111" s="13" t="s">
        <v>80</v>
      </c>
      <c r="AW111" s="13" t="s">
        <v>32</v>
      </c>
      <c r="AX111" s="13" t="s">
        <v>70</v>
      </c>
      <c r="AY111" s="208" t="s">
        <v>118</v>
      </c>
    </row>
    <row r="112" spans="2:51" s="13" customFormat="1" ht="11.25">
      <c r="B112" s="197"/>
      <c r="C112" s="198"/>
      <c r="D112" s="199" t="s">
        <v>174</v>
      </c>
      <c r="E112" s="200" t="s">
        <v>19</v>
      </c>
      <c r="F112" s="201" t="s">
        <v>521</v>
      </c>
      <c r="G112" s="198"/>
      <c r="H112" s="202">
        <v>0.35</v>
      </c>
      <c r="I112" s="203"/>
      <c r="J112" s="198"/>
      <c r="K112" s="198"/>
      <c r="L112" s="204"/>
      <c r="M112" s="205"/>
      <c r="N112" s="206"/>
      <c r="O112" s="206"/>
      <c r="P112" s="206"/>
      <c r="Q112" s="206"/>
      <c r="R112" s="206"/>
      <c r="S112" s="206"/>
      <c r="T112" s="207"/>
      <c r="AT112" s="208" t="s">
        <v>174</v>
      </c>
      <c r="AU112" s="208" t="s">
        <v>124</v>
      </c>
      <c r="AV112" s="13" t="s">
        <v>80</v>
      </c>
      <c r="AW112" s="13" t="s">
        <v>32</v>
      </c>
      <c r="AX112" s="13" t="s">
        <v>70</v>
      </c>
      <c r="AY112" s="208" t="s">
        <v>118</v>
      </c>
    </row>
    <row r="113" spans="2:51" s="14" customFormat="1" ht="11.25">
      <c r="B113" s="209"/>
      <c r="C113" s="210"/>
      <c r="D113" s="199" t="s">
        <v>174</v>
      </c>
      <c r="E113" s="211" t="s">
        <v>19</v>
      </c>
      <c r="F113" s="212" t="s">
        <v>178</v>
      </c>
      <c r="G113" s="210"/>
      <c r="H113" s="213">
        <v>1.85</v>
      </c>
      <c r="I113" s="214"/>
      <c r="J113" s="210"/>
      <c r="K113" s="210"/>
      <c r="L113" s="215"/>
      <c r="M113" s="216"/>
      <c r="N113" s="217"/>
      <c r="O113" s="217"/>
      <c r="P113" s="217"/>
      <c r="Q113" s="217"/>
      <c r="R113" s="217"/>
      <c r="S113" s="217"/>
      <c r="T113" s="218"/>
      <c r="AT113" s="219" t="s">
        <v>174</v>
      </c>
      <c r="AU113" s="219" t="s">
        <v>124</v>
      </c>
      <c r="AV113" s="14" t="s">
        <v>122</v>
      </c>
      <c r="AW113" s="14" t="s">
        <v>32</v>
      </c>
      <c r="AX113" s="14" t="s">
        <v>78</v>
      </c>
      <c r="AY113" s="219" t="s">
        <v>118</v>
      </c>
    </row>
    <row r="114" spans="1:65" s="2" customFormat="1" ht="16.5" customHeight="1">
      <c r="A114" s="35"/>
      <c r="B114" s="36"/>
      <c r="C114" s="220" t="s">
        <v>217</v>
      </c>
      <c r="D114" s="220" t="s">
        <v>179</v>
      </c>
      <c r="E114" s="221" t="s">
        <v>230</v>
      </c>
      <c r="F114" s="222" t="s">
        <v>231</v>
      </c>
      <c r="G114" s="223" t="s">
        <v>203</v>
      </c>
      <c r="H114" s="224">
        <v>0.2</v>
      </c>
      <c r="I114" s="225"/>
      <c r="J114" s="226">
        <f>ROUND(I114*H114,2)</f>
        <v>0</v>
      </c>
      <c r="K114" s="222" t="s">
        <v>19</v>
      </c>
      <c r="L114" s="227"/>
      <c r="M114" s="228" t="s">
        <v>19</v>
      </c>
      <c r="N114" s="229" t="s">
        <v>41</v>
      </c>
      <c r="O114" s="65"/>
      <c r="P114" s="155">
        <f>O114*H114</f>
        <v>0</v>
      </c>
      <c r="Q114" s="155">
        <v>0.027</v>
      </c>
      <c r="R114" s="155">
        <f>Q114*H114</f>
        <v>0.0054</v>
      </c>
      <c r="S114" s="155">
        <v>0</v>
      </c>
      <c r="T114" s="156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57" t="s">
        <v>143</v>
      </c>
      <c r="AT114" s="157" t="s">
        <v>179</v>
      </c>
      <c r="AU114" s="157" t="s">
        <v>124</v>
      </c>
      <c r="AY114" s="18" t="s">
        <v>118</v>
      </c>
      <c r="BE114" s="158">
        <f>IF(N114="základní",J114,0)</f>
        <v>0</v>
      </c>
      <c r="BF114" s="158">
        <f>IF(N114="snížená",J114,0)</f>
        <v>0</v>
      </c>
      <c r="BG114" s="158">
        <f>IF(N114="zákl. přenesená",J114,0)</f>
        <v>0</v>
      </c>
      <c r="BH114" s="158">
        <f>IF(N114="sníž. přenesená",J114,0)</f>
        <v>0</v>
      </c>
      <c r="BI114" s="158">
        <f>IF(N114="nulová",J114,0)</f>
        <v>0</v>
      </c>
      <c r="BJ114" s="18" t="s">
        <v>78</v>
      </c>
      <c r="BK114" s="158">
        <f>ROUND(I114*H114,2)</f>
        <v>0</v>
      </c>
      <c r="BL114" s="18" t="s">
        <v>122</v>
      </c>
      <c r="BM114" s="157" t="s">
        <v>522</v>
      </c>
    </row>
    <row r="115" spans="2:51" s="13" customFormat="1" ht="11.25">
      <c r="B115" s="197"/>
      <c r="C115" s="198"/>
      <c r="D115" s="199" t="s">
        <v>174</v>
      </c>
      <c r="E115" s="200" t="s">
        <v>19</v>
      </c>
      <c r="F115" s="201" t="s">
        <v>70</v>
      </c>
      <c r="G115" s="198"/>
      <c r="H115" s="202">
        <v>0</v>
      </c>
      <c r="I115" s="203"/>
      <c r="J115" s="198"/>
      <c r="K115" s="198"/>
      <c r="L115" s="204"/>
      <c r="M115" s="205"/>
      <c r="N115" s="206"/>
      <c r="O115" s="206"/>
      <c r="P115" s="206"/>
      <c r="Q115" s="206"/>
      <c r="R115" s="206"/>
      <c r="S115" s="206"/>
      <c r="T115" s="207"/>
      <c r="AT115" s="208" t="s">
        <v>174</v>
      </c>
      <c r="AU115" s="208" t="s">
        <v>124</v>
      </c>
      <c r="AV115" s="13" t="s">
        <v>80</v>
      </c>
      <c r="AW115" s="13" t="s">
        <v>32</v>
      </c>
      <c r="AX115" s="13" t="s">
        <v>70</v>
      </c>
      <c r="AY115" s="208" t="s">
        <v>118</v>
      </c>
    </row>
    <row r="116" spans="2:51" s="13" customFormat="1" ht="11.25">
      <c r="B116" s="197"/>
      <c r="C116" s="198"/>
      <c r="D116" s="199" t="s">
        <v>174</v>
      </c>
      <c r="E116" s="200" t="s">
        <v>19</v>
      </c>
      <c r="F116" s="201" t="s">
        <v>523</v>
      </c>
      <c r="G116" s="198"/>
      <c r="H116" s="202">
        <v>0.2</v>
      </c>
      <c r="I116" s="203"/>
      <c r="J116" s="198"/>
      <c r="K116" s="198"/>
      <c r="L116" s="204"/>
      <c r="M116" s="205"/>
      <c r="N116" s="206"/>
      <c r="O116" s="206"/>
      <c r="P116" s="206"/>
      <c r="Q116" s="206"/>
      <c r="R116" s="206"/>
      <c r="S116" s="206"/>
      <c r="T116" s="207"/>
      <c r="AT116" s="208" t="s">
        <v>174</v>
      </c>
      <c r="AU116" s="208" t="s">
        <v>124</v>
      </c>
      <c r="AV116" s="13" t="s">
        <v>80</v>
      </c>
      <c r="AW116" s="13" t="s">
        <v>32</v>
      </c>
      <c r="AX116" s="13" t="s">
        <v>70</v>
      </c>
      <c r="AY116" s="208" t="s">
        <v>118</v>
      </c>
    </row>
    <row r="117" spans="2:51" s="14" customFormat="1" ht="11.25">
      <c r="B117" s="209"/>
      <c r="C117" s="210"/>
      <c r="D117" s="199" t="s">
        <v>174</v>
      </c>
      <c r="E117" s="211" t="s">
        <v>19</v>
      </c>
      <c r="F117" s="212" t="s">
        <v>178</v>
      </c>
      <c r="G117" s="210"/>
      <c r="H117" s="213">
        <v>0.2</v>
      </c>
      <c r="I117" s="214"/>
      <c r="J117" s="210"/>
      <c r="K117" s="210"/>
      <c r="L117" s="215"/>
      <c r="M117" s="216"/>
      <c r="N117" s="217"/>
      <c r="O117" s="217"/>
      <c r="P117" s="217"/>
      <c r="Q117" s="217"/>
      <c r="R117" s="217"/>
      <c r="S117" s="217"/>
      <c r="T117" s="218"/>
      <c r="AT117" s="219" t="s">
        <v>174</v>
      </c>
      <c r="AU117" s="219" t="s">
        <v>124</v>
      </c>
      <c r="AV117" s="14" t="s">
        <v>122</v>
      </c>
      <c r="AW117" s="14" t="s">
        <v>32</v>
      </c>
      <c r="AX117" s="14" t="s">
        <v>78</v>
      </c>
      <c r="AY117" s="219" t="s">
        <v>118</v>
      </c>
    </row>
    <row r="118" spans="1:65" s="2" customFormat="1" ht="16.5" customHeight="1">
      <c r="A118" s="35"/>
      <c r="B118" s="36"/>
      <c r="C118" s="220" t="s">
        <v>222</v>
      </c>
      <c r="D118" s="220" t="s">
        <v>179</v>
      </c>
      <c r="E118" s="221" t="s">
        <v>235</v>
      </c>
      <c r="F118" s="222" t="s">
        <v>236</v>
      </c>
      <c r="G118" s="223" t="s">
        <v>203</v>
      </c>
      <c r="H118" s="224">
        <v>0.7</v>
      </c>
      <c r="I118" s="225"/>
      <c r="J118" s="226">
        <f>ROUND(I118*H118,2)</f>
        <v>0</v>
      </c>
      <c r="K118" s="222" t="s">
        <v>19</v>
      </c>
      <c r="L118" s="227"/>
      <c r="M118" s="228" t="s">
        <v>19</v>
      </c>
      <c r="N118" s="229" t="s">
        <v>41</v>
      </c>
      <c r="O118" s="65"/>
      <c r="P118" s="155">
        <f>O118*H118</f>
        <v>0</v>
      </c>
      <c r="Q118" s="155">
        <v>0.009</v>
      </c>
      <c r="R118" s="155">
        <f>Q118*H118</f>
        <v>0.006299999999999999</v>
      </c>
      <c r="S118" s="155">
        <v>0</v>
      </c>
      <c r="T118" s="156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57" t="s">
        <v>143</v>
      </c>
      <c r="AT118" s="157" t="s">
        <v>179</v>
      </c>
      <c r="AU118" s="157" t="s">
        <v>124</v>
      </c>
      <c r="AY118" s="18" t="s">
        <v>118</v>
      </c>
      <c r="BE118" s="158">
        <f>IF(N118="základní",J118,0)</f>
        <v>0</v>
      </c>
      <c r="BF118" s="158">
        <f>IF(N118="snížená",J118,0)</f>
        <v>0</v>
      </c>
      <c r="BG118" s="158">
        <f>IF(N118="zákl. přenesená",J118,0)</f>
        <v>0</v>
      </c>
      <c r="BH118" s="158">
        <f>IF(N118="sníž. přenesená",J118,0)</f>
        <v>0</v>
      </c>
      <c r="BI118" s="158">
        <f>IF(N118="nulová",J118,0)</f>
        <v>0</v>
      </c>
      <c r="BJ118" s="18" t="s">
        <v>78</v>
      </c>
      <c r="BK118" s="158">
        <f>ROUND(I118*H118,2)</f>
        <v>0</v>
      </c>
      <c r="BL118" s="18" t="s">
        <v>122</v>
      </c>
      <c r="BM118" s="157" t="s">
        <v>524</v>
      </c>
    </row>
    <row r="119" spans="2:51" s="13" customFormat="1" ht="11.25">
      <c r="B119" s="197"/>
      <c r="C119" s="198"/>
      <c r="D119" s="199" t="s">
        <v>174</v>
      </c>
      <c r="E119" s="200" t="s">
        <v>19</v>
      </c>
      <c r="F119" s="201" t="s">
        <v>525</v>
      </c>
      <c r="G119" s="198"/>
      <c r="H119" s="202">
        <v>0.7</v>
      </c>
      <c r="I119" s="203"/>
      <c r="J119" s="198"/>
      <c r="K119" s="198"/>
      <c r="L119" s="204"/>
      <c r="M119" s="205"/>
      <c r="N119" s="206"/>
      <c r="O119" s="206"/>
      <c r="P119" s="206"/>
      <c r="Q119" s="206"/>
      <c r="R119" s="206"/>
      <c r="S119" s="206"/>
      <c r="T119" s="207"/>
      <c r="AT119" s="208" t="s">
        <v>174</v>
      </c>
      <c r="AU119" s="208" t="s">
        <v>124</v>
      </c>
      <c r="AV119" s="13" t="s">
        <v>80</v>
      </c>
      <c r="AW119" s="13" t="s">
        <v>32</v>
      </c>
      <c r="AX119" s="13" t="s">
        <v>70</v>
      </c>
      <c r="AY119" s="208" t="s">
        <v>118</v>
      </c>
    </row>
    <row r="120" spans="2:51" s="14" customFormat="1" ht="11.25">
      <c r="B120" s="209"/>
      <c r="C120" s="210"/>
      <c r="D120" s="199" t="s">
        <v>174</v>
      </c>
      <c r="E120" s="211" t="s">
        <v>19</v>
      </c>
      <c r="F120" s="212" t="s">
        <v>178</v>
      </c>
      <c r="G120" s="210"/>
      <c r="H120" s="213">
        <v>0.7</v>
      </c>
      <c r="I120" s="214"/>
      <c r="J120" s="210"/>
      <c r="K120" s="210"/>
      <c r="L120" s="215"/>
      <c r="M120" s="216"/>
      <c r="N120" s="217"/>
      <c r="O120" s="217"/>
      <c r="P120" s="217"/>
      <c r="Q120" s="217"/>
      <c r="R120" s="217"/>
      <c r="S120" s="217"/>
      <c r="T120" s="218"/>
      <c r="AT120" s="219" t="s">
        <v>174</v>
      </c>
      <c r="AU120" s="219" t="s">
        <v>124</v>
      </c>
      <c r="AV120" s="14" t="s">
        <v>122</v>
      </c>
      <c r="AW120" s="14" t="s">
        <v>32</v>
      </c>
      <c r="AX120" s="14" t="s">
        <v>78</v>
      </c>
      <c r="AY120" s="219" t="s">
        <v>118</v>
      </c>
    </row>
    <row r="121" spans="1:65" s="2" customFormat="1" ht="16.5" customHeight="1">
      <c r="A121" s="35"/>
      <c r="B121" s="36"/>
      <c r="C121" s="220" t="s">
        <v>229</v>
      </c>
      <c r="D121" s="220" t="s">
        <v>179</v>
      </c>
      <c r="E121" s="221" t="s">
        <v>239</v>
      </c>
      <c r="F121" s="222" t="s">
        <v>240</v>
      </c>
      <c r="G121" s="223" t="s">
        <v>203</v>
      </c>
      <c r="H121" s="224">
        <v>2.1</v>
      </c>
      <c r="I121" s="225"/>
      <c r="J121" s="226">
        <f>ROUND(I121*H121,2)</f>
        <v>0</v>
      </c>
      <c r="K121" s="222" t="s">
        <v>19</v>
      </c>
      <c r="L121" s="227"/>
      <c r="M121" s="228" t="s">
        <v>19</v>
      </c>
      <c r="N121" s="229" t="s">
        <v>41</v>
      </c>
      <c r="O121" s="65"/>
      <c r="P121" s="155">
        <f>O121*H121</f>
        <v>0</v>
      </c>
      <c r="Q121" s="155">
        <v>0.027</v>
      </c>
      <c r="R121" s="155">
        <f>Q121*H121</f>
        <v>0.0567</v>
      </c>
      <c r="S121" s="155">
        <v>0</v>
      </c>
      <c r="T121" s="156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57" t="s">
        <v>143</v>
      </c>
      <c r="AT121" s="157" t="s">
        <v>179</v>
      </c>
      <c r="AU121" s="157" t="s">
        <v>124</v>
      </c>
      <c r="AY121" s="18" t="s">
        <v>118</v>
      </c>
      <c r="BE121" s="158">
        <f>IF(N121="základní",J121,0)</f>
        <v>0</v>
      </c>
      <c r="BF121" s="158">
        <f>IF(N121="snížená",J121,0)</f>
        <v>0</v>
      </c>
      <c r="BG121" s="158">
        <f>IF(N121="zákl. přenesená",J121,0)</f>
        <v>0</v>
      </c>
      <c r="BH121" s="158">
        <f>IF(N121="sníž. přenesená",J121,0)</f>
        <v>0</v>
      </c>
      <c r="BI121" s="158">
        <f>IF(N121="nulová",J121,0)</f>
        <v>0</v>
      </c>
      <c r="BJ121" s="18" t="s">
        <v>78</v>
      </c>
      <c r="BK121" s="158">
        <f>ROUND(I121*H121,2)</f>
        <v>0</v>
      </c>
      <c r="BL121" s="18" t="s">
        <v>122</v>
      </c>
      <c r="BM121" s="157" t="s">
        <v>526</v>
      </c>
    </row>
    <row r="122" spans="2:51" s="13" customFormat="1" ht="11.25">
      <c r="B122" s="197"/>
      <c r="C122" s="198"/>
      <c r="D122" s="199" t="s">
        <v>174</v>
      </c>
      <c r="E122" s="200" t="s">
        <v>19</v>
      </c>
      <c r="F122" s="201" t="s">
        <v>527</v>
      </c>
      <c r="G122" s="198"/>
      <c r="H122" s="202">
        <v>1.6</v>
      </c>
      <c r="I122" s="203"/>
      <c r="J122" s="198"/>
      <c r="K122" s="198"/>
      <c r="L122" s="204"/>
      <c r="M122" s="205"/>
      <c r="N122" s="206"/>
      <c r="O122" s="206"/>
      <c r="P122" s="206"/>
      <c r="Q122" s="206"/>
      <c r="R122" s="206"/>
      <c r="S122" s="206"/>
      <c r="T122" s="207"/>
      <c r="AT122" s="208" t="s">
        <v>174</v>
      </c>
      <c r="AU122" s="208" t="s">
        <v>124</v>
      </c>
      <c r="AV122" s="13" t="s">
        <v>80</v>
      </c>
      <c r="AW122" s="13" t="s">
        <v>32</v>
      </c>
      <c r="AX122" s="13" t="s">
        <v>70</v>
      </c>
      <c r="AY122" s="208" t="s">
        <v>118</v>
      </c>
    </row>
    <row r="123" spans="2:51" s="13" customFormat="1" ht="11.25">
      <c r="B123" s="197"/>
      <c r="C123" s="198"/>
      <c r="D123" s="199" t="s">
        <v>174</v>
      </c>
      <c r="E123" s="200" t="s">
        <v>19</v>
      </c>
      <c r="F123" s="201" t="s">
        <v>528</v>
      </c>
      <c r="G123" s="198"/>
      <c r="H123" s="202">
        <v>0.5</v>
      </c>
      <c r="I123" s="203"/>
      <c r="J123" s="198"/>
      <c r="K123" s="198"/>
      <c r="L123" s="204"/>
      <c r="M123" s="205"/>
      <c r="N123" s="206"/>
      <c r="O123" s="206"/>
      <c r="P123" s="206"/>
      <c r="Q123" s="206"/>
      <c r="R123" s="206"/>
      <c r="S123" s="206"/>
      <c r="T123" s="207"/>
      <c r="AT123" s="208" t="s">
        <v>174</v>
      </c>
      <c r="AU123" s="208" t="s">
        <v>124</v>
      </c>
      <c r="AV123" s="13" t="s">
        <v>80</v>
      </c>
      <c r="AW123" s="13" t="s">
        <v>32</v>
      </c>
      <c r="AX123" s="13" t="s">
        <v>70</v>
      </c>
      <c r="AY123" s="208" t="s">
        <v>118</v>
      </c>
    </row>
    <row r="124" spans="2:51" s="14" customFormat="1" ht="11.25">
      <c r="B124" s="209"/>
      <c r="C124" s="210"/>
      <c r="D124" s="199" t="s">
        <v>174</v>
      </c>
      <c r="E124" s="211" t="s">
        <v>19</v>
      </c>
      <c r="F124" s="212" t="s">
        <v>178</v>
      </c>
      <c r="G124" s="210"/>
      <c r="H124" s="213">
        <v>2.1</v>
      </c>
      <c r="I124" s="214"/>
      <c r="J124" s="210"/>
      <c r="K124" s="210"/>
      <c r="L124" s="215"/>
      <c r="M124" s="216"/>
      <c r="N124" s="217"/>
      <c r="O124" s="217"/>
      <c r="P124" s="217"/>
      <c r="Q124" s="217"/>
      <c r="R124" s="217"/>
      <c r="S124" s="217"/>
      <c r="T124" s="218"/>
      <c r="AT124" s="219" t="s">
        <v>174</v>
      </c>
      <c r="AU124" s="219" t="s">
        <v>124</v>
      </c>
      <c r="AV124" s="14" t="s">
        <v>122</v>
      </c>
      <c r="AW124" s="14" t="s">
        <v>32</v>
      </c>
      <c r="AX124" s="14" t="s">
        <v>78</v>
      </c>
      <c r="AY124" s="219" t="s">
        <v>118</v>
      </c>
    </row>
    <row r="125" spans="1:65" s="2" customFormat="1" ht="16.5" customHeight="1">
      <c r="A125" s="35"/>
      <c r="B125" s="36"/>
      <c r="C125" s="220" t="s">
        <v>234</v>
      </c>
      <c r="D125" s="220" t="s">
        <v>179</v>
      </c>
      <c r="E125" s="221" t="s">
        <v>245</v>
      </c>
      <c r="F125" s="222" t="s">
        <v>246</v>
      </c>
      <c r="G125" s="223" t="s">
        <v>203</v>
      </c>
      <c r="H125" s="224">
        <v>0.85</v>
      </c>
      <c r="I125" s="225"/>
      <c r="J125" s="226">
        <f>ROUND(I125*H125,2)</f>
        <v>0</v>
      </c>
      <c r="K125" s="222" t="s">
        <v>19</v>
      </c>
      <c r="L125" s="227"/>
      <c r="M125" s="228" t="s">
        <v>19</v>
      </c>
      <c r="N125" s="229" t="s">
        <v>41</v>
      </c>
      <c r="O125" s="65"/>
      <c r="P125" s="155">
        <f>O125*H125</f>
        <v>0</v>
      </c>
      <c r="Q125" s="155">
        <v>0.027</v>
      </c>
      <c r="R125" s="155">
        <f>Q125*H125</f>
        <v>0.022949999999999998</v>
      </c>
      <c r="S125" s="155">
        <v>0</v>
      </c>
      <c r="T125" s="156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57" t="s">
        <v>143</v>
      </c>
      <c r="AT125" s="157" t="s">
        <v>179</v>
      </c>
      <c r="AU125" s="157" t="s">
        <v>124</v>
      </c>
      <c r="AY125" s="18" t="s">
        <v>118</v>
      </c>
      <c r="BE125" s="158">
        <f>IF(N125="základní",J125,0)</f>
        <v>0</v>
      </c>
      <c r="BF125" s="158">
        <f>IF(N125="snížená",J125,0)</f>
        <v>0</v>
      </c>
      <c r="BG125" s="158">
        <f>IF(N125="zákl. přenesená",J125,0)</f>
        <v>0</v>
      </c>
      <c r="BH125" s="158">
        <f>IF(N125="sníž. přenesená",J125,0)</f>
        <v>0</v>
      </c>
      <c r="BI125" s="158">
        <f>IF(N125="nulová",J125,0)</f>
        <v>0</v>
      </c>
      <c r="BJ125" s="18" t="s">
        <v>78</v>
      </c>
      <c r="BK125" s="158">
        <f>ROUND(I125*H125,2)</f>
        <v>0</v>
      </c>
      <c r="BL125" s="18" t="s">
        <v>122</v>
      </c>
      <c r="BM125" s="157" t="s">
        <v>529</v>
      </c>
    </row>
    <row r="126" spans="2:51" s="13" customFormat="1" ht="11.25">
      <c r="B126" s="197"/>
      <c r="C126" s="198"/>
      <c r="D126" s="199" t="s">
        <v>174</v>
      </c>
      <c r="E126" s="200" t="s">
        <v>19</v>
      </c>
      <c r="F126" s="201" t="s">
        <v>530</v>
      </c>
      <c r="G126" s="198"/>
      <c r="H126" s="202">
        <v>0.6</v>
      </c>
      <c r="I126" s="203"/>
      <c r="J126" s="198"/>
      <c r="K126" s="198"/>
      <c r="L126" s="204"/>
      <c r="M126" s="205"/>
      <c r="N126" s="206"/>
      <c r="O126" s="206"/>
      <c r="P126" s="206"/>
      <c r="Q126" s="206"/>
      <c r="R126" s="206"/>
      <c r="S126" s="206"/>
      <c r="T126" s="207"/>
      <c r="AT126" s="208" t="s">
        <v>174</v>
      </c>
      <c r="AU126" s="208" t="s">
        <v>124</v>
      </c>
      <c r="AV126" s="13" t="s">
        <v>80</v>
      </c>
      <c r="AW126" s="13" t="s">
        <v>32</v>
      </c>
      <c r="AX126" s="13" t="s">
        <v>70</v>
      </c>
      <c r="AY126" s="208" t="s">
        <v>118</v>
      </c>
    </row>
    <row r="127" spans="2:51" s="13" customFormat="1" ht="11.25">
      <c r="B127" s="197"/>
      <c r="C127" s="198"/>
      <c r="D127" s="199" t="s">
        <v>174</v>
      </c>
      <c r="E127" s="200" t="s">
        <v>19</v>
      </c>
      <c r="F127" s="201" t="s">
        <v>531</v>
      </c>
      <c r="G127" s="198"/>
      <c r="H127" s="202">
        <v>0.25</v>
      </c>
      <c r="I127" s="203"/>
      <c r="J127" s="198"/>
      <c r="K127" s="198"/>
      <c r="L127" s="204"/>
      <c r="M127" s="205"/>
      <c r="N127" s="206"/>
      <c r="O127" s="206"/>
      <c r="P127" s="206"/>
      <c r="Q127" s="206"/>
      <c r="R127" s="206"/>
      <c r="S127" s="206"/>
      <c r="T127" s="207"/>
      <c r="AT127" s="208" t="s">
        <v>174</v>
      </c>
      <c r="AU127" s="208" t="s">
        <v>124</v>
      </c>
      <c r="AV127" s="13" t="s">
        <v>80</v>
      </c>
      <c r="AW127" s="13" t="s">
        <v>32</v>
      </c>
      <c r="AX127" s="13" t="s">
        <v>70</v>
      </c>
      <c r="AY127" s="208" t="s">
        <v>118</v>
      </c>
    </row>
    <row r="128" spans="2:51" s="14" customFormat="1" ht="11.25">
      <c r="B128" s="209"/>
      <c r="C128" s="210"/>
      <c r="D128" s="199" t="s">
        <v>174</v>
      </c>
      <c r="E128" s="211" t="s">
        <v>19</v>
      </c>
      <c r="F128" s="212" t="s">
        <v>178</v>
      </c>
      <c r="G128" s="210"/>
      <c r="H128" s="213">
        <v>0.85</v>
      </c>
      <c r="I128" s="214"/>
      <c r="J128" s="210"/>
      <c r="K128" s="210"/>
      <c r="L128" s="215"/>
      <c r="M128" s="216"/>
      <c r="N128" s="217"/>
      <c r="O128" s="217"/>
      <c r="P128" s="217"/>
      <c r="Q128" s="217"/>
      <c r="R128" s="217"/>
      <c r="S128" s="217"/>
      <c r="T128" s="218"/>
      <c r="AT128" s="219" t="s">
        <v>174</v>
      </c>
      <c r="AU128" s="219" t="s">
        <v>124</v>
      </c>
      <c r="AV128" s="14" t="s">
        <v>122</v>
      </c>
      <c r="AW128" s="14" t="s">
        <v>32</v>
      </c>
      <c r="AX128" s="14" t="s">
        <v>78</v>
      </c>
      <c r="AY128" s="219" t="s">
        <v>118</v>
      </c>
    </row>
    <row r="129" spans="1:65" s="2" customFormat="1" ht="16.5" customHeight="1">
      <c r="A129" s="35"/>
      <c r="B129" s="36"/>
      <c r="C129" s="220" t="s">
        <v>8</v>
      </c>
      <c r="D129" s="220" t="s">
        <v>179</v>
      </c>
      <c r="E129" s="221" t="s">
        <v>251</v>
      </c>
      <c r="F129" s="222" t="s">
        <v>252</v>
      </c>
      <c r="G129" s="223" t="s">
        <v>203</v>
      </c>
      <c r="H129" s="224">
        <v>4.2</v>
      </c>
      <c r="I129" s="225"/>
      <c r="J129" s="226">
        <f>ROUND(I129*H129,2)</f>
        <v>0</v>
      </c>
      <c r="K129" s="222" t="s">
        <v>19</v>
      </c>
      <c r="L129" s="227"/>
      <c r="M129" s="228" t="s">
        <v>19</v>
      </c>
      <c r="N129" s="229" t="s">
        <v>41</v>
      </c>
      <c r="O129" s="65"/>
      <c r="P129" s="155">
        <f>O129*H129</f>
        <v>0</v>
      </c>
      <c r="Q129" s="155">
        <v>0</v>
      </c>
      <c r="R129" s="155">
        <f>Q129*H129</f>
        <v>0</v>
      </c>
      <c r="S129" s="155">
        <v>0</v>
      </c>
      <c r="T129" s="15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57" t="s">
        <v>143</v>
      </c>
      <c r="AT129" s="157" t="s">
        <v>179</v>
      </c>
      <c r="AU129" s="157" t="s">
        <v>124</v>
      </c>
      <c r="AY129" s="18" t="s">
        <v>118</v>
      </c>
      <c r="BE129" s="158">
        <f>IF(N129="základní",J129,0)</f>
        <v>0</v>
      </c>
      <c r="BF129" s="158">
        <f>IF(N129="snížená",J129,0)</f>
        <v>0</v>
      </c>
      <c r="BG129" s="158">
        <f>IF(N129="zákl. přenesená",J129,0)</f>
        <v>0</v>
      </c>
      <c r="BH129" s="158">
        <f>IF(N129="sníž. přenesená",J129,0)</f>
        <v>0</v>
      </c>
      <c r="BI129" s="158">
        <f>IF(N129="nulová",J129,0)</f>
        <v>0</v>
      </c>
      <c r="BJ129" s="18" t="s">
        <v>78</v>
      </c>
      <c r="BK129" s="158">
        <f>ROUND(I129*H129,2)</f>
        <v>0</v>
      </c>
      <c r="BL129" s="18" t="s">
        <v>122</v>
      </c>
      <c r="BM129" s="157" t="s">
        <v>532</v>
      </c>
    </row>
    <row r="130" spans="2:51" s="13" customFormat="1" ht="11.25">
      <c r="B130" s="197"/>
      <c r="C130" s="198"/>
      <c r="D130" s="199" t="s">
        <v>174</v>
      </c>
      <c r="E130" s="200" t="s">
        <v>19</v>
      </c>
      <c r="F130" s="201" t="s">
        <v>533</v>
      </c>
      <c r="G130" s="198"/>
      <c r="H130" s="202">
        <v>1.4</v>
      </c>
      <c r="I130" s="203"/>
      <c r="J130" s="198"/>
      <c r="K130" s="198"/>
      <c r="L130" s="204"/>
      <c r="M130" s="205"/>
      <c r="N130" s="206"/>
      <c r="O130" s="206"/>
      <c r="P130" s="206"/>
      <c r="Q130" s="206"/>
      <c r="R130" s="206"/>
      <c r="S130" s="206"/>
      <c r="T130" s="207"/>
      <c r="AT130" s="208" t="s">
        <v>174</v>
      </c>
      <c r="AU130" s="208" t="s">
        <v>124</v>
      </c>
      <c r="AV130" s="13" t="s">
        <v>80</v>
      </c>
      <c r="AW130" s="13" t="s">
        <v>32</v>
      </c>
      <c r="AX130" s="13" t="s">
        <v>70</v>
      </c>
      <c r="AY130" s="208" t="s">
        <v>118</v>
      </c>
    </row>
    <row r="131" spans="2:51" s="13" customFormat="1" ht="11.25">
      <c r="B131" s="197"/>
      <c r="C131" s="198"/>
      <c r="D131" s="199" t="s">
        <v>174</v>
      </c>
      <c r="E131" s="200" t="s">
        <v>19</v>
      </c>
      <c r="F131" s="201" t="s">
        <v>534</v>
      </c>
      <c r="G131" s="198"/>
      <c r="H131" s="202">
        <v>2.8</v>
      </c>
      <c r="I131" s="203"/>
      <c r="J131" s="198"/>
      <c r="K131" s="198"/>
      <c r="L131" s="204"/>
      <c r="M131" s="205"/>
      <c r="N131" s="206"/>
      <c r="O131" s="206"/>
      <c r="P131" s="206"/>
      <c r="Q131" s="206"/>
      <c r="R131" s="206"/>
      <c r="S131" s="206"/>
      <c r="T131" s="207"/>
      <c r="AT131" s="208" t="s">
        <v>174</v>
      </c>
      <c r="AU131" s="208" t="s">
        <v>124</v>
      </c>
      <c r="AV131" s="13" t="s">
        <v>80</v>
      </c>
      <c r="AW131" s="13" t="s">
        <v>32</v>
      </c>
      <c r="AX131" s="13" t="s">
        <v>70</v>
      </c>
      <c r="AY131" s="208" t="s">
        <v>118</v>
      </c>
    </row>
    <row r="132" spans="2:51" s="14" customFormat="1" ht="11.25">
      <c r="B132" s="209"/>
      <c r="C132" s="210"/>
      <c r="D132" s="199" t="s">
        <v>174</v>
      </c>
      <c r="E132" s="211" t="s">
        <v>19</v>
      </c>
      <c r="F132" s="212" t="s">
        <v>178</v>
      </c>
      <c r="G132" s="210"/>
      <c r="H132" s="213">
        <v>4.199999999999999</v>
      </c>
      <c r="I132" s="214"/>
      <c r="J132" s="210"/>
      <c r="K132" s="210"/>
      <c r="L132" s="215"/>
      <c r="M132" s="216"/>
      <c r="N132" s="217"/>
      <c r="O132" s="217"/>
      <c r="P132" s="217"/>
      <c r="Q132" s="217"/>
      <c r="R132" s="217"/>
      <c r="S132" s="217"/>
      <c r="T132" s="218"/>
      <c r="AT132" s="219" t="s">
        <v>174</v>
      </c>
      <c r="AU132" s="219" t="s">
        <v>124</v>
      </c>
      <c r="AV132" s="14" t="s">
        <v>122</v>
      </c>
      <c r="AW132" s="14" t="s">
        <v>32</v>
      </c>
      <c r="AX132" s="14" t="s">
        <v>78</v>
      </c>
      <c r="AY132" s="219" t="s">
        <v>118</v>
      </c>
    </row>
    <row r="133" spans="1:65" s="2" customFormat="1" ht="16.5" customHeight="1">
      <c r="A133" s="35"/>
      <c r="B133" s="36"/>
      <c r="C133" s="220" t="s">
        <v>244</v>
      </c>
      <c r="D133" s="220" t="s">
        <v>179</v>
      </c>
      <c r="E133" s="221" t="s">
        <v>256</v>
      </c>
      <c r="F133" s="222" t="s">
        <v>257</v>
      </c>
      <c r="G133" s="223" t="s">
        <v>203</v>
      </c>
      <c r="H133" s="224">
        <v>2.1</v>
      </c>
      <c r="I133" s="225"/>
      <c r="J133" s="226">
        <f>ROUND(I133*H133,2)</f>
        <v>0</v>
      </c>
      <c r="K133" s="222" t="s">
        <v>19</v>
      </c>
      <c r="L133" s="227"/>
      <c r="M133" s="228" t="s">
        <v>19</v>
      </c>
      <c r="N133" s="229" t="s">
        <v>41</v>
      </c>
      <c r="O133" s="65"/>
      <c r="P133" s="155">
        <f>O133*H133</f>
        <v>0</v>
      </c>
      <c r="Q133" s="155">
        <v>0</v>
      </c>
      <c r="R133" s="155">
        <f>Q133*H133</f>
        <v>0</v>
      </c>
      <c r="S133" s="155">
        <v>0</v>
      </c>
      <c r="T133" s="156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57" t="s">
        <v>143</v>
      </c>
      <c r="AT133" s="157" t="s">
        <v>179</v>
      </c>
      <c r="AU133" s="157" t="s">
        <v>124</v>
      </c>
      <c r="AY133" s="18" t="s">
        <v>118</v>
      </c>
      <c r="BE133" s="158">
        <f>IF(N133="základní",J133,0)</f>
        <v>0</v>
      </c>
      <c r="BF133" s="158">
        <f>IF(N133="snížená",J133,0)</f>
        <v>0</v>
      </c>
      <c r="BG133" s="158">
        <f>IF(N133="zákl. přenesená",J133,0)</f>
        <v>0</v>
      </c>
      <c r="BH133" s="158">
        <f>IF(N133="sníž. přenesená",J133,0)</f>
        <v>0</v>
      </c>
      <c r="BI133" s="158">
        <f>IF(N133="nulová",J133,0)</f>
        <v>0</v>
      </c>
      <c r="BJ133" s="18" t="s">
        <v>78</v>
      </c>
      <c r="BK133" s="158">
        <f>ROUND(I133*H133,2)</f>
        <v>0</v>
      </c>
      <c r="BL133" s="18" t="s">
        <v>122</v>
      </c>
      <c r="BM133" s="157" t="s">
        <v>535</v>
      </c>
    </row>
    <row r="134" spans="2:51" s="13" customFormat="1" ht="11.25">
      <c r="B134" s="197"/>
      <c r="C134" s="198"/>
      <c r="D134" s="199" t="s">
        <v>174</v>
      </c>
      <c r="E134" s="200" t="s">
        <v>19</v>
      </c>
      <c r="F134" s="201" t="s">
        <v>517</v>
      </c>
      <c r="G134" s="198"/>
      <c r="H134" s="202">
        <v>0.75</v>
      </c>
      <c r="I134" s="203"/>
      <c r="J134" s="198"/>
      <c r="K134" s="198"/>
      <c r="L134" s="204"/>
      <c r="M134" s="205"/>
      <c r="N134" s="206"/>
      <c r="O134" s="206"/>
      <c r="P134" s="206"/>
      <c r="Q134" s="206"/>
      <c r="R134" s="206"/>
      <c r="S134" s="206"/>
      <c r="T134" s="207"/>
      <c r="AT134" s="208" t="s">
        <v>174</v>
      </c>
      <c r="AU134" s="208" t="s">
        <v>124</v>
      </c>
      <c r="AV134" s="13" t="s">
        <v>80</v>
      </c>
      <c r="AW134" s="13" t="s">
        <v>32</v>
      </c>
      <c r="AX134" s="13" t="s">
        <v>70</v>
      </c>
      <c r="AY134" s="208" t="s">
        <v>118</v>
      </c>
    </row>
    <row r="135" spans="2:51" s="13" customFormat="1" ht="11.25">
      <c r="B135" s="197"/>
      <c r="C135" s="198"/>
      <c r="D135" s="199" t="s">
        <v>174</v>
      </c>
      <c r="E135" s="200" t="s">
        <v>19</v>
      </c>
      <c r="F135" s="201" t="s">
        <v>536</v>
      </c>
      <c r="G135" s="198"/>
      <c r="H135" s="202">
        <v>1.35</v>
      </c>
      <c r="I135" s="203"/>
      <c r="J135" s="198"/>
      <c r="K135" s="198"/>
      <c r="L135" s="204"/>
      <c r="M135" s="205"/>
      <c r="N135" s="206"/>
      <c r="O135" s="206"/>
      <c r="P135" s="206"/>
      <c r="Q135" s="206"/>
      <c r="R135" s="206"/>
      <c r="S135" s="206"/>
      <c r="T135" s="207"/>
      <c r="AT135" s="208" t="s">
        <v>174</v>
      </c>
      <c r="AU135" s="208" t="s">
        <v>124</v>
      </c>
      <c r="AV135" s="13" t="s">
        <v>80</v>
      </c>
      <c r="AW135" s="13" t="s">
        <v>32</v>
      </c>
      <c r="AX135" s="13" t="s">
        <v>70</v>
      </c>
      <c r="AY135" s="208" t="s">
        <v>118</v>
      </c>
    </row>
    <row r="136" spans="2:51" s="14" customFormat="1" ht="11.25">
      <c r="B136" s="209"/>
      <c r="C136" s="210"/>
      <c r="D136" s="199" t="s">
        <v>174</v>
      </c>
      <c r="E136" s="211" t="s">
        <v>19</v>
      </c>
      <c r="F136" s="212" t="s">
        <v>178</v>
      </c>
      <c r="G136" s="210"/>
      <c r="H136" s="213">
        <v>2.1</v>
      </c>
      <c r="I136" s="214"/>
      <c r="J136" s="210"/>
      <c r="K136" s="210"/>
      <c r="L136" s="215"/>
      <c r="M136" s="216"/>
      <c r="N136" s="217"/>
      <c r="O136" s="217"/>
      <c r="P136" s="217"/>
      <c r="Q136" s="217"/>
      <c r="R136" s="217"/>
      <c r="S136" s="217"/>
      <c r="T136" s="218"/>
      <c r="AT136" s="219" t="s">
        <v>174</v>
      </c>
      <c r="AU136" s="219" t="s">
        <v>124</v>
      </c>
      <c r="AV136" s="14" t="s">
        <v>122</v>
      </c>
      <c r="AW136" s="14" t="s">
        <v>32</v>
      </c>
      <c r="AX136" s="14" t="s">
        <v>78</v>
      </c>
      <c r="AY136" s="219" t="s">
        <v>118</v>
      </c>
    </row>
    <row r="137" spans="1:65" s="2" customFormat="1" ht="16.5" customHeight="1">
      <c r="A137" s="35"/>
      <c r="B137" s="36"/>
      <c r="C137" s="220" t="s">
        <v>250</v>
      </c>
      <c r="D137" s="220" t="s">
        <v>179</v>
      </c>
      <c r="E137" s="221" t="s">
        <v>261</v>
      </c>
      <c r="F137" s="222" t="s">
        <v>262</v>
      </c>
      <c r="G137" s="223" t="s">
        <v>203</v>
      </c>
      <c r="H137" s="224">
        <v>2.65</v>
      </c>
      <c r="I137" s="225"/>
      <c r="J137" s="226">
        <f>ROUND(I137*H137,2)</f>
        <v>0</v>
      </c>
      <c r="K137" s="222" t="s">
        <v>19</v>
      </c>
      <c r="L137" s="227"/>
      <c r="M137" s="228" t="s">
        <v>19</v>
      </c>
      <c r="N137" s="229" t="s">
        <v>41</v>
      </c>
      <c r="O137" s="65"/>
      <c r="P137" s="155">
        <f>O137*H137</f>
        <v>0</v>
      </c>
      <c r="Q137" s="155">
        <v>0</v>
      </c>
      <c r="R137" s="155">
        <f>Q137*H137</f>
        <v>0</v>
      </c>
      <c r="S137" s="155">
        <v>0</v>
      </c>
      <c r="T137" s="156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57" t="s">
        <v>143</v>
      </c>
      <c r="AT137" s="157" t="s">
        <v>179</v>
      </c>
      <c r="AU137" s="157" t="s">
        <v>124</v>
      </c>
      <c r="AY137" s="18" t="s">
        <v>118</v>
      </c>
      <c r="BE137" s="158">
        <f>IF(N137="základní",J137,0)</f>
        <v>0</v>
      </c>
      <c r="BF137" s="158">
        <f>IF(N137="snížená",J137,0)</f>
        <v>0</v>
      </c>
      <c r="BG137" s="158">
        <f>IF(N137="zákl. přenesená",J137,0)</f>
        <v>0</v>
      </c>
      <c r="BH137" s="158">
        <f>IF(N137="sníž. přenesená",J137,0)</f>
        <v>0</v>
      </c>
      <c r="BI137" s="158">
        <f>IF(N137="nulová",J137,0)</f>
        <v>0</v>
      </c>
      <c r="BJ137" s="18" t="s">
        <v>78</v>
      </c>
      <c r="BK137" s="158">
        <f>ROUND(I137*H137,2)</f>
        <v>0</v>
      </c>
      <c r="BL137" s="18" t="s">
        <v>122</v>
      </c>
      <c r="BM137" s="157" t="s">
        <v>537</v>
      </c>
    </row>
    <row r="138" spans="2:51" s="13" customFormat="1" ht="11.25">
      <c r="B138" s="197"/>
      <c r="C138" s="198"/>
      <c r="D138" s="199" t="s">
        <v>174</v>
      </c>
      <c r="E138" s="200" t="s">
        <v>19</v>
      </c>
      <c r="F138" s="201" t="s">
        <v>538</v>
      </c>
      <c r="G138" s="198"/>
      <c r="H138" s="202">
        <v>1.2</v>
      </c>
      <c r="I138" s="203"/>
      <c r="J138" s="198"/>
      <c r="K138" s="198"/>
      <c r="L138" s="204"/>
      <c r="M138" s="205"/>
      <c r="N138" s="206"/>
      <c r="O138" s="206"/>
      <c r="P138" s="206"/>
      <c r="Q138" s="206"/>
      <c r="R138" s="206"/>
      <c r="S138" s="206"/>
      <c r="T138" s="207"/>
      <c r="AT138" s="208" t="s">
        <v>174</v>
      </c>
      <c r="AU138" s="208" t="s">
        <v>124</v>
      </c>
      <c r="AV138" s="13" t="s">
        <v>80</v>
      </c>
      <c r="AW138" s="13" t="s">
        <v>32</v>
      </c>
      <c r="AX138" s="13" t="s">
        <v>70</v>
      </c>
      <c r="AY138" s="208" t="s">
        <v>118</v>
      </c>
    </row>
    <row r="139" spans="2:51" s="13" customFormat="1" ht="11.25">
      <c r="B139" s="197"/>
      <c r="C139" s="198"/>
      <c r="D139" s="199" t="s">
        <v>174</v>
      </c>
      <c r="E139" s="200" t="s">
        <v>19</v>
      </c>
      <c r="F139" s="201" t="s">
        <v>539</v>
      </c>
      <c r="G139" s="198"/>
      <c r="H139" s="202">
        <v>1.45</v>
      </c>
      <c r="I139" s="203"/>
      <c r="J139" s="198"/>
      <c r="K139" s="198"/>
      <c r="L139" s="204"/>
      <c r="M139" s="205"/>
      <c r="N139" s="206"/>
      <c r="O139" s="206"/>
      <c r="P139" s="206"/>
      <c r="Q139" s="206"/>
      <c r="R139" s="206"/>
      <c r="S139" s="206"/>
      <c r="T139" s="207"/>
      <c r="AT139" s="208" t="s">
        <v>174</v>
      </c>
      <c r="AU139" s="208" t="s">
        <v>124</v>
      </c>
      <c r="AV139" s="13" t="s">
        <v>80</v>
      </c>
      <c r="AW139" s="13" t="s">
        <v>32</v>
      </c>
      <c r="AX139" s="13" t="s">
        <v>70</v>
      </c>
      <c r="AY139" s="208" t="s">
        <v>118</v>
      </c>
    </row>
    <row r="140" spans="2:51" s="14" customFormat="1" ht="11.25">
      <c r="B140" s="209"/>
      <c r="C140" s="210"/>
      <c r="D140" s="199" t="s">
        <v>174</v>
      </c>
      <c r="E140" s="211" t="s">
        <v>19</v>
      </c>
      <c r="F140" s="212" t="s">
        <v>178</v>
      </c>
      <c r="G140" s="210"/>
      <c r="H140" s="213">
        <v>2.65</v>
      </c>
      <c r="I140" s="214"/>
      <c r="J140" s="210"/>
      <c r="K140" s="210"/>
      <c r="L140" s="215"/>
      <c r="M140" s="216"/>
      <c r="N140" s="217"/>
      <c r="O140" s="217"/>
      <c r="P140" s="217"/>
      <c r="Q140" s="217"/>
      <c r="R140" s="217"/>
      <c r="S140" s="217"/>
      <c r="T140" s="218"/>
      <c r="AT140" s="219" t="s">
        <v>174</v>
      </c>
      <c r="AU140" s="219" t="s">
        <v>124</v>
      </c>
      <c r="AV140" s="14" t="s">
        <v>122</v>
      </c>
      <c r="AW140" s="14" t="s">
        <v>32</v>
      </c>
      <c r="AX140" s="14" t="s">
        <v>78</v>
      </c>
      <c r="AY140" s="219" t="s">
        <v>118</v>
      </c>
    </row>
    <row r="141" spans="1:65" s="2" customFormat="1" ht="16.5" customHeight="1">
      <c r="A141" s="35"/>
      <c r="B141" s="36"/>
      <c r="C141" s="220" t="s">
        <v>199</v>
      </c>
      <c r="D141" s="220" t="s">
        <v>179</v>
      </c>
      <c r="E141" s="221" t="s">
        <v>267</v>
      </c>
      <c r="F141" s="222" t="s">
        <v>268</v>
      </c>
      <c r="G141" s="223" t="s">
        <v>203</v>
      </c>
      <c r="H141" s="224">
        <v>1.35</v>
      </c>
      <c r="I141" s="225"/>
      <c r="J141" s="226">
        <f>ROUND(I141*H141,2)</f>
        <v>0</v>
      </c>
      <c r="K141" s="222" t="s">
        <v>19</v>
      </c>
      <c r="L141" s="227"/>
      <c r="M141" s="228" t="s">
        <v>19</v>
      </c>
      <c r="N141" s="229" t="s">
        <v>41</v>
      </c>
      <c r="O141" s="65"/>
      <c r="P141" s="155">
        <f>O141*H141</f>
        <v>0</v>
      </c>
      <c r="Q141" s="155">
        <v>0</v>
      </c>
      <c r="R141" s="155">
        <f>Q141*H141</f>
        <v>0</v>
      </c>
      <c r="S141" s="155">
        <v>0</v>
      </c>
      <c r="T141" s="15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57" t="s">
        <v>143</v>
      </c>
      <c r="AT141" s="157" t="s">
        <v>179</v>
      </c>
      <c r="AU141" s="157" t="s">
        <v>124</v>
      </c>
      <c r="AY141" s="18" t="s">
        <v>118</v>
      </c>
      <c r="BE141" s="158">
        <f>IF(N141="základní",J141,0)</f>
        <v>0</v>
      </c>
      <c r="BF141" s="158">
        <f>IF(N141="snížená",J141,0)</f>
        <v>0</v>
      </c>
      <c r="BG141" s="158">
        <f>IF(N141="zákl. přenesená",J141,0)</f>
        <v>0</v>
      </c>
      <c r="BH141" s="158">
        <f>IF(N141="sníž. přenesená",J141,0)</f>
        <v>0</v>
      </c>
      <c r="BI141" s="158">
        <f>IF(N141="nulová",J141,0)</f>
        <v>0</v>
      </c>
      <c r="BJ141" s="18" t="s">
        <v>78</v>
      </c>
      <c r="BK141" s="158">
        <f>ROUND(I141*H141,2)</f>
        <v>0</v>
      </c>
      <c r="BL141" s="18" t="s">
        <v>122</v>
      </c>
      <c r="BM141" s="157" t="s">
        <v>540</v>
      </c>
    </row>
    <row r="142" spans="2:51" s="13" customFormat="1" ht="11.25">
      <c r="B142" s="197"/>
      <c r="C142" s="198"/>
      <c r="D142" s="199" t="s">
        <v>174</v>
      </c>
      <c r="E142" s="200" t="s">
        <v>19</v>
      </c>
      <c r="F142" s="201" t="s">
        <v>530</v>
      </c>
      <c r="G142" s="198"/>
      <c r="H142" s="202">
        <v>0.6</v>
      </c>
      <c r="I142" s="203"/>
      <c r="J142" s="198"/>
      <c r="K142" s="198"/>
      <c r="L142" s="204"/>
      <c r="M142" s="205"/>
      <c r="N142" s="206"/>
      <c r="O142" s="206"/>
      <c r="P142" s="206"/>
      <c r="Q142" s="206"/>
      <c r="R142" s="206"/>
      <c r="S142" s="206"/>
      <c r="T142" s="207"/>
      <c r="AT142" s="208" t="s">
        <v>174</v>
      </c>
      <c r="AU142" s="208" t="s">
        <v>124</v>
      </c>
      <c r="AV142" s="13" t="s">
        <v>80</v>
      </c>
      <c r="AW142" s="13" t="s">
        <v>32</v>
      </c>
      <c r="AX142" s="13" t="s">
        <v>70</v>
      </c>
      <c r="AY142" s="208" t="s">
        <v>118</v>
      </c>
    </row>
    <row r="143" spans="2:51" s="13" customFormat="1" ht="11.25">
      <c r="B143" s="197"/>
      <c r="C143" s="198"/>
      <c r="D143" s="199" t="s">
        <v>174</v>
      </c>
      <c r="E143" s="200" t="s">
        <v>19</v>
      </c>
      <c r="F143" s="201" t="s">
        <v>541</v>
      </c>
      <c r="G143" s="198"/>
      <c r="H143" s="202">
        <v>0.75</v>
      </c>
      <c r="I143" s="203"/>
      <c r="J143" s="198"/>
      <c r="K143" s="198"/>
      <c r="L143" s="204"/>
      <c r="M143" s="205"/>
      <c r="N143" s="206"/>
      <c r="O143" s="206"/>
      <c r="P143" s="206"/>
      <c r="Q143" s="206"/>
      <c r="R143" s="206"/>
      <c r="S143" s="206"/>
      <c r="T143" s="207"/>
      <c r="AT143" s="208" t="s">
        <v>174</v>
      </c>
      <c r="AU143" s="208" t="s">
        <v>124</v>
      </c>
      <c r="AV143" s="13" t="s">
        <v>80</v>
      </c>
      <c r="AW143" s="13" t="s">
        <v>32</v>
      </c>
      <c r="AX143" s="13" t="s">
        <v>70</v>
      </c>
      <c r="AY143" s="208" t="s">
        <v>118</v>
      </c>
    </row>
    <row r="144" spans="2:51" s="14" customFormat="1" ht="11.25">
      <c r="B144" s="209"/>
      <c r="C144" s="210"/>
      <c r="D144" s="199" t="s">
        <v>174</v>
      </c>
      <c r="E144" s="211" t="s">
        <v>19</v>
      </c>
      <c r="F144" s="212" t="s">
        <v>178</v>
      </c>
      <c r="G144" s="210"/>
      <c r="H144" s="213">
        <v>1.35</v>
      </c>
      <c r="I144" s="214"/>
      <c r="J144" s="210"/>
      <c r="K144" s="210"/>
      <c r="L144" s="215"/>
      <c r="M144" s="216"/>
      <c r="N144" s="217"/>
      <c r="O144" s="217"/>
      <c r="P144" s="217"/>
      <c r="Q144" s="217"/>
      <c r="R144" s="217"/>
      <c r="S144" s="217"/>
      <c r="T144" s="218"/>
      <c r="AT144" s="219" t="s">
        <v>174</v>
      </c>
      <c r="AU144" s="219" t="s">
        <v>124</v>
      </c>
      <c r="AV144" s="14" t="s">
        <v>122</v>
      </c>
      <c r="AW144" s="14" t="s">
        <v>32</v>
      </c>
      <c r="AX144" s="14" t="s">
        <v>78</v>
      </c>
      <c r="AY144" s="219" t="s">
        <v>118</v>
      </c>
    </row>
    <row r="145" spans="1:65" s="2" customFormat="1" ht="16.5" customHeight="1">
      <c r="A145" s="35"/>
      <c r="B145" s="36"/>
      <c r="C145" s="220" t="s">
        <v>260</v>
      </c>
      <c r="D145" s="220" t="s">
        <v>179</v>
      </c>
      <c r="E145" s="221" t="s">
        <v>271</v>
      </c>
      <c r="F145" s="222" t="s">
        <v>272</v>
      </c>
      <c r="G145" s="223" t="s">
        <v>203</v>
      </c>
      <c r="H145" s="224">
        <v>0.65</v>
      </c>
      <c r="I145" s="225"/>
      <c r="J145" s="226">
        <f>ROUND(I145*H145,2)</f>
        <v>0</v>
      </c>
      <c r="K145" s="222" t="s">
        <v>19</v>
      </c>
      <c r="L145" s="227"/>
      <c r="M145" s="228" t="s">
        <v>19</v>
      </c>
      <c r="N145" s="229" t="s">
        <v>41</v>
      </c>
      <c r="O145" s="65"/>
      <c r="P145" s="155">
        <f>O145*H145</f>
        <v>0</v>
      </c>
      <c r="Q145" s="155">
        <v>0</v>
      </c>
      <c r="R145" s="155">
        <f>Q145*H145</f>
        <v>0</v>
      </c>
      <c r="S145" s="155">
        <v>0</v>
      </c>
      <c r="T145" s="156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57" t="s">
        <v>143</v>
      </c>
      <c r="AT145" s="157" t="s">
        <v>179</v>
      </c>
      <c r="AU145" s="157" t="s">
        <v>124</v>
      </c>
      <c r="AY145" s="18" t="s">
        <v>118</v>
      </c>
      <c r="BE145" s="158">
        <f>IF(N145="základní",J145,0)</f>
        <v>0</v>
      </c>
      <c r="BF145" s="158">
        <f>IF(N145="snížená",J145,0)</f>
        <v>0</v>
      </c>
      <c r="BG145" s="158">
        <f>IF(N145="zákl. přenesená",J145,0)</f>
        <v>0</v>
      </c>
      <c r="BH145" s="158">
        <f>IF(N145="sníž. přenesená",J145,0)</f>
        <v>0</v>
      </c>
      <c r="BI145" s="158">
        <f>IF(N145="nulová",J145,0)</f>
        <v>0</v>
      </c>
      <c r="BJ145" s="18" t="s">
        <v>78</v>
      </c>
      <c r="BK145" s="158">
        <f>ROUND(I145*H145,2)</f>
        <v>0</v>
      </c>
      <c r="BL145" s="18" t="s">
        <v>122</v>
      </c>
      <c r="BM145" s="157" t="s">
        <v>542</v>
      </c>
    </row>
    <row r="146" spans="2:51" s="13" customFormat="1" ht="11.25">
      <c r="B146" s="197"/>
      <c r="C146" s="198"/>
      <c r="D146" s="199" t="s">
        <v>174</v>
      </c>
      <c r="E146" s="200" t="s">
        <v>19</v>
      </c>
      <c r="F146" s="201" t="s">
        <v>543</v>
      </c>
      <c r="G146" s="198"/>
      <c r="H146" s="202">
        <v>0.65</v>
      </c>
      <c r="I146" s="203"/>
      <c r="J146" s="198"/>
      <c r="K146" s="198"/>
      <c r="L146" s="204"/>
      <c r="M146" s="205"/>
      <c r="N146" s="206"/>
      <c r="O146" s="206"/>
      <c r="P146" s="206"/>
      <c r="Q146" s="206"/>
      <c r="R146" s="206"/>
      <c r="S146" s="206"/>
      <c r="T146" s="207"/>
      <c r="AT146" s="208" t="s">
        <v>174</v>
      </c>
      <c r="AU146" s="208" t="s">
        <v>124</v>
      </c>
      <c r="AV146" s="13" t="s">
        <v>80</v>
      </c>
      <c r="AW146" s="13" t="s">
        <v>32</v>
      </c>
      <c r="AX146" s="13" t="s">
        <v>70</v>
      </c>
      <c r="AY146" s="208" t="s">
        <v>118</v>
      </c>
    </row>
    <row r="147" spans="2:51" s="14" customFormat="1" ht="11.25">
      <c r="B147" s="209"/>
      <c r="C147" s="210"/>
      <c r="D147" s="199" t="s">
        <v>174</v>
      </c>
      <c r="E147" s="211" t="s">
        <v>19</v>
      </c>
      <c r="F147" s="212" t="s">
        <v>178</v>
      </c>
      <c r="G147" s="210"/>
      <c r="H147" s="213">
        <v>0.65</v>
      </c>
      <c r="I147" s="214"/>
      <c r="J147" s="210"/>
      <c r="K147" s="210"/>
      <c r="L147" s="215"/>
      <c r="M147" s="216"/>
      <c r="N147" s="217"/>
      <c r="O147" s="217"/>
      <c r="P147" s="217"/>
      <c r="Q147" s="217"/>
      <c r="R147" s="217"/>
      <c r="S147" s="217"/>
      <c r="T147" s="218"/>
      <c r="AT147" s="219" t="s">
        <v>174</v>
      </c>
      <c r="AU147" s="219" t="s">
        <v>124</v>
      </c>
      <c r="AV147" s="14" t="s">
        <v>122</v>
      </c>
      <c r="AW147" s="14" t="s">
        <v>32</v>
      </c>
      <c r="AX147" s="14" t="s">
        <v>78</v>
      </c>
      <c r="AY147" s="219" t="s">
        <v>118</v>
      </c>
    </row>
    <row r="148" spans="1:65" s="2" customFormat="1" ht="16.5" customHeight="1">
      <c r="A148" s="35"/>
      <c r="B148" s="36"/>
      <c r="C148" s="220" t="s">
        <v>266</v>
      </c>
      <c r="D148" s="220" t="s">
        <v>179</v>
      </c>
      <c r="E148" s="221" t="s">
        <v>276</v>
      </c>
      <c r="F148" s="222" t="s">
        <v>277</v>
      </c>
      <c r="G148" s="223" t="s">
        <v>203</v>
      </c>
      <c r="H148" s="224">
        <v>0.45</v>
      </c>
      <c r="I148" s="225"/>
      <c r="J148" s="226">
        <f>ROUND(I148*H148,2)</f>
        <v>0</v>
      </c>
      <c r="K148" s="222" t="s">
        <v>19</v>
      </c>
      <c r="L148" s="227"/>
      <c r="M148" s="228" t="s">
        <v>19</v>
      </c>
      <c r="N148" s="229" t="s">
        <v>41</v>
      </c>
      <c r="O148" s="65"/>
      <c r="P148" s="155">
        <f>O148*H148</f>
        <v>0</v>
      </c>
      <c r="Q148" s="155">
        <v>0</v>
      </c>
      <c r="R148" s="155">
        <f>Q148*H148</f>
        <v>0</v>
      </c>
      <c r="S148" s="155">
        <v>0</v>
      </c>
      <c r="T148" s="15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57" t="s">
        <v>143</v>
      </c>
      <c r="AT148" s="157" t="s">
        <v>179</v>
      </c>
      <c r="AU148" s="157" t="s">
        <v>124</v>
      </c>
      <c r="AY148" s="18" t="s">
        <v>118</v>
      </c>
      <c r="BE148" s="158">
        <f>IF(N148="základní",J148,0)</f>
        <v>0</v>
      </c>
      <c r="BF148" s="158">
        <f>IF(N148="snížená",J148,0)</f>
        <v>0</v>
      </c>
      <c r="BG148" s="158">
        <f>IF(N148="zákl. přenesená",J148,0)</f>
        <v>0</v>
      </c>
      <c r="BH148" s="158">
        <f>IF(N148="sníž. přenesená",J148,0)</f>
        <v>0</v>
      </c>
      <c r="BI148" s="158">
        <f>IF(N148="nulová",J148,0)</f>
        <v>0</v>
      </c>
      <c r="BJ148" s="18" t="s">
        <v>78</v>
      </c>
      <c r="BK148" s="158">
        <f>ROUND(I148*H148,2)</f>
        <v>0</v>
      </c>
      <c r="BL148" s="18" t="s">
        <v>122</v>
      </c>
      <c r="BM148" s="157" t="s">
        <v>544</v>
      </c>
    </row>
    <row r="149" spans="2:51" s="13" customFormat="1" ht="11.25">
      <c r="B149" s="197"/>
      <c r="C149" s="198"/>
      <c r="D149" s="199" t="s">
        <v>174</v>
      </c>
      <c r="E149" s="200" t="s">
        <v>19</v>
      </c>
      <c r="F149" s="201" t="s">
        <v>545</v>
      </c>
      <c r="G149" s="198"/>
      <c r="H149" s="202">
        <v>0.45</v>
      </c>
      <c r="I149" s="203"/>
      <c r="J149" s="198"/>
      <c r="K149" s="198"/>
      <c r="L149" s="204"/>
      <c r="M149" s="205"/>
      <c r="N149" s="206"/>
      <c r="O149" s="206"/>
      <c r="P149" s="206"/>
      <c r="Q149" s="206"/>
      <c r="R149" s="206"/>
      <c r="S149" s="206"/>
      <c r="T149" s="207"/>
      <c r="AT149" s="208" t="s">
        <v>174</v>
      </c>
      <c r="AU149" s="208" t="s">
        <v>124</v>
      </c>
      <c r="AV149" s="13" t="s">
        <v>80</v>
      </c>
      <c r="AW149" s="13" t="s">
        <v>32</v>
      </c>
      <c r="AX149" s="13" t="s">
        <v>70</v>
      </c>
      <c r="AY149" s="208" t="s">
        <v>118</v>
      </c>
    </row>
    <row r="150" spans="2:51" s="14" customFormat="1" ht="11.25">
      <c r="B150" s="209"/>
      <c r="C150" s="210"/>
      <c r="D150" s="199" t="s">
        <v>174</v>
      </c>
      <c r="E150" s="211" t="s">
        <v>19</v>
      </c>
      <c r="F150" s="212" t="s">
        <v>178</v>
      </c>
      <c r="G150" s="210"/>
      <c r="H150" s="213">
        <v>0.45</v>
      </c>
      <c r="I150" s="214"/>
      <c r="J150" s="210"/>
      <c r="K150" s="210"/>
      <c r="L150" s="215"/>
      <c r="M150" s="216"/>
      <c r="N150" s="217"/>
      <c r="O150" s="217"/>
      <c r="P150" s="217"/>
      <c r="Q150" s="217"/>
      <c r="R150" s="217"/>
      <c r="S150" s="217"/>
      <c r="T150" s="218"/>
      <c r="AT150" s="219" t="s">
        <v>174</v>
      </c>
      <c r="AU150" s="219" t="s">
        <v>124</v>
      </c>
      <c r="AV150" s="14" t="s">
        <v>122</v>
      </c>
      <c r="AW150" s="14" t="s">
        <v>32</v>
      </c>
      <c r="AX150" s="14" t="s">
        <v>78</v>
      </c>
      <c r="AY150" s="219" t="s">
        <v>118</v>
      </c>
    </row>
    <row r="151" spans="1:65" s="2" customFormat="1" ht="16.5" customHeight="1">
      <c r="A151" s="35"/>
      <c r="B151" s="36"/>
      <c r="C151" s="220" t="s">
        <v>7</v>
      </c>
      <c r="D151" s="220" t="s">
        <v>179</v>
      </c>
      <c r="E151" s="221" t="s">
        <v>281</v>
      </c>
      <c r="F151" s="222" t="s">
        <v>282</v>
      </c>
      <c r="G151" s="223" t="s">
        <v>203</v>
      </c>
      <c r="H151" s="224">
        <v>0.25</v>
      </c>
      <c r="I151" s="225"/>
      <c r="J151" s="226">
        <f>ROUND(I151*H151,2)</f>
        <v>0</v>
      </c>
      <c r="K151" s="222" t="s">
        <v>19</v>
      </c>
      <c r="L151" s="227"/>
      <c r="M151" s="228" t="s">
        <v>19</v>
      </c>
      <c r="N151" s="229" t="s">
        <v>41</v>
      </c>
      <c r="O151" s="65"/>
      <c r="P151" s="155">
        <f>O151*H151</f>
        <v>0</v>
      </c>
      <c r="Q151" s="155">
        <v>0</v>
      </c>
      <c r="R151" s="155">
        <f>Q151*H151</f>
        <v>0</v>
      </c>
      <c r="S151" s="155">
        <v>0</v>
      </c>
      <c r="T151" s="15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57" t="s">
        <v>143</v>
      </c>
      <c r="AT151" s="157" t="s">
        <v>179</v>
      </c>
      <c r="AU151" s="157" t="s">
        <v>124</v>
      </c>
      <c r="AY151" s="18" t="s">
        <v>118</v>
      </c>
      <c r="BE151" s="158">
        <f>IF(N151="základní",J151,0)</f>
        <v>0</v>
      </c>
      <c r="BF151" s="158">
        <f>IF(N151="snížená",J151,0)</f>
        <v>0</v>
      </c>
      <c r="BG151" s="158">
        <f>IF(N151="zákl. přenesená",J151,0)</f>
        <v>0</v>
      </c>
      <c r="BH151" s="158">
        <f>IF(N151="sníž. přenesená",J151,0)</f>
        <v>0</v>
      </c>
      <c r="BI151" s="158">
        <f>IF(N151="nulová",J151,0)</f>
        <v>0</v>
      </c>
      <c r="BJ151" s="18" t="s">
        <v>78</v>
      </c>
      <c r="BK151" s="158">
        <f>ROUND(I151*H151,2)</f>
        <v>0</v>
      </c>
      <c r="BL151" s="18" t="s">
        <v>122</v>
      </c>
      <c r="BM151" s="157" t="s">
        <v>546</v>
      </c>
    </row>
    <row r="152" spans="2:51" s="13" customFormat="1" ht="11.25">
      <c r="B152" s="197"/>
      <c r="C152" s="198"/>
      <c r="D152" s="199" t="s">
        <v>174</v>
      </c>
      <c r="E152" s="200" t="s">
        <v>19</v>
      </c>
      <c r="F152" s="201" t="s">
        <v>547</v>
      </c>
      <c r="G152" s="198"/>
      <c r="H152" s="202">
        <v>0.25</v>
      </c>
      <c r="I152" s="203"/>
      <c r="J152" s="198"/>
      <c r="K152" s="198"/>
      <c r="L152" s="204"/>
      <c r="M152" s="205"/>
      <c r="N152" s="206"/>
      <c r="O152" s="206"/>
      <c r="P152" s="206"/>
      <c r="Q152" s="206"/>
      <c r="R152" s="206"/>
      <c r="S152" s="206"/>
      <c r="T152" s="207"/>
      <c r="AT152" s="208" t="s">
        <v>174</v>
      </c>
      <c r="AU152" s="208" t="s">
        <v>124</v>
      </c>
      <c r="AV152" s="13" t="s">
        <v>80</v>
      </c>
      <c r="AW152" s="13" t="s">
        <v>32</v>
      </c>
      <c r="AX152" s="13" t="s">
        <v>70</v>
      </c>
      <c r="AY152" s="208" t="s">
        <v>118</v>
      </c>
    </row>
    <row r="153" spans="2:51" s="14" customFormat="1" ht="11.25">
      <c r="B153" s="209"/>
      <c r="C153" s="210"/>
      <c r="D153" s="199" t="s">
        <v>174</v>
      </c>
      <c r="E153" s="211" t="s">
        <v>19</v>
      </c>
      <c r="F153" s="212" t="s">
        <v>178</v>
      </c>
      <c r="G153" s="210"/>
      <c r="H153" s="213">
        <v>0.25</v>
      </c>
      <c r="I153" s="214"/>
      <c r="J153" s="210"/>
      <c r="K153" s="210"/>
      <c r="L153" s="215"/>
      <c r="M153" s="216"/>
      <c r="N153" s="217"/>
      <c r="O153" s="217"/>
      <c r="P153" s="217"/>
      <c r="Q153" s="217"/>
      <c r="R153" s="217"/>
      <c r="S153" s="217"/>
      <c r="T153" s="218"/>
      <c r="AT153" s="219" t="s">
        <v>174</v>
      </c>
      <c r="AU153" s="219" t="s">
        <v>124</v>
      </c>
      <c r="AV153" s="14" t="s">
        <v>122</v>
      </c>
      <c r="AW153" s="14" t="s">
        <v>32</v>
      </c>
      <c r="AX153" s="14" t="s">
        <v>78</v>
      </c>
      <c r="AY153" s="219" t="s">
        <v>118</v>
      </c>
    </row>
    <row r="154" spans="1:65" s="2" customFormat="1" ht="24.2" customHeight="1">
      <c r="A154" s="35"/>
      <c r="B154" s="36"/>
      <c r="C154" s="146" t="s">
        <v>275</v>
      </c>
      <c r="D154" s="146" t="s">
        <v>113</v>
      </c>
      <c r="E154" s="147" t="s">
        <v>286</v>
      </c>
      <c r="F154" s="148" t="s">
        <v>287</v>
      </c>
      <c r="G154" s="149" t="s">
        <v>203</v>
      </c>
      <c r="H154" s="150">
        <v>10.3</v>
      </c>
      <c r="I154" s="151"/>
      <c r="J154" s="152">
        <f>ROUND(I154*H154,2)</f>
        <v>0</v>
      </c>
      <c r="K154" s="148" t="s">
        <v>166</v>
      </c>
      <c r="L154" s="40"/>
      <c r="M154" s="153" t="s">
        <v>19</v>
      </c>
      <c r="N154" s="154" t="s">
        <v>41</v>
      </c>
      <c r="O154" s="65"/>
      <c r="P154" s="155">
        <f>O154*H154</f>
        <v>0</v>
      </c>
      <c r="Q154" s="155">
        <v>0</v>
      </c>
      <c r="R154" s="155">
        <f>Q154*H154</f>
        <v>0</v>
      </c>
      <c r="S154" s="155">
        <v>0</v>
      </c>
      <c r="T154" s="15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57" t="s">
        <v>122</v>
      </c>
      <c r="AT154" s="157" t="s">
        <v>113</v>
      </c>
      <c r="AU154" s="157" t="s">
        <v>124</v>
      </c>
      <c r="AY154" s="18" t="s">
        <v>118</v>
      </c>
      <c r="BE154" s="158">
        <f>IF(N154="základní",J154,0)</f>
        <v>0</v>
      </c>
      <c r="BF154" s="158">
        <f>IF(N154="snížená",J154,0)</f>
        <v>0</v>
      </c>
      <c r="BG154" s="158">
        <f>IF(N154="zákl. přenesená",J154,0)</f>
        <v>0</v>
      </c>
      <c r="BH154" s="158">
        <f>IF(N154="sníž. přenesená",J154,0)</f>
        <v>0</v>
      </c>
      <c r="BI154" s="158">
        <f>IF(N154="nulová",J154,0)</f>
        <v>0</v>
      </c>
      <c r="BJ154" s="18" t="s">
        <v>78</v>
      </c>
      <c r="BK154" s="158">
        <f>ROUND(I154*H154,2)</f>
        <v>0</v>
      </c>
      <c r="BL154" s="18" t="s">
        <v>122</v>
      </c>
      <c r="BM154" s="157" t="s">
        <v>548</v>
      </c>
    </row>
    <row r="155" spans="1:47" s="2" customFormat="1" ht="11.25">
      <c r="A155" s="35"/>
      <c r="B155" s="36"/>
      <c r="C155" s="37"/>
      <c r="D155" s="192" t="s">
        <v>168</v>
      </c>
      <c r="E155" s="37"/>
      <c r="F155" s="193" t="s">
        <v>289</v>
      </c>
      <c r="G155" s="37"/>
      <c r="H155" s="37"/>
      <c r="I155" s="194"/>
      <c r="J155" s="37"/>
      <c r="K155" s="37"/>
      <c r="L155" s="40"/>
      <c r="M155" s="195"/>
      <c r="N155" s="196"/>
      <c r="O155" s="65"/>
      <c r="P155" s="65"/>
      <c r="Q155" s="65"/>
      <c r="R155" s="65"/>
      <c r="S155" s="65"/>
      <c r="T155" s="66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168</v>
      </c>
      <c r="AU155" s="18" t="s">
        <v>124</v>
      </c>
    </row>
    <row r="156" spans="2:51" s="13" customFormat="1" ht="11.25">
      <c r="B156" s="197"/>
      <c r="C156" s="198"/>
      <c r="D156" s="199" t="s">
        <v>174</v>
      </c>
      <c r="E156" s="200" t="s">
        <v>19</v>
      </c>
      <c r="F156" s="201" t="s">
        <v>549</v>
      </c>
      <c r="G156" s="198"/>
      <c r="H156" s="202">
        <v>10.3</v>
      </c>
      <c r="I156" s="203"/>
      <c r="J156" s="198"/>
      <c r="K156" s="198"/>
      <c r="L156" s="204"/>
      <c r="M156" s="205"/>
      <c r="N156" s="206"/>
      <c r="O156" s="206"/>
      <c r="P156" s="206"/>
      <c r="Q156" s="206"/>
      <c r="R156" s="206"/>
      <c r="S156" s="206"/>
      <c r="T156" s="207"/>
      <c r="AT156" s="208" t="s">
        <v>174</v>
      </c>
      <c r="AU156" s="208" t="s">
        <v>124</v>
      </c>
      <c r="AV156" s="13" t="s">
        <v>80</v>
      </c>
      <c r="AW156" s="13" t="s">
        <v>32</v>
      </c>
      <c r="AX156" s="13" t="s">
        <v>78</v>
      </c>
      <c r="AY156" s="208" t="s">
        <v>118</v>
      </c>
    </row>
    <row r="157" spans="1:65" s="2" customFormat="1" ht="24.2" customHeight="1">
      <c r="A157" s="35"/>
      <c r="B157" s="36"/>
      <c r="C157" s="146" t="s">
        <v>280</v>
      </c>
      <c r="D157" s="146" t="s">
        <v>113</v>
      </c>
      <c r="E157" s="147" t="s">
        <v>291</v>
      </c>
      <c r="F157" s="148" t="s">
        <v>292</v>
      </c>
      <c r="G157" s="149" t="s">
        <v>203</v>
      </c>
      <c r="H157" s="150">
        <v>11.35</v>
      </c>
      <c r="I157" s="151"/>
      <c r="J157" s="152">
        <f>ROUND(I157*H157,2)</f>
        <v>0</v>
      </c>
      <c r="K157" s="148" t="s">
        <v>166</v>
      </c>
      <c r="L157" s="40"/>
      <c r="M157" s="153" t="s">
        <v>19</v>
      </c>
      <c r="N157" s="154" t="s">
        <v>41</v>
      </c>
      <c r="O157" s="65"/>
      <c r="P157" s="155">
        <f>O157*H157</f>
        <v>0</v>
      </c>
      <c r="Q157" s="155">
        <v>0</v>
      </c>
      <c r="R157" s="155">
        <f>Q157*H157</f>
        <v>0</v>
      </c>
      <c r="S157" s="155">
        <v>0</v>
      </c>
      <c r="T157" s="156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57" t="s">
        <v>122</v>
      </c>
      <c r="AT157" s="157" t="s">
        <v>113</v>
      </c>
      <c r="AU157" s="157" t="s">
        <v>124</v>
      </c>
      <c r="AY157" s="18" t="s">
        <v>118</v>
      </c>
      <c r="BE157" s="158">
        <f>IF(N157="základní",J157,0)</f>
        <v>0</v>
      </c>
      <c r="BF157" s="158">
        <f>IF(N157="snížená",J157,0)</f>
        <v>0</v>
      </c>
      <c r="BG157" s="158">
        <f>IF(N157="zákl. přenesená",J157,0)</f>
        <v>0</v>
      </c>
      <c r="BH157" s="158">
        <f>IF(N157="sníž. přenesená",J157,0)</f>
        <v>0</v>
      </c>
      <c r="BI157" s="158">
        <f>IF(N157="nulová",J157,0)</f>
        <v>0</v>
      </c>
      <c r="BJ157" s="18" t="s">
        <v>78</v>
      </c>
      <c r="BK157" s="158">
        <f>ROUND(I157*H157,2)</f>
        <v>0</v>
      </c>
      <c r="BL157" s="18" t="s">
        <v>122</v>
      </c>
      <c r="BM157" s="157" t="s">
        <v>550</v>
      </c>
    </row>
    <row r="158" spans="1:47" s="2" customFormat="1" ht="11.25">
      <c r="A158" s="35"/>
      <c r="B158" s="36"/>
      <c r="C158" s="37"/>
      <c r="D158" s="192" t="s">
        <v>168</v>
      </c>
      <c r="E158" s="37"/>
      <c r="F158" s="193" t="s">
        <v>294</v>
      </c>
      <c r="G158" s="37"/>
      <c r="H158" s="37"/>
      <c r="I158" s="194"/>
      <c r="J158" s="37"/>
      <c r="K158" s="37"/>
      <c r="L158" s="40"/>
      <c r="M158" s="195"/>
      <c r="N158" s="196"/>
      <c r="O158" s="65"/>
      <c r="P158" s="65"/>
      <c r="Q158" s="65"/>
      <c r="R158" s="65"/>
      <c r="S158" s="65"/>
      <c r="T158" s="66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168</v>
      </c>
      <c r="AU158" s="18" t="s">
        <v>124</v>
      </c>
    </row>
    <row r="159" spans="2:51" s="13" customFormat="1" ht="11.25">
      <c r="B159" s="197"/>
      <c r="C159" s="198"/>
      <c r="D159" s="199" t="s">
        <v>174</v>
      </c>
      <c r="E159" s="200" t="s">
        <v>19</v>
      </c>
      <c r="F159" s="201" t="s">
        <v>551</v>
      </c>
      <c r="G159" s="198"/>
      <c r="H159" s="202">
        <v>11.35</v>
      </c>
      <c r="I159" s="203"/>
      <c r="J159" s="198"/>
      <c r="K159" s="198"/>
      <c r="L159" s="204"/>
      <c r="M159" s="205"/>
      <c r="N159" s="206"/>
      <c r="O159" s="206"/>
      <c r="P159" s="206"/>
      <c r="Q159" s="206"/>
      <c r="R159" s="206"/>
      <c r="S159" s="206"/>
      <c r="T159" s="207"/>
      <c r="AT159" s="208" t="s">
        <v>174</v>
      </c>
      <c r="AU159" s="208" t="s">
        <v>124</v>
      </c>
      <c r="AV159" s="13" t="s">
        <v>80</v>
      </c>
      <c r="AW159" s="13" t="s">
        <v>32</v>
      </c>
      <c r="AX159" s="13" t="s">
        <v>70</v>
      </c>
      <c r="AY159" s="208" t="s">
        <v>118</v>
      </c>
    </row>
    <row r="160" spans="2:51" s="14" customFormat="1" ht="11.25">
      <c r="B160" s="209"/>
      <c r="C160" s="210"/>
      <c r="D160" s="199" t="s">
        <v>174</v>
      </c>
      <c r="E160" s="211" t="s">
        <v>19</v>
      </c>
      <c r="F160" s="212" t="s">
        <v>178</v>
      </c>
      <c r="G160" s="210"/>
      <c r="H160" s="213">
        <v>11.35</v>
      </c>
      <c r="I160" s="214"/>
      <c r="J160" s="210"/>
      <c r="K160" s="210"/>
      <c r="L160" s="215"/>
      <c r="M160" s="216"/>
      <c r="N160" s="217"/>
      <c r="O160" s="217"/>
      <c r="P160" s="217"/>
      <c r="Q160" s="217"/>
      <c r="R160" s="217"/>
      <c r="S160" s="217"/>
      <c r="T160" s="218"/>
      <c r="AT160" s="219" t="s">
        <v>174</v>
      </c>
      <c r="AU160" s="219" t="s">
        <v>124</v>
      </c>
      <c r="AV160" s="14" t="s">
        <v>122</v>
      </c>
      <c r="AW160" s="14" t="s">
        <v>32</v>
      </c>
      <c r="AX160" s="14" t="s">
        <v>78</v>
      </c>
      <c r="AY160" s="219" t="s">
        <v>118</v>
      </c>
    </row>
    <row r="161" spans="1:65" s="2" customFormat="1" ht="24.2" customHeight="1">
      <c r="A161" s="35"/>
      <c r="B161" s="36"/>
      <c r="C161" s="146" t="s">
        <v>285</v>
      </c>
      <c r="D161" s="146" t="s">
        <v>113</v>
      </c>
      <c r="E161" s="147" t="s">
        <v>296</v>
      </c>
      <c r="F161" s="148" t="s">
        <v>297</v>
      </c>
      <c r="G161" s="149" t="s">
        <v>203</v>
      </c>
      <c r="H161" s="150">
        <v>11.35</v>
      </c>
      <c r="I161" s="151"/>
      <c r="J161" s="152">
        <f>ROUND(I161*H161,2)</f>
        <v>0</v>
      </c>
      <c r="K161" s="148" t="s">
        <v>166</v>
      </c>
      <c r="L161" s="40"/>
      <c r="M161" s="153" t="s">
        <v>19</v>
      </c>
      <c r="N161" s="154" t="s">
        <v>41</v>
      </c>
      <c r="O161" s="65"/>
      <c r="P161" s="155">
        <f>O161*H161</f>
        <v>0</v>
      </c>
      <c r="Q161" s="155">
        <v>0</v>
      </c>
      <c r="R161" s="155">
        <f>Q161*H161</f>
        <v>0</v>
      </c>
      <c r="S161" s="155">
        <v>0</v>
      </c>
      <c r="T161" s="156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57" t="s">
        <v>122</v>
      </c>
      <c r="AT161" s="157" t="s">
        <v>113</v>
      </c>
      <c r="AU161" s="157" t="s">
        <v>124</v>
      </c>
      <c r="AY161" s="18" t="s">
        <v>118</v>
      </c>
      <c r="BE161" s="158">
        <f>IF(N161="základní",J161,0)</f>
        <v>0</v>
      </c>
      <c r="BF161" s="158">
        <f>IF(N161="snížená",J161,0)</f>
        <v>0</v>
      </c>
      <c r="BG161" s="158">
        <f>IF(N161="zákl. přenesená",J161,0)</f>
        <v>0</v>
      </c>
      <c r="BH161" s="158">
        <f>IF(N161="sníž. přenesená",J161,0)</f>
        <v>0</v>
      </c>
      <c r="BI161" s="158">
        <f>IF(N161="nulová",J161,0)</f>
        <v>0</v>
      </c>
      <c r="BJ161" s="18" t="s">
        <v>78</v>
      </c>
      <c r="BK161" s="158">
        <f>ROUND(I161*H161,2)</f>
        <v>0</v>
      </c>
      <c r="BL161" s="18" t="s">
        <v>122</v>
      </c>
      <c r="BM161" s="157" t="s">
        <v>552</v>
      </c>
    </row>
    <row r="162" spans="1:47" s="2" customFormat="1" ht="11.25">
      <c r="A162" s="35"/>
      <c r="B162" s="36"/>
      <c r="C162" s="37"/>
      <c r="D162" s="192" t="s">
        <v>168</v>
      </c>
      <c r="E162" s="37"/>
      <c r="F162" s="193" t="s">
        <v>299</v>
      </c>
      <c r="G162" s="37"/>
      <c r="H162" s="37"/>
      <c r="I162" s="194"/>
      <c r="J162" s="37"/>
      <c r="K162" s="37"/>
      <c r="L162" s="40"/>
      <c r="M162" s="195"/>
      <c r="N162" s="196"/>
      <c r="O162" s="65"/>
      <c r="P162" s="65"/>
      <c r="Q162" s="65"/>
      <c r="R162" s="65"/>
      <c r="S162" s="65"/>
      <c r="T162" s="66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168</v>
      </c>
      <c r="AU162" s="18" t="s">
        <v>124</v>
      </c>
    </row>
    <row r="163" spans="2:51" s="13" customFormat="1" ht="11.25">
      <c r="B163" s="197"/>
      <c r="C163" s="198"/>
      <c r="D163" s="199" t="s">
        <v>174</v>
      </c>
      <c r="E163" s="200" t="s">
        <v>19</v>
      </c>
      <c r="F163" s="201" t="s">
        <v>553</v>
      </c>
      <c r="G163" s="198"/>
      <c r="H163" s="202">
        <v>11.35</v>
      </c>
      <c r="I163" s="203"/>
      <c r="J163" s="198"/>
      <c r="K163" s="198"/>
      <c r="L163" s="204"/>
      <c r="M163" s="205"/>
      <c r="N163" s="206"/>
      <c r="O163" s="206"/>
      <c r="P163" s="206"/>
      <c r="Q163" s="206"/>
      <c r="R163" s="206"/>
      <c r="S163" s="206"/>
      <c r="T163" s="207"/>
      <c r="AT163" s="208" t="s">
        <v>174</v>
      </c>
      <c r="AU163" s="208" t="s">
        <v>124</v>
      </c>
      <c r="AV163" s="13" t="s">
        <v>80</v>
      </c>
      <c r="AW163" s="13" t="s">
        <v>32</v>
      </c>
      <c r="AX163" s="13" t="s">
        <v>78</v>
      </c>
      <c r="AY163" s="208" t="s">
        <v>118</v>
      </c>
    </row>
    <row r="164" spans="1:65" s="2" customFormat="1" ht="24.2" customHeight="1">
      <c r="A164" s="35"/>
      <c r="B164" s="36"/>
      <c r="C164" s="146" t="s">
        <v>290</v>
      </c>
      <c r="D164" s="146" t="s">
        <v>113</v>
      </c>
      <c r="E164" s="147" t="s">
        <v>301</v>
      </c>
      <c r="F164" s="148" t="s">
        <v>302</v>
      </c>
      <c r="G164" s="149" t="s">
        <v>203</v>
      </c>
      <c r="H164" s="150">
        <v>10.3</v>
      </c>
      <c r="I164" s="151"/>
      <c r="J164" s="152">
        <f>ROUND(I164*H164,2)</f>
        <v>0</v>
      </c>
      <c r="K164" s="148" t="s">
        <v>166</v>
      </c>
      <c r="L164" s="40"/>
      <c r="M164" s="153" t="s">
        <v>19</v>
      </c>
      <c r="N164" s="154" t="s">
        <v>41</v>
      </c>
      <c r="O164" s="65"/>
      <c r="P164" s="155">
        <f>O164*H164</f>
        <v>0</v>
      </c>
      <c r="Q164" s="155">
        <v>0</v>
      </c>
      <c r="R164" s="155">
        <f>Q164*H164</f>
        <v>0</v>
      </c>
      <c r="S164" s="155">
        <v>0</v>
      </c>
      <c r="T164" s="15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57" t="s">
        <v>122</v>
      </c>
      <c r="AT164" s="157" t="s">
        <v>113</v>
      </c>
      <c r="AU164" s="157" t="s">
        <v>124</v>
      </c>
      <c r="AY164" s="18" t="s">
        <v>118</v>
      </c>
      <c r="BE164" s="158">
        <f>IF(N164="základní",J164,0)</f>
        <v>0</v>
      </c>
      <c r="BF164" s="158">
        <f>IF(N164="snížená",J164,0)</f>
        <v>0</v>
      </c>
      <c r="BG164" s="158">
        <f>IF(N164="zákl. přenesená",J164,0)</f>
        <v>0</v>
      </c>
      <c r="BH164" s="158">
        <f>IF(N164="sníž. přenesená",J164,0)</f>
        <v>0</v>
      </c>
      <c r="BI164" s="158">
        <f>IF(N164="nulová",J164,0)</f>
        <v>0</v>
      </c>
      <c r="BJ164" s="18" t="s">
        <v>78</v>
      </c>
      <c r="BK164" s="158">
        <f>ROUND(I164*H164,2)</f>
        <v>0</v>
      </c>
      <c r="BL164" s="18" t="s">
        <v>122</v>
      </c>
      <c r="BM164" s="157" t="s">
        <v>554</v>
      </c>
    </row>
    <row r="165" spans="1:47" s="2" customFormat="1" ht="11.25">
      <c r="A165" s="35"/>
      <c r="B165" s="36"/>
      <c r="C165" s="37"/>
      <c r="D165" s="192" t="s">
        <v>168</v>
      </c>
      <c r="E165" s="37"/>
      <c r="F165" s="193" t="s">
        <v>304</v>
      </c>
      <c r="G165" s="37"/>
      <c r="H165" s="37"/>
      <c r="I165" s="194"/>
      <c r="J165" s="37"/>
      <c r="K165" s="37"/>
      <c r="L165" s="40"/>
      <c r="M165" s="195"/>
      <c r="N165" s="196"/>
      <c r="O165" s="65"/>
      <c r="P165" s="65"/>
      <c r="Q165" s="65"/>
      <c r="R165" s="65"/>
      <c r="S165" s="65"/>
      <c r="T165" s="66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168</v>
      </c>
      <c r="AU165" s="18" t="s">
        <v>124</v>
      </c>
    </row>
    <row r="166" spans="2:51" s="13" customFormat="1" ht="11.25">
      <c r="B166" s="197"/>
      <c r="C166" s="198"/>
      <c r="D166" s="199" t="s">
        <v>174</v>
      </c>
      <c r="E166" s="200" t="s">
        <v>19</v>
      </c>
      <c r="F166" s="201" t="s">
        <v>555</v>
      </c>
      <c r="G166" s="198"/>
      <c r="H166" s="202">
        <v>10.3</v>
      </c>
      <c r="I166" s="203"/>
      <c r="J166" s="198"/>
      <c r="K166" s="198"/>
      <c r="L166" s="204"/>
      <c r="M166" s="205"/>
      <c r="N166" s="206"/>
      <c r="O166" s="206"/>
      <c r="P166" s="206"/>
      <c r="Q166" s="206"/>
      <c r="R166" s="206"/>
      <c r="S166" s="206"/>
      <c r="T166" s="207"/>
      <c r="AT166" s="208" t="s">
        <v>174</v>
      </c>
      <c r="AU166" s="208" t="s">
        <v>124</v>
      </c>
      <c r="AV166" s="13" t="s">
        <v>80</v>
      </c>
      <c r="AW166" s="13" t="s">
        <v>32</v>
      </c>
      <c r="AX166" s="13" t="s">
        <v>70</v>
      </c>
      <c r="AY166" s="208" t="s">
        <v>118</v>
      </c>
    </row>
    <row r="167" spans="2:51" s="14" customFormat="1" ht="11.25">
      <c r="B167" s="209"/>
      <c r="C167" s="210"/>
      <c r="D167" s="199" t="s">
        <v>174</v>
      </c>
      <c r="E167" s="211" t="s">
        <v>19</v>
      </c>
      <c r="F167" s="212" t="s">
        <v>178</v>
      </c>
      <c r="G167" s="210"/>
      <c r="H167" s="213">
        <v>10.3</v>
      </c>
      <c r="I167" s="214"/>
      <c r="J167" s="210"/>
      <c r="K167" s="210"/>
      <c r="L167" s="215"/>
      <c r="M167" s="216"/>
      <c r="N167" s="217"/>
      <c r="O167" s="217"/>
      <c r="P167" s="217"/>
      <c r="Q167" s="217"/>
      <c r="R167" s="217"/>
      <c r="S167" s="217"/>
      <c r="T167" s="218"/>
      <c r="AT167" s="219" t="s">
        <v>174</v>
      </c>
      <c r="AU167" s="219" t="s">
        <v>124</v>
      </c>
      <c r="AV167" s="14" t="s">
        <v>122</v>
      </c>
      <c r="AW167" s="14" t="s">
        <v>32</v>
      </c>
      <c r="AX167" s="14" t="s">
        <v>78</v>
      </c>
      <c r="AY167" s="219" t="s">
        <v>118</v>
      </c>
    </row>
    <row r="168" spans="1:65" s="2" customFormat="1" ht="16.5" customHeight="1">
      <c r="A168" s="35"/>
      <c r="B168" s="36"/>
      <c r="C168" s="146" t="s">
        <v>295</v>
      </c>
      <c r="D168" s="146" t="s">
        <v>113</v>
      </c>
      <c r="E168" s="147" t="s">
        <v>306</v>
      </c>
      <c r="F168" s="148" t="s">
        <v>307</v>
      </c>
      <c r="G168" s="149" t="s">
        <v>203</v>
      </c>
      <c r="H168" s="150">
        <v>34.05</v>
      </c>
      <c r="I168" s="151"/>
      <c r="J168" s="152">
        <f>ROUND(I168*H168,2)</f>
        <v>0</v>
      </c>
      <c r="K168" s="148" t="s">
        <v>166</v>
      </c>
      <c r="L168" s="40"/>
      <c r="M168" s="153" t="s">
        <v>19</v>
      </c>
      <c r="N168" s="154" t="s">
        <v>41</v>
      </c>
      <c r="O168" s="65"/>
      <c r="P168" s="155">
        <f>O168*H168</f>
        <v>0</v>
      </c>
      <c r="Q168" s="155">
        <v>0.0026</v>
      </c>
      <c r="R168" s="155">
        <f>Q168*H168</f>
        <v>0.08852999999999998</v>
      </c>
      <c r="S168" s="155">
        <v>0</v>
      </c>
      <c r="T168" s="156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57" t="s">
        <v>122</v>
      </c>
      <c r="AT168" s="157" t="s">
        <v>113</v>
      </c>
      <c r="AU168" s="157" t="s">
        <v>124</v>
      </c>
      <c r="AY168" s="18" t="s">
        <v>118</v>
      </c>
      <c r="BE168" s="158">
        <f>IF(N168="základní",J168,0)</f>
        <v>0</v>
      </c>
      <c r="BF168" s="158">
        <f>IF(N168="snížená",J168,0)</f>
        <v>0</v>
      </c>
      <c r="BG168" s="158">
        <f>IF(N168="zákl. přenesená",J168,0)</f>
        <v>0</v>
      </c>
      <c r="BH168" s="158">
        <f>IF(N168="sníž. přenesená",J168,0)</f>
        <v>0</v>
      </c>
      <c r="BI168" s="158">
        <f>IF(N168="nulová",J168,0)</f>
        <v>0</v>
      </c>
      <c r="BJ168" s="18" t="s">
        <v>78</v>
      </c>
      <c r="BK168" s="158">
        <f>ROUND(I168*H168,2)</f>
        <v>0</v>
      </c>
      <c r="BL168" s="18" t="s">
        <v>122</v>
      </c>
      <c r="BM168" s="157" t="s">
        <v>556</v>
      </c>
    </row>
    <row r="169" spans="1:47" s="2" customFormat="1" ht="11.25">
      <c r="A169" s="35"/>
      <c r="B169" s="36"/>
      <c r="C169" s="37"/>
      <c r="D169" s="192" t="s">
        <v>168</v>
      </c>
      <c r="E169" s="37"/>
      <c r="F169" s="193" t="s">
        <v>309</v>
      </c>
      <c r="G169" s="37"/>
      <c r="H169" s="37"/>
      <c r="I169" s="194"/>
      <c r="J169" s="37"/>
      <c r="K169" s="37"/>
      <c r="L169" s="40"/>
      <c r="M169" s="195"/>
      <c r="N169" s="196"/>
      <c r="O169" s="65"/>
      <c r="P169" s="65"/>
      <c r="Q169" s="65"/>
      <c r="R169" s="65"/>
      <c r="S169" s="65"/>
      <c r="T169" s="66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168</v>
      </c>
      <c r="AU169" s="18" t="s">
        <v>124</v>
      </c>
    </row>
    <row r="170" spans="2:51" s="13" customFormat="1" ht="11.25">
      <c r="B170" s="197"/>
      <c r="C170" s="198"/>
      <c r="D170" s="199" t="s">
        <v>174</v>
      </c>
      <c r="E170" s="200" t="s">
        <v>19</v>
      </c>
      <c r="F170" s="201" t="s">
        <v>557</v>
      </c>
      <c r="G170" s="198"/>
      <c r="H170" s="202">
        <v>34.05</v>
      </c>
      <c r="I170" s="203"/>
      <c r="J170" s="198"/>
      <c r="K170" s="198"/>
      <c r="L170" s="204"/>
      <c r="M170" s="205"/>
      <c r="N170" s="206"/>
      <c r="O170" s="206"/>
      <c r="P170" s="206"/>
      <c r="Q170" s="206"/>
      <c r="R170" s="206"/>
      <c r="S170" s="206"/>
      <c r="T170" s="207"/>
      <c r="AT170" s="208" t="s">
        <v>174</v>
      </c>
      <c r="AU170" s="208" t="s">
        <v>124</v>
      </c>
      <c r="AV170" s="13" t="s">
        <v>80</v>
      </c>
      <c r="AW170" s="13" t="s">
        <v>32</v>
      </c>
      <c r="AX170" s="13" t="s">
        <v>70</v>
      </c>
      <c r="AY170" s="208" t="s">
        <v>118</v>
      </c>
    </row>
    <row r="171" spans="2:51" s="14" customFormat="1" ht="11.25">
      <c r="B171" s="209"/>
      <c r="C171" s="210"/>
      <c r="D171" s="199" t="s">
        <v>174</v>
      </c>
      <c r="E171" s="211" t="s">
        <v>19</v>
      </c>
      <c r="F171" s="212" t="s">
        <v>178</v>
      </c>
      <c r="G171" s="210"/>
      <c r="H171" s="213">
        <v>34.05</v>
      </c>
      <c r="I171" s="214"/>
      <c r="J171" s="210"/>
      <c r="K171" s="210"/>
      <c r="L171" s="215"/>
      <c r="M171" s="216"/>
      <c r="N171" s="217"/>
      <c r="O171" s="217"/>
      <c r="P171" s="217"/>
      <c r="Q171" s="217"/>
      <c r="R171" s="217"/>
      <c r="S171" s="217"/>
      <c r="T171" s="218"/>
      <c r="AT171" s="219" t="s">
        <v>174</v>
      </c>
      <c r="AU171" s="219" t="s">
        <v>124</v>
      </c>
      <c r="AV171" s="14" t="s">
        <v>122</v>
      </c>
      <c r="AW171" s="14" t="s">
        <v>32</v>
      </c>
      <c r="AX171" s="14" t="s">
        <v>78</v>
      </c>
      <c r="AY171" s="219" t="s">
        <v>118</v>
      </c>
    </row>
    <row r="172" spans="1:65" s="2" customFormat="1" ht="21.75" customHeight="1">
      <c r="A172" s="35"/>
      <c r="B172" s="36"/>
      <c r="C172" s="146" t="s">
        <v>300</v>
      </c>
      <c r="D172" s="146" t="s">
        <v>113</v>
      </c>
      <c r="E172" s="147" t="s">
        <v>312</v>
      </c>
      <c r="F172" s="148" t="s">
        <v>313</v>
      </c>
      <c r="G172" s="149" t="s">
        <v>203</v>
      </c>
      <c r="H172" s="150">
        <v>21.65</v>
      </c>
      <c r="I172" s="151"/>
      <c r="J172" s="152">
        <f>ROUND(I172*H172,2)</f>
        <v>0</v>
      </c>
      <c r="K172" s="148" t="s">
        <v>166</v>
      </c>
      <c r="L172" s="40"/>
      <c r="M172" s="153" t="s">
        <v>19</v>
      </c>
      <c r="N172" s="154" t="s">
        <v>41</v>
      </c>
      <c r="O172" s="65"/>
      <c r="P172" s="155">
        <f>O172*H172</f>
        <v>0</v>
      </c>
      <c r="Q172" s="155">
        <v>0.0020824</v>
      </c>
      <c r="R172" s="155">
        <f>Q172*H172</f>
        <v>0.04508395999999999</v>
      </c>
      <c r="S172" s="155">
        <v>0</v>
      </c>
      <c r="T172" s="15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57" t="s">
        <v>122</v>
      </c>
      <c r="AT172" s="157" t="s">
        <v>113</v>
      </c>
      <c r="AU172" s="157" t="s">
        <v>124</v>
      </c>
      <c r="AY172" s="18" t="s">
        <v>118</v>
      </c>
      <c r="BE172" s="158">
        <f>IF(N172="základní",J172,0)</f>
        <v>0</v>
      </c>
      <c r="BF172" s="158">
        <f>IF(N172="snížená",J172,0)</f>
        <v>0</v>
      </c>
      <c r="BG172" s="158">
        <f>IF(N172="zákl. přenesená",J172,0)</f>
        <v>0</v>
      </c>
      <c r="BH172" s="158">
        <f>IF(N172="sníž. přenesená",J172,0)</f>
        <v>0</v>
      </c>
      <c r="BI172" s="158">
        <f>IF(N172="nulová",J172,0)</f>
        <v>0</v>
      </c>
      <c r="BJ172" s="18" t="s">
        <v>78</v>
      </c>
      <c r="BK172" s="158">
        <f>ROUND(I172*H172,2)</f>
        <v>0</v>
      </c>
      <c r="BL172" s="18" t="s">
        <v>122</v>
      </c>
      <c r="BM172" s="157" t="s">
        <v>558</v>
      </c>
    </row>
    <row r="173" spans="1:47" s="2" customFormat="1" ht="11.25">
      <c r="A173" s="35"/>
      <c r="B173" s="36"/>
      <c r="C173" s="37"/>
      <c r="D173" s="192" t="s">
        <v>168</v>
      </c>
      <c r="E173" s="37"/>
      <c r="F173" s="193" t="s">
        <v>315</v>
      </c>
      <c r="G173" s="37"/>
      <c r="H173" s="37"/>
      <c r="I173" s="194"/>
      <c r="J173" s="37"/>
      <c r="K173" s="37"/>
      <c r="L173" s="40"/>
      <c r="M173" s="195"/>
      <c r="N173" s="196"/>
      <c r="O173" s="65"/>
      <c r="P173" s="65"/>
      <c r="Q173" s="65"/>
      <c r="R173" s="65"/>
      <c r="S173" s="65"/>
      <c r="T173" s="66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168</v>
      </c>
      <c r="AU173" s="18" t="s">
        <v>124</v>
      </c>
    </row>
    <row r="174" spans="2:51" s="13" customFormat="1" ht="11.25">
      <c r="B174" s="197"/>
      <c r="C174" s="198"/>
      <c r="D174" s="199" t="s">
        <v>174</v>
      </c>
      <c r="E174" s="200" t="s">
        <v>19</v>
      </c>
      <c r="F174" s="201" t="s">
        <v>559</v>
      </c>
      <c r="G174" s="198"/>
      <c r="H174" s="202">
        <v>21.65</v>
      </c>
      <c r="I174" s="203"/>
      <c r="J174" s="198"/>
      <c r="K174" s="198"/>
      <c r="L174" s="204"/>
      <c r="M174" s="205"/>
      <c r="N174" s="206"/>
      <c r="O174" s="206"/>
      <c r="P174" s="206"/>
      <c r="Q174" s="206"/>
      <c r="R174" s="206"/>
      <c r="S174" s="206"/>
      <c r="T174" s="207"/>
      <c r="AT174" s="208" t="s">
        <v>174</v>
      </c>
      <c r="AU174" s="208" t="s">
        <v>124</v>
      </c>
      <c r="AV174" s="13" t="s">
        <v>80</v>
      </c>
      <c r="AW174" s="13" t="s">
        <v>32</v>
      </c>
      <c r="AX174" s="13" t="s">
        <v>70</v>
      </c>
      <c r="AY174" s="208" t="s">
        <v>118</v>
      </c>
    </row>
    <row r="175" spans="2:51" s="14" customFormat="1" ht="11.25">
      <c r="B175" s="209"/>
      <c r="C175" s="210"/>
      <c r="D175" s="199" t="s">
        <v>174</v>
      </c>
      <c r="E175" s="211" t="s">
        <v>19</v>
      </c>
      <c r="F175" s="212" t="s">
        <v>178</v>
      </c>
      <c r="G175" s="210"/>
      <c r="H175" s="213">
        <v>21.65</v>
      </c>
      <c r="I175" s="214"/>
      <c r="J175" s="210"/>
      <c r="K175" s="210"/>
      <c r="L175" s="215"/>
      <c r="M175" s="216"/>
      <c r="N175" s="217"/>
      <c r="O175" s="217"/>
      <c r="P175" s="217"/>
      <c r="Q175" s="217"/>
      <c r="R175" s="217"/>
      <c r="S175" s="217"/>
      <c r="T175" s="218"/>
      <c r="AT175" s="219" t="s">
        <v>174</v>
      </c>
      <c r="AU175" s="219" t="s">
        <v>124</v>
      </c>
      <c r="AV175" s="14" t="s">
        <v>122</v>
      </c>
      <c r="AW175" s="14" t="s">
        <v>32</v>
      </c>
      <c r="AX175" s="14" t="s">
        <v>78</v>
      </c>
      <c r="AY175" s="219" t="s">
        <v>118</v>
      </c>
    </row>
    <row r="176" spans="1:65" s="2" customFormat="1" ht="16.5" customHeight="1">
      <c r="A176" s="35"/>
      <c r="B176" s="36"/>
      <c r="C176" s="146" t="s">
        <v>305</v>
      </c>
      <c r="D176" s="146" t="s">
        <v>113</v>
      </c>
      <c r="E176" s="147" t="s">
        <v>317</v>
      </c>
      <c r="F176" s="148" t="s">
        <v>318</v>
      </c>
      <c r="G176" s="149" t="s">
        <v>203</v>
      </c>
      <c r="H176" s="150">
        <v>1299</v>
      </c>
      <c r="I176" s="151"/>
      <c r="J176" s="152">
        <f>ROUND(I176*H176,2)</f>
        <v>0</v>
      </c>
      <c r="K176" s="148" t="s">
        <v>166</v>
      </c>
      <c r="L176" s="40"/>
      <c r="M176" s="153" t="s">
        <v>19</v>
      </c>
      <c r="N176" s="154" t="s">
        <v>41</v>
      </c>
      <c r="O176" s="65"/>
      <c r="P176" s="155">
        <f>O176*H176</f>
        <v>0</v>
      </c>
      <c r="Q176" s="155">
        <v>0</v>
      </c>
      <c r="R176" s="155">
        <f>Q176*H176</f>
        <v>0</v>
      </c>
      <c r="S176" s="155">
        <v>0</v>
      </c>
      <c r="T176" s="156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57" t="s">
        <v>122</v>
      </c>
      <c r="AT176" s="157" t="s">
        <v>113</v>
      </c>
      <c r="AU176" s="157" t="s">
        <v>124</v>
      </c>
      <c r="AY176" s="18" t="s">
        <v>118</v>
      </c>
      <c r="BE176" s="158">
        <f>IF(N176="základní",J176,0)</f>
        <v>0</v>
      </c>
      <c r="BF176" s="158">
        <f>IF(N176="snížená",J176,0)</f>
        <v>0</v>
      </c>
      <c r="BG176" s="158">
        <f>IF(N176="zákl. přenesená",J176,0)</f>
        <v>0</v>
      </c>
      <c r="BH176" s="158">
        <f>IF(N176="sníž. přenesená",J176,0)</f>
        <v>0</v>
      </c>
      <c r="BI176" s="158">
        <f>IF(N176="nulová",J176,0)</f>
        <v>0</v>
      </c>
      <c r="BJ176" s="18" t="s">
        <v>78</v>
      </c>
      <c r="BK176" s="158">
        <f>ROUND(I176*H176,2)</f>
        <v>0</v>
      </c>
      <c r="BL176" s="18" t="s">
        <v>122</v>
      </c>
      <c r="BM176" s="157" t="s">
        <v>560</v>
      </c>
    </row>
    <row r="177" spans="1:47" s="2" customFormat="1" ht="11.25">
      <c r="A177" s="35"/>
      <c r="B177" s="36"/>
      <c r="C177" s="37"/>
      <c r="D177" s="192" t="s">
        <v>168</v>
      </c>
      <c r="E177" s="37"/>
      <c r="F177" s="193" t="s">
        <v>320</v>
      </c>
      <c r="G177" s="37"/>
      <c r="H177" s="37"/>
      <c r="I177" s="194"/>
      <c r="J177" s="37"/>
      <c r="K177" s="37"/>
      <c r="L177" s="40"/>
      <c r="M177" s="195"/>
      <c r="N177" s="196"/>
      <c r="O177" s="65"/>
      <c r="P177" s="65"/>
      <c r="Q177" s="65"/>
      <c r="R177" s="65"/>
      <c r="S177" s="65"/>
      <c r="T177" s="66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8" t="s">
        <v>168</v>
      </c>
      <c r="AU177" s="18" t="s">
        <v>124</v>
      </c>
    </row>
    <row r="178" spans="2:51" s="13" customFormat="1" ht="11.25">
      <c r="B178" s="197"/>
      <c r="C178" s="198"/>
      <c r="D178" s="199" t="s">
        <v>174</v>
      </c>
      <c r="E178" s="200" t="s">
        <v>19</v>
      </c>
      <c r="F178" s="201" t="s">
        <v>321</v>
      </c>
      <c r="G178" s="198"/>
      <c r="H178" s="202">
        <v>1299</v>
      </c>
      <c r="I178" s="203"/>
      <c r="J178" s="198"/>
      <c r="K178" s="198"/>
      <c r="L178" s="204"/>
      <c r="M178" s="205"/>
      <c r="N178" s="206"/>
      <c r="O178" s="206"/>
      <c r="P178" s="206"/>
      <c r="Q178" s="206"/>
      <c r="R178" s="206"/>
      <c r="S178" s="206"/>
      <c r="T178" s="207"/>
      <c r="AT178" s="208" t="s">
        <v>174</v>
      </c>
      <c r="AU178" s="208" t="s">
        <v>124</v>
      </c>
      <c r="AV178" s="13" t="s">
        <v>80</v>
      </c>
      <c r="AW178" s="13" t="s">
        <v>32</v>
      </c>
      <c r="AX178" s="13" t="s">
        <v>70</v>
      </c>
      <c r="AY178" s="208" t="s">
        <v>118</v>
      </c>
    </row>
    <row r="179" spans="2:51" s="14" customFormat="1" ht="11.25">
      <c r="B179" s="209"/>
      <c r="C179" s="210"/>
      <c r="D179" s="199" t="s">
        <v>174</v>
      </c>
      <c r="E179" s="211" t="s">
        <v>19</v>
      </c>
      <c r="F179" s="212" t="s">
        <v>178</v>
      </c>
      <c r="G179" s="210"/>
      <c r="H179" s="213">
        <v>1299</v>
      </c>
      <c r="I179" s="214"/>
      <c r="J179" s="210"/>
      <c r="K179" s="210"/>
      <c r="L179" s="215"/>
      <c r="M179" s="216"/>
      <c r="N179" s="217"/>
      <c r="O179" s="217"/>
      <c r="P179" s="217"/>
      <c r="Q179" s="217"/>
      <c r="R179" s="217"/>
      <c r="S179" s="217"/>
      <c r="T179" s="218"/>
      <c r="AT179" s="219" t="s">
        <v>174</v>
      </c>
      <c r="AU179" s="219" t="s">
        <v>124</v>
      </c>
      <c r="AV179" s="14" t="s">
        <v>122</v>
      </c>
      <c r="AW179" s="14" t="s">
        <v>32</v>
      </c>
      <c r="AX179" s="14" t="s">
        <v>78</v>
      </c>
      <c r="AY179" s="219" t="s">
        <v>118</v>
      </c>
    </row>
    <row r="180" spans="1:65" s="2" customFormat="1" ht="16.5" customHeight="1">
      <c r="A180" s="35"/>
      <c r="B180" s="36"/>
      <c r="C180" s="146" t="s">
        <v>311</v>
      </c>
      <c r="D180" s="146" t="s">
        <v>113</v>
      </c>
      <c r="E180" s="147" t="s">
        <v>323</v>
      </c>
      <c r="F180" s="148" t="s">
        <v>324</v>
      </c>
      <c r="G180" s="149" t="s">
        <v>325</v>
      </c>
      <c r="H180" s="150">
        <v>76.134</v>
      </c>
      <c r="I180" s="151"/>
      <c r="J180" s="152">
        <f>ROUND(I180*H180,2)</f>
        <v>0</v>
      </c>
      <c r="K180" s="148" t="s">
        <v>166</v>
      </c>
      <c r="L180" s="40"/>
      <c r="M180" s="153" t="s">
        <v>19</v>
      </c>
      <c r="N180" s="154" t="s">
        <v>41</v>
      </c>
      <c r="O180" s="65"/>
      <c r="P180" s="155">
        <f>O180*H180</f>
        <v>0</v>
      </c>
      <c r="Q180" s="155">
        <v>0</v>
      </c>
      <c r="R180" s="155">
        <f>Q180*H180</f>
        <v>0</v>
      </c>
      <c r="S180" s="155">
        <v>0</v>
      </c>
      <c r="T180" s="156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57" t="s">
        <v>122</v>
      </c>
      <c r="AT180" s="157" t="s">
        <v>113</v>
      </c>
      <c r="AU180" s="157" t="s">
        <v>124</v>
      </c>
      <c r="AY180" s="18" t="s">
        <v>118</v>
      </c>
      <c r="BE180" s="158">
        <f>IF(N180="základní",J180,0)</f>
        <v>0</v>
      </c>
      <c r="BF180" s="158">
        <f>IF(N180="snížená",J180,0)</f>
        <v>0</v>
      </c>
      <c r="BG180" s="158">
        <f>IF(N180="zákl. přenesená",J180,0)</f>
        <v>0</v>
      </c>
      <c r="BH180" s="158">
        <f>IF(N180="sníž. přenesená",J180,0)</f>
        <v>0</v>
      </c>
      <c r="BI180" s="158">
        <f>IF(N180="nulová",J180,0)</f>
        <v>0</v>
      </c>
      <c r="BJ180" s="18" t="s">
        <v>78</v>
      </c>
      <c r="BK180" s="158">
        <f>ROUND(I180*H180,2)</f>
        <v>0</v>
      </c>
      <c r="BL180" s="18" t="s">
        <v>122</v>
      </c>
      <c r="BM180" s="157" t="s">
        <v>561</v>
      </c>
    </row>
    <row r="181" spans="1:47" s="2" customFormat="1" ht="11.25">
      <c r="A181" s="35"/>
      <c r="B181" s="36"/>
      <c r="C181" s="37"/>
      <c r="D181" s="192" t="s">
        <v>168</v>
      </c>
      <c r="E181" s="37"/>
      <c r="F181" s="193" t="s">
        <v>327</v>
      </c>
      <c r="G181" s="37"/>
      <c r="H181" s="37"/>
      <c r="I181" s="194"/>
      <c r="J181" s="37"/>
      <c r="K181" s="37"/>
      <c r="L181" s="40"/>
      <c r="M181" s="195"/>
      <c r="N181" s="196"/>
      <c r="O181" s="65"/>
      <c r="P181" s="65"/>
      <c r="Q181" s="65"/>
      <c r="R181" s="65"/>
      <c r="S181" s="65"/>
      <c r="T181" s="66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8" t="s">
        <v>168</v>
      </c>
      <c r="AU181" s="18" t="s">
        <v>124</v>
      </c>
    </row>
    <row r="182" spans="2:51" s="13" customFormat="1" ht="11.25">
      <c r="B182" s="197"/>
      <c r="C182" s="198"/>
      <c r="D182" s="199" t="s">
        <v>174</v>
      </c>
      <c r="E182" s="200" t="s">
        <v>19</v>
      </c>
      <c r="F182" s="201" t="s">
        <v>431</v>
      </c>
      <c r="G182" s="198"/>
      <c r="H182" s="202">
        <v>68.1</v>
      </c>
      <c r="I182" s="203"/>
      <c r="J182" s="198"/>
      <c r="K182" s="198"/>
      <c r="L182" s="204"/>
      <c r="M182" s="205"/>
      <c r="N182" s="206"/>
      <c r="O182" s="206"/>
      <c r="P182" s="206"/>
      <c r="Q182" s="206"/>
      <c r="R182" s="206"/>
      <c r="S182" s="206"/>
      <c r="T182" s="207"/>
      <c r="AT182" s="208" t="s">
        <v>174</v>
      </c>
      <c r="AU182" s="208" t="s">
        <v>124</v>
      </c>
      <c r="AV182" s="13" t="s">
        <v>80</v>
      </c>
      <c r="AW182" s="13" t="s">
        <v>32</v>
      </c>
      <c r="AX182" s="13" t="s">
        <v>70</v>
      </c>
      <c r="AY182" s="208" t="s">
        <v>118</v>
      </c>
    </row>
    <row r="183" spans="2:51" s="13" customFormat="1" ht="11.25">
      <c r="B183" s="197"/>
      <c r="C183" s="198"/>
      <c r="D183" s="199" t="s">
        <v>174</v>
      </c>
      <c r="E183" s="200" t="s">
        <v>19</v>
      </c>
      <c r="F183" s="201" t="s">
        <v>432</v>
      </c>
      <c r="G183" s="198"/>
      <c r="H183" s="202">
        <v>8.034</v>
      </c>
      <c r="I183" s="203"/>
      <c r="J183" s="198"/>
      <c r="K183" s="198"/>
      <c r="L183" s="204"/>
      <c r="M183" s="205"/>
      <c r="N183" s="206"/>
      <c r="O183" s="206"/>
      <c r="P183" s="206"/>
      <c r="Q183" s="206"/>
      <c r="R183" s="206"/>
      <c r="S183" s="206"/>
      <c r="T183" s="207"/>
      <c r="AT183" s="208" t="s">
        <v>174</v>
      </c>
      <c r="AU183" s="208" t="s">
        <v>124</v>
      </c>
      <c r="AV183" s="13" t="s">
        <v>80</v>
      </c>
      <c r="AW183" s="13" t="s">
        <v>32</v>
      </c>
      <c r="AX183" s="13" t="s">
        <v>70</v>
      </c>
      <c r="AY183" s="208" t="s">
        <v>118</v>
      </c>
    </row>
    <row r="184" spans="2:51" s="14" customFormat="1" ht="11.25">
      <c r="B184" s="209"/>
      <c r="C184" s="210"/>
      <c r="D184" s="199" t="s">
        <v>174</v>
      </c>
      <c r="E184" s="211" t="s">
        <v>19</v>
      </c>
      <c r="F184" s="212" t="s">
        <v>178</v>
      </c>
      <c r="G184" s="210"/>
      <c r="H184" s="213">
        <v>76.134</v>
      </c>
      <c r="I184" s="214"/>
      <c r="J184" s="210"/>
      <c r="K184" s="210"/>
      <c r="L184" s="215"/>
      <c r="M184" s="216"/>
      <c r="N184" s="217"/>
      <c r="O184" s="217"/>
      <c r="P184" s="217"/>
      <c r="Q184" s="217"/>
      <c r="R184" s="217"/>
      <c r="S184" s="217"/>
      <c r="T184" s="218"/>
      <c r="AT184" s="219" t="s">
        <v>174</v>
      </c>
      <c r="AU184" s="219" t="s">
        <v>124</v>
      </c>
      <c r="AV184" s="14" t="s">
        <v>122</v>
      </c>
      <c r="AW184" s="14" t="s">
        <v>32</v>
      </c>
      <c r="AX184" s="14" t="s">
        <v>78</v>
      </c>
      <c r="AY184" s="219" t="s">
        <v>118</v>
      </c>
    </row>
    <row r="185" spans="2:63" s="15" customFormat="1" ht="20.85" customHeight="1">
      <c r="B185" s="230"/>
      <c r="C185" s="231"/>
      <c r="D185" s="232" t="s">
        <v>69</v>
      </c>
      <c r="E185" s="232" t="s">
        <v>336</v>
      </c>
      <c r="F185" s="232" t="s">
        <v>337</v>
      </c>
      <c r="G185" s="231"/>
      <c r="H185" s="231"/>
      <c r="I185" s="233"/>
      <c r="J185" s="234">
        <f>BK185</f>
        <v>0</v>
      </c>
      <c r="K185" s="231"/>
      <c r="L185" s="235"/>
      <c r="M185" s="236"/>
      <c r="N185" s="237"/>
      <c r="O185" s="237"/>
      <c r="P185" s="238">
        <f>SUM(P186:P187)</f>
        <v>0</v>
      </c>
      <c r="Q185" s="237"/>
      <c r="R185" s="238">
        <f>SUM(R186:R187)</f>
        <v>0</v>
      </c>
      <c r="S185" s="237"/>
      <c r="T185" s="239">
        <f>SUM(T186:T187)</f>
        <v>0</v>
      </c>
      <c r="AR185" s="240" t="s">
        <v>78</v>
      </c>
      <c r="AT185" s="241" t="s">
        <v>69</v>
      </c>
      <c r="AU185" s="241" t="s">
        <v>124</v>
      </c>
      <c r="AY185" s="240" t="s">
        <v>118</v>
      </c>
      <c r="BK185" s="242">
        <f>SUM(BK186:BK187)</f>
        <v>0</v>
      </c>
    </row>
    <row r="186" spans="1:65" s="2" customFormat="1" ht="21.75" customHeight="1">
      <c r="A186" s="35"/>
      <c r="B186" s="36"/>
      <c r="C186" s="146" t="s">
        <v>316</v>
      </c>
      <c r="D186" s="146" t="s">
        <v>113</v>
      </c>
      <c r="E186" s="147" t="s">
        <v>339</v>
      </c>
      <c r="F186" s="148" t="s">
        <v>340</v>
      </c>
      <c r="G186" s="149" t="s">
        <v>341</v>
      </c>
      <c r="H186" s="150">
        <v>0.429</v>
      </c>
      <c r="I186" s="151"/>
      <c r="J186" s="152">
        <f>ROUND(I186*H186,2)</f>
        <v>0</v>
      </c>
      <c r="K186" s="148" t="s">
        <v>166</v>
      </c>
      <c r="L186" s="40"/>
      <c r="M186" s="153" t="s">
        <v>19</v>
      </c>
      <c r="N186" s="154" t="s">
        <v>41</v>
      </c>
      <c r="O186" s="65"/>
      <c r="P186" s="155">
        <f>O186*H186</f>
        <v>0</v>
      </c>
      <c r="Q186" s="155">
        <v>0</v>
      </c>
      <c r="R186" s="155">
        <f>Q186*H186</f>
        <v>0</v>
      </c>
      <c r="S186" s="155">
        <v>0</v>
      </c>
      <c r="T186" s="156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57" t="s">
        <v>122</v>
      </c>
      <c r="AT186" s="157" t="s">
        <v>113</v>
      </c>
      <c r="AU186" s="157" t="s">
        <v>122</v>
      </c>
      <c r="AY186" s="18" t="s">
        <v>118</v>
      </c>
      <c r="BE186" s="158">
        <f>IF(N186="základní",J186,0)</f>
        <v>0</v>
      </c>
      <c r="BF186" s="158">
        <f>IF(N186="snížená",J186,0)</f>
        <v>0</v>
      </c>
      <c r="BG186" s="158">
        <f>IF(N186="zákl. přenesená",J186,0)</f>
        <v>0</v>
      </c>
      <c r="BH186" s="158">
        <f>IF(N186="sníž. přenesená",J186,0)</f>
        <v>0</v>
      </c>
      <c r="BI186" s="158">
        <f>IF(N186="nulová",J186,0)</f>
        <v>0</v>
      </c>
      <c r="BJ186" s="18" t="s">
        <v>78</v>
      </c>
      <c r="BK186" s="158">
        <f>ROUND(I186*H186,2)</f>
        <v>0</v>
      </c>
      <c r="BL186" s="18" t="s">
        <v>122</v>
      </c>
      <c r="BM186" s="157" t="s">
        <v>562</v>
      </c>
    </row>
    <row r="187" spans="1:47" s="2" customFormat="1" ht="11.25">
      <c r="A187" s="35"/>
      <c r="B187" s="36"/>
      <c r="C187" s="37"/>
      <c r="D187" s="192" t="s">
        <v>168</v>
      </c>
      <c r="E187" s="37"/>
      <c r="F187" s="193" t="s">
        <v>343</v>
      </c>
      <c r="G187" s="37"/>
      <c r="H187" s="37"/>
      <c r="I187" s="194"/>
      <c r="J187" s="37"/>
      <c r="K187" s="37"/>
      <c r="L187" s="40"/>
      <c r="M187" s="195"/>
      <c r="N187" s="196"/>
      <c r="O187" s="65"/>
      <c r="P187" s="65"/>
      <c r="Q187" s="65"/>
      <c r="R187" s="65"/>
      <c r="S187" s="65"/>
      <c r="T187" s="66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8" t="s">
        <v>168</v>
      </c>
      <c r="AU187" s="18" t="s">
        <v>122</v>
      </c>
    </row>
    <row r="188" spans="2:63" s="12" customFormat="1" ht="22.9" customHeight="1">
      <c r="B188" s="176"/>
      <c r="C188" s="177"/>
      <c r="D188" s="178" t="s">
        <v>69</v>
      </c>
      <c r="E188" s="190" t="s">
        <v>124</v>
      </c>
      <c r="F188" s="190" t="s">
        <v>344</v>
      </c>
      <c r="G188" s="177"/>
      <c r="H188" s="177"/>
      <c r="I188" s="180"/>
      <c r="J188" s="191">
        <f>BK188</f>
        <v>0</v>
      </c>
      <c r="K188" s="177"/>
      <c r="L188" s="182"/>
      <c r="M188" s="183"/>
      <c r="N188" s="184"/>
      <c r="O188" s="184"/>
      <c r="P188" s="185">
        <f>SUM(P189:P193)</f>
        <v>0</v>
      </c>
      <c r="Q188" s="184"/>
      <c r="R188" s="185">
        <f>SUM(R189:R193)</f>
        <v>0.093834</v>
      </c>
      <c r="S188" s="184"/>
      <c r="T188" s="186">
        <f>SUM(T189:T193)</f>
        <v>0</v>
      </c>
      <c r="AR188" s="187" t="s">
        <v>78</v>
      </c>
      <c r="AT188" s="188" t="s">
        <v>69</v>
      </c>
      <c r="AU188" s="188" t="s">
        <v>78</v>
      </c>
      <c r="AY188" s="187" t="s">
        <v>118</v>
      </c>
      <c r="BK188" s="189">
        <f>SUM(BK189:BK193)</f>
        <v>0</v>
      </c>
    </row>
    <row r="189" spans="1:65" s="2" customFormat="1" ht="33" customHeight="1">
      <c r="A189" s="35"/>
      <c r="B189" s="36"/>
      <c r="C189" s="146" t="s">
        <v>322</v>
      </c>
      <c r="D189" s="146" t="s">
        <v>113</v>
      </c>
      <c r="E189" s="147" t="s">
        <v>346</v>
      </c>
      <c r="F189" s="148" t="s">
        <v>347</v>
      </c>
      <c r="G189" s="149" t="s">
        <v>348</v>
      </c>
      <c r="H189" s="150">
        <v>78</v>
      </c>
      <c r="I189" s="151"/>
      <c r="J189" s="152">
        <f>ROUND(I189*H189,2)</f>
        <v>0</v>
      </c>
      <c r="K189" s="148" t="s">
        <v>166</v>
      </c>
      <c r="L189" s="40"/>
      <c r="M189" s="153" t="s">
        <v>19</v>
      </c>
      <c r="N189" s="154" t="s">
        <v>41</v>
      </c>
      <c r="O189" s="65"/>
      <c r="P189" s="155">
        <f>O189*H189</f>
        <v>0</v>
      </c>
      <c r="Q189" s="155">
        <v>0.001203</v>
      </c>
      <c r="R189" s="155">
        <f>Q189*H189</f>
        <v>0.093834</v>
      </c>
      <c r="S189" s="155">
        <v>0</v>
      </c>
      <c r="T189" s="156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57" t="s">
        <v>122</v>
      </c>
      <c r="AT189" s="157" t="s">
        <v>113</v>
      </c>
      <c r="AU189" s="157" t="s">
        <v>80</v>
      </c>
      <c r="AY189" s="18" t="s">
        <v>118</v>
      </c>
      <c r="BE189" s="158">
        <f>IF(N189="základní",J189,0)</f>
        <v>0</v>
      </c>
      <c r="BF189" s="158">
        <f>IF(N189="snížená",J189,0)</f>
        <v>0</v>
      </c>
      <c r="BG189" s="158">
        <f>IF(N189="zákl. přenesená",J189,0)</f>
        <v>0</v>
      </c>
      <c r="BH189" s="158">
        <f>IF(N189="sníž. přenesená",J189,0)</f>
        <v>0</v>
      </c>
      <c r="BI189" s="158">
        <f>IF(N189="nulová",J189,0)</f>
        <v>0</v>
      </c>
      <c r="BJ189" s="18" t="s">
        <v>78</v>
      </c>
      <c r="BK189" s="158">
        <f>ROUND(I189*H189,2)</f>
        <v>0</v>
      </c>
      <c r="BL189" s="18" t="s">
        <v>122</v>
      </c>
      <c r="BM189" s="157" t="s">
        <v>563</v>
      </c>
    </row>
    <row r="190" spans="1:47" s="2" customFormat="1" ht="11.25">
      <c r="A190" s="35"/>
      <c r="B190" s="36"/>
      <c r="C190" s="37"/>
      <c r="D190" s="192" t="s">
        <v>168</v>
      </c>
      <c r="E190" s="37"/>
      <c r="F190" s="193" t="s">
        <v>350</v>
      </c>
      <c r="G190" s="37"/>
      <c r="H190" s="37"/>
      <c r="I190" s="194"/>
      <c r="J190" s="37"/>
      <c r="K190" s="37"/>
      <c r="L190" s="40"/>
      <c r="M190" s="195"/>
      <c r="N190" s="196"/>
      <c r="O190" s="65"/>
      <c r="P190" s="65"/>
      <c r="Q190" s="65"/>
      <c r="R190" s="65"/>
      <c r="S190" s="65"/>
      <c r="T190" s="66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168</v>
      </c>
      <c r="AU190" s="18" t="s">
        <v>80</v>
      </c>
    </row>
    <row r="191" spans="2:51" s="13" customFormat="1" ht="11.25">
      <c r="B191" s="197"/>
      <c r="C191" s="198"/>
      <c r="D191" s="199" t="s">
        <v>174</v>
      </c>
      <c r="E191" s="200" t="s">
        <v>19</v>
      </c>
      <c r="F191" s="201" t="s">
        <v>435</v>
      </c>
      <c r="G191" s="198"/>
      <c r="H191" s="202">
        <v>40</v>
      </c>
      <c r="I191" s="203"/>
      <c r="J191" s="198"/>
      <c r="K191" s="198"/>
      <c r="L191" s="204"/>
      <c r="M191" s="205"/>
      <c r="N191" s="206"/>
      <c r="O191" s="206"/>
      <c r="P191" s="206"/>
      <c r="Q191" s="206"/>
      <c r="R191" s="206"/>
      <c r="S191" s="206"/>
      <c r="T191" s="207"/>
      <c r="AT191" s="208" t="s">
        <v>174</v>
      </c>
      <c r="AU191" s="208" t="s">
        <v>80</v>
      </c>
      <c r="AV191" s="13" t="s">
        <v>80</v>
      </c>
      <c r="AW191" s="13" t="s">
        <v>32</v>
      </c>
      <c r="AX191" s="13" t="s">
        <v>70</v>
      </c>
      <c r="AY191" s="208" t="s">
        <v>118</v>
      </c>
    </row>
    <row r="192" spans="2:51" s="13" customFormat="1" ht="11.25">
      <c r="B192" s="197"/>
      <c r="C192" s="198"/>
      <c r="D192" s="199" t="s">
        <v>174</v>
      </c>
      <c r="E192" s="200" t="s">
        <v>19</v>
      </c>
      <c r="F192" s="201" t="s">
        <v>436</v>
      </c>
      <c r="G192" s="198"/>
      <c r="H192" s="202">
        <v>38</v>
      </c>
      <c r="I192" s="203"/>
      <c r="J192" s="198"/>
      <c r="K192" s="198"/>
      <c r="L192" s="204"/>
      <c r="M192" s="205"/>
      <c r="N192" s="206"/>
      <c r="O192" s="206"/>
      <c r="P192" s="206"/>
      <c r="Q192" s="206"/>
      <c r="R192" s="206"/>
      <c r="S192" s="206"/>
      <c r="T192" s="207"/>
      <c r="AT192" s="208" t="s">
        <v>174</v>
      </c>
      <c r="AU192" s="208" t="s">
        <v>80</v>
      </c>
      <c r="AV192" s="13" t="s">
        <v>80</v>
      </c>
      <c r="AW192" s="13" t="s">
        <v>32</v>
      </c>
      <c r="AX192" s="13" t="s">
        <v>70</v>
      </c>
      <c r="AY192" s="208" t="s">
        <v>118</v>
      </c>
    </row>
    <row r="193" spans="2:51" s="14" customFormat="1" ht="11.25">
      <c r="B193" s="209"/>
      <c r="C193" s="210"/>
      <c r="D193" s="199" t="s">
        <v>174</v>
      </c>
      <c r="E193" s="211" t="s">
        <v>19</v>
      </c>
      <c r="F193" s="212" t="s">
        <v>178</v>
      </c>
      <c r="G193" s="210"/>
      <c r="H193" s="213">
        <v>78</v>
      </c>
      <c r="I193" s="214"/>
      <c r="J193" s="210"/>
      <c r="K193" s="210"/>
      <c r="L193" s="215"/>
      <c r="M193" s="243"/>
      <c r="N193" s="244"/>
      <c r="O193" s="244"/>
      <c r="P193" s="244"/>
      <c r="Q193" s="244"/>
      <c r="R193" s="244"/>
      <c r="S193" s="244"/>
      <c r="T193" s="245"/>
      <c r="AT193" s="219" t="s">
        <v>174</v>
      </c>
      <c r="AU193" s="219" t="s">
        <v>80</v>
      </c>
      <c r="AV193" s="14" t="s">
        <v>122</v>
      </c>
      <c r="AW193" s="14" t="s">
        <v>32</v>
      </c>
      <c r="AX193" s="14" t="s">
        <v>78</v>
      </c>
      <c r="AY193" s="219" t="s">
        <v>118</v>
      </c>
    </row>
    <row r="194" spans="1:31" s="2" customFormat="1" ht="6.95" customHeight="1">
      <c r="A194" s="35"/>
      <c r="B194" s="48"/>
      <c r="C194" s="49"/>
      <c r="D194" s="49"/>
      <c r="E194" s="49"/>
      <c r="F194" s="49"/>
      <c r="G194" s="49"/>
      <c r="H194" s="49"/>
      <c r="I194" s="49"/>
      <c r="J194" s="49"/>
      <c r="K194" s="49"/>
      <c r="L194" s="40"/>
      <c r="M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</row>
  </sheetData>
  <sheetProtection algorithmName="SHA-512" hashValue="6oJuiFAbv8DSE2HhDgCcq9BU7l+ugyJkygULYPI+YI0YVOP7DgLfro2fBUWHNfzfXCRWMXDUtXRSRrvXrSukxg==" saltValue="aDS5R2kmrdLEUz03xmFrvwFM46XmL5xs6pX08Myg5cbSp5ri3iXXLxF7sRiyE8SJLcRQQN/SD8arlfQhc/1bUg==" spinCount="100000" sheet="1" objects="1" scenarios="1" formatColumns="0" formatRows="0" autoFilter="0"/>
  <autoFilter ref="C83:K193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2_01/111151131"/>
    <hyperlink ref="F155" r:id="rId2" display="https://podminky.urs.cz/item/CS_URS_2022_01/183101114"/>
    <hyperlink ref="F158" r:id="rId3" display="https://podminky.urs.cz/item/CS_URS_2022_01/183101115"/>
    <hyperlink ref="F162" r:id="rId4" display="https://podminky.urs.cz/item/CS_URS_2022_01/184004415"/>
    <hyperlink ref="F165" r:id="rId5" display="https://podminky.urs.cz/item/CS_URS_2022_01/184004722"/>
    <hyperlink ref="F169" r:id="rId6" display="https://podminky.urs.cz/item/CS_URS_2022_01/184812112"/>
    <hyperlink ref="F173" r:id="rId7" display="https://podminky.urs.cz/item/CS_URS_2022_01/184813121"/>
    <hyperlink ref="F177" r:id="rId8" display="https://podminky.urs.cz/item/CS_URS_2022_01/184814113"/>
    <hyperlink ref="F181" r:id="rId9" display="https://podminky.urs.cz/item/CS_URS_2022_01/185804312"/>
    <hyperlink ref="F187" r:id="rId10" display="https://podminky.urs.cz/item/CS_URS_2022_01/998315011"/>
    <hyperlink ref="F190" r:id="rId11" display="https://podminky.urs.cz/item/CS_URS_2022_01/34895124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6" customWidth="1"/>
    <col min="2" max="2" width="1.7109375" style="246" customWidth="1"/>
    <col min="3" max="4" width="5.00390625" style="246" customWidth="1"/>
    <col min="5" max="5" width="11.7109375" style="246" customWidth="1"/>
    <col min="6" max="6" width="9.140625" style="246" customWidth="1"/>
    <col min="7" max="7" width="5.00390625" style="246" customWidth="1"/>
    <col min="8" max="8" width="77.8515625" style="246" customWidth="1"/>
    <col min="9" max="10" width="20.00390625" style="246" customWidth="1"/>
    <col min="11" max="11" width="1.7109375" style="246" customWidth="1"/>
  </cols>
  <sheetData>
    <row r="1" s="1" customFormat="1" ht="37.5" customHeight="1"/>
    <row r="2" spans="2:11" s="1" customFormat="1" ht="7.5" customHeight="1">
      <c r="B2" s="247"/>
      <c r="C2" s="248"/>
      <c r="D2" s="248"/>
      <c r="E2" s="248"/>
      <c r="F2" s="248"/>
      <c r="G2" s="248"/>
      <c r="H2" s="248"/>
      <c r="I2" s="248"/>
      <c r="J2" s="248"/>
      <c r="K2" s="249"/>
    </row>
    <row r="3" spans="2:11" s="16" customFormat="1" ht="45" customHeight="1">
      <c r="B3" s="250"/>
      <c r="C3" s="378" t="s">
        <v>564</v>
      </c>
      <c r="D3" s="378"/>
      <c r="E3" s="378"/>
      <c r="F3" s="378"/>
      <c r="G3" s="378"/>
      <c r="H3" s="378"/>
      <c r="I3" s="378"/>
      <c r="J3" s="378"/>
      <c r="K3" s="251"/>
    </row>
    <row r="4" spans="2:11" s="1" customFormat="1" ht="25.5" customHeight="1">
      <c r="B4" s="252"/>
      <c r="C4" s="383" t="s">
        <v>565</v>
      </c>
      <c r="D4" s="383"/>
      <c r="E4" s="383"/>
      <c r="F4" s="383"/>
      <c r="G4" s="383"/>
      <c r="H4" s="383"/>
      <c r="I4" s="383"/>
      <c r="J4" s="383"/>
      <c r="K4" s="253"/>
    </row>
    <row r="5" spans="2:11" s="1" customFormat="1" ht="5.25" customHeight="1">
      <c r="B5" s="252"/>
      <c r="C5" s="254"/>
      <c r="D5" s="254"/>
      <c r="E5" s="254"/>
      <c r="F5" s="254"/>
      <c r="G5" s="254"/>
      <c r="H5" s="254"/>
      <c r="I5" s="254"/>
      <c r="J5" s="254"/>
      <c r="K5" s="253"/>
    </row>
    <row r="6" spans="2:11" s="1" customFormat="1" ht="15" customHeight="1">
      <c r="B6" s="252"/>
      <c r="C6" s="382" t="s">
        <v>566</v>
      </c>
      <c r="D6" s="382"/>
      <c r="E6" s="382"/>
      <c r="F6" s="382"/>
      <c r="G6" s="382"/>
      <c r="H6" s="382"/>
      <c r="I6" s="382"/>
      <c r="J6" s="382"/>
      <c r="K6" s="253"/>
    </row>
    <row r="7" spans="2:11" s="1" customFormat="1" ht="15" customHeight="1">
      <c r="B7" s="256"/>
      <c r="C7" s="382" t="s">
        <v>567</v>
      </c>
      <c r="D7" s="382"/>
      <c r="E7" s="382"/>
      <c r="F7" s="382"/>
      <c r="G7" s="382"/>
      <c r="H7" s="382"/>
      <c r="I7" s="382"/>
      <c r="J7" s="382"/>
      <c r="K7" s="253"/>
    </row>
    <row r="8" spans="2:11" s="1" customFormat="1" ht="12.75" customHeight="1">
      <c r="B8" s="256"/>
      <c r="C8" s="255"/>
      <c r="D8" s="255"/>
      <c r="E8" s="255"/>
      <c r="F8" s="255"/>
      <c r="G8" s="255"/>
      <c r="H8" s="255"/>
      <c r="I8" s="255"/>
      <c r="J8" s="255"/>
      <c r="K8" s="253"/>
    </row>
    <row r="9" spans="2:11" s="1" customFormat="1" ht="15" customHeight="1">
      <c r="B9" s="256"/>
      <c r="C9" s="382" t="s">
        <v>568</v>
      </c>
      <c r="D9" s="382"/>
      <c r="E9" s="382"/>
      <c r="F9" s="382"/>
      <c r="G9" s="382"/>
      <c r="H9" s="382"/>
      <c r="I9" s="382"/>
      <c r="J9" s="382"/>
      <c r="K9" s="253"/>
    </row>
    <row r="10" spans="2:11" s="1" customFormat="1" ht="15" customHeight="1">
      <c r="B10" s="256"/>
      <c r="C10" s="255"/>
      <c r="D10" s="382" t="s">
        <v>569</v>
      </c>
      <c r="E10" s="382"/>
      <c r="F10" s="382"/>
      <c r="G10" s="382"/>
      <c r="H10" s="382"/>
      <c r="I10" s="382"/>
      <c r="J10" s="382"/>
      <c r="K10" s="253"/>
    </row>
    <row r="11" spans="2:11" s="1" customFormat="1" ht="15" customHeight="1">
      <c r="B11" s="256"/>
      <c r="C11" s="257"/>
      <c r="D11" s="382" t="s">
        <v>570</v>
      </c>
      <c r="E11" s="382"/>
      <c r="F11" s="382"/>
      <c r="G11" s="382"/>
      <c r="H11" s="382"/>
      <c r="I11" s="382"/>
      <c r="J11" s="382"/>
      <c r="K11" s="253"/>
    </row>
    <row r="12" spans="2:11" s="1" customFormat="1" ht="15" customHeight="1">
      <c r="B12" s="256"/>
      <c r="C12" s="257"/>
      <c r="D12" s="255"/>
      <c r="E12" s="255"/>
      <c r="F12" s="255"/>
      <c r="G12" s="255"/>
      <c r="H12" s="255"/>
      <c r="I12" s="255"/>
      <c r="J12" s="255"/>
      <c r="K12" s="253"/>
    </row>
    <row r="13" spans="2:11" s="1" customFormat="1" ht="15" customHeight="1">
      <c r="B13" s="256"/>
      <c r="C13" s="257"/>
      <c r="D13" s="258" t="s">
        <v>571</v>
      </c>
      <c r="E13" s="255"/>
      <c r="F13" s="255"/>
      <c r="G13" s="255"/>
      <c r="H13" s="255"/>
      <c r="I13" s="255"/>
      <c r="J13" s="255"/>
      <c r="K13" s="253"/>
    </row>
    <row r="14" spans="2:11" s="1" customFormat="1" ht="12.75" customHeight="1">
      <c r="B14" s="256"/>
      <c r="C14" s="257"/>
      <c r="D14" s="257"/>
      <c r="E14" s="257"/>
      <c r="F14" s="257"/>
      <c r="G14" s="257"/>
      <c r="H14" s="257"/>
      <c r="I14" s="257"/>
      <c r="J14" s="257"/>
      <c r="K14" s="253"/>
    </row>
    <row r="15" spans="2:11" s="1" customFormat="1" ht="15" customHeight="1">
      <c r="B15" s="256"/>
      <c r="C15" s="257"/>
      <c r="D15" s="382" t="s">
        <v>572</v>
      </c>
      <c r="E15" s="382"/>
      <c r="F15" s="382"/>
      <c r="G15" s="382"/>
      <c r="H15" s="382"/>
      <c r="I15" s="382"/>
      <c r="J15" s="382"/>
      <c r="K15" s="253"/>
    </row>
    <row r="16" spans="2:11" s="1" customFormat="1" ht="15" customHeight="1">
      <c r="B16" s="256"/>
      <c r="C16" s="257"/>
      <c r="D16" s="382" t="s">
        <v>573</v>
      </c>
      <c r="E16" s="382"/>
      <c r="F16" s="382"/>
      <c r="G16" s="382"/>
      <c r="H16" s="382"/>
      <c r="I16" s="382"/>
      <c r="J16" s="382"/>
      <c r="K16" s="253"/>
    </row>
    <row r="17" spans="2:11" s="1" customFormat="1" ht="15" customHeight="1">
      <c r="B17" s="256"/>
      <c r="C17" s="257"/>
      <c r="D17" s="382" t="s">
        <v>574</v>
      </c>
      <c r="E17" s="382"/>
      <c r="F17" s="382"/>
      <c r="G17" s="382"/>
      <c r="H17" s="382"/>
      <c r="I17" s="382"/>
      <c r="J17" s="382"/>
      <c r="K17" s="253"/>
    </row>
    <row r="18" spans="2:11" s="1" customFormat="1" ht="15" customHeight="1">
      <c r="B18" s="256"/>
      <c r="C18" s="257"/>
      <c r="D18" s="257"/>
      <c r="E18" s="259" t="s">
        <v>77</v>
      </c>
      <c r="F18" s="382" t="s">
        <v>575</v>
      </c>
      <c r="G18" s="382"/>
      <c r="H18" s="382"/>
      <c r="I18" s="382"/>
      <c r="J18" s="382"/>
      <c r="K18" s="253"/>
    </row>
    <row r="19" spans="2:11" s="1" customFormat="1" ht="15" customHeight="1">
      <c r="B19" s="256"/>
      <c r="C19" s="257"/>
      <c r="D19" s="257"/>
      <c r="E19" s="259" t="s">
        <v>576</v>
      </c>
      <c r="F19" s="382" t="s">
        <v>577</v>
      </c>
      <c r="G19" s="382"/>
      <c r="H19" s="382"/>
      <c r="I19" s="382"/>
      <c r="J19" s="382"/>
      <c r="K19" s="253"/>
    </row>
    <row r="20" spans="2:11" s="1" customFormat="1" ht="15" customHeight="1">
      <c r="B20" s="256"/>
      <c r="C20" s="257"/>
      <c r="D20" s="257"/>
      <c r="E20" s="259" t="s">
        <v>578</v>
      </c>
      <c r="F20" s="382" t="s">
        <v>579</v>
      </c>
      <c r="G20" s="382"/>
      <c r="H20" s="382"/>
      <c r="I20" s="382"/>
      <c r="J20" s="382"/>
      <c r="K20" s="253"/>
    </row>
    <row r="21" spans="2:11" s="1" customFormat="1" ht="15" customHeight="1">
      <c r="B21" s="256"/>
      <c r="C21" s="257"/>
      <c r="D21" s="257"/>
      <c r="E21" s="259" t="s">
        <v>580</v>
      </c>
      <c r="F21" s="382" t="s">
        <v>76</v>
      </c>
      <c r="G21" s="382"/>
      <c r="H21" s="382"/>
      <c r="I21" s="382"/>
      <c r="J21" s="382"/>
      <c r="K21" s="253"/>
    </row>
    <row r="22" spans="2:11" s="1" customFormat="1" ht="15" customHeight="1">
      <c r="B22" s="256"/>
      <c r="C22" s="257"/>
      <c r="D22" s="257"/>
      <c r="E22" s="259" t="s">
        <v>581</v>
      </c>
      <c r="F22" s="382" t="s">
        <v>582</v>
      </c>
      <c r="G22" s="382"/>
      <c r="H22" s="382"/>
      <c r="I22" s="382"/>
      <c r="J22" s="382"/>
      <c r="K22" s="253"/>
    </row>
    <row r="23" spans="2:11" s="1" customFormat="1" ht="15" customHeight="1">
      <c r="B23" s="256"/>
      <c r="C23" s="257"/>
      <c r="D23" s="257"/>
      <c r="E23" s="259" t="s">
        <v>583</v>
      </c>
      <c r="F23" s="382" t="s">
        <v>584</v>
      </c>
      <c r="G23" s="382"/>
      <c r="H23" s="382"/>
      <c r="I23" s="382"/>
      <c r="J23" s="382"/>
      <c r="K23" s="253"/>
    </row>
    <row r="24" spans="2:11" s="1" customFormat="1" ht="12.75" customHeight="1">
      <c r="B24" s="256"/>
      <c r="C24" s="257"/>
      <c r="D24" s="257"/>
      <c r="E24" s="257"/>
      <c r="F24" s="257"/>
      <c r="G24" s="257"/>
      <c r="H24" s="257"/>
      <c r="I24" s="257"/>
      <c r="J24" s="257"/>
      <c r="K24" s="253"/>
    </row>
    <row r="25" spans="2:11" s="1" customFormat="1" ht="15" customHeight="1">
      <c r="B25" s="256"/>
      <c r="C25" s="382" t="s">
        <v>585</v>
      </c>
      <c r="D25" s="382"/>
      <c r="E25" s="382"/>
      <c r="F25" s="382"/>
      <c r="G25" s="382"/>
      <c r="H25" s="382"/>
      <c r="I25" s="382"/>
      <c r="J25" s="382"/>
      <c r="K25" s="253"/>
    </row>
    <row r="26" spans="2:11" s="1" customFormat="1" ht="15" customHeight="1">
      <c r="B26" s="256"/>
      <c r="C26" s="382" t="s">
        <v>586</v>
      </c>
      <c r="D26" s="382"/>
      <c r="E26" s="382"/>
      <c r="F26" s="382"/>
      <c r="G26" s="382"/>
      <c r="H26" s="382"/>
      <c r="I26" s="382"/>
      <c r="J26" s="382"/>
      <c r="K26" s="253"/>
    </row>
    <row r="27" spans="2:11" s="1" customFormat="1" ht="15" customHeight="1">
      <c r="B27" s="256"/>
      <c r="C27" s="255"/>
      <c r="D27" s="382" t="s">
        <v>587</v>
      </c>
      <c r="E27" s="382"/>
      <c r="F27" s="382"/>
      <c r="G27" s="382"/>
      <c r="H27" s="382"/>
      <c r="I27" s="382"/>
      <c r="J27" s="382"/>
      <c r="K27" s="253"/>
    </row>
    <row r="28" spans="2:11" s="1" customFormat="1" ht="15" customHeight="1">
      <c r="B28" s="256"/>
      <c r="C28" s="257"/>
      <c r="D28" s="382" t="s">
        <v>588</v>
      </c>
      <c r="E28" s="382"/>
      <c r="F28" s="382"/>
      <c r="G28" s="382"/>
      <c r="H28" s="382"/>
      <c r="I28" s="382"/>
      <c r="J28" s="382"/>
      <c r="K28" s="253"/>
    </row>
    <row r="29" spans="2:11" s="1" customFormat="1" ht="12.75" customHeight="1">
      <c r="B29" s="256"/>
      <c r="C29" s="257"/>
      <c r="D29" s="257"/>
      <c r="E29" s="257"/>
      <c r="F29" s="257"/>
      <c r="G29" s="257"/>
      <c r="H29" s="257"/>
      <c r="I29" s="257"/>
      <c r="J29" s="257"/>
      <c r="K29" s="253"/>
    </row>
    <row r="30" spans="2:11" s="1" customFormat="1" ht="15" customHeight="1">
      <c r="B30" s="256"/>
      <c r="C30" s="257"/>
      <c r="D30" s="382" t="s">
        <v>589</v>
      </c>
      <c r="E30" s="382"/>
      <c r="F30" s="382"/>
      <c r="G30" s="382"/>
      <c r="H30" s="382"/>
      <c r="I30" s="382"/>
      <c r="J30" s="382"/>
      <c r="K30" s="253"/>
    </row>
    <row r="31" spans="2:11" s="1" customFormat="1" ht="15" customHeight="1">
      <c r="B31" s="256"/>
      <c r="C31" s="257"/>
      <c r="D31" s="382" t="s">
        <v>590</v>
      </c>
      <c r="E31" s="382"/>
      <c r="F31" s="382"/>
      <c r="G31" s="382"/>
      <c r="H31" s="382"/>
      <c r="I31" s="382"/>
      <c r="J31" s="382"/>
      <c r="K31" s="253"/>
    </row>
    <row r="32" spans="2:11" s="1" customFormat="1" ht="12.75" customHeight="1">
      <c r="B32" s="256"/>
      <c r="C32" s="257"/>
      <c r="D32" s="257"/>
      <c r="E32" s="257"/>
      <c r="F32" s="257"/>
      <c r="G32" s="257"/>
      <c r="H32" s="257"/>
      <c r="I32" s="257"/>
      <c r="J32" s="257"/>
      <c r="K32" s="253"/>
    </row>
    <row r="33" spans="2:11" s="1" customFormat="1" ht="15" customHeight="1">
      <c r="B33" s="256"/>
      <c r="C33" s="257"/>
      <c r="D33" s="382" t="s">
        <v>591</v>
      </c>
      <c r="E33" s="382"/>
      <c r="F33" s="382"/>
      <c r="G33" s="382"/>
      <c r="H33" s="382"/>
      <c r="I33" s="382"/>
      <c r="J33" s="382"/>
      <c r="K33" s="253"/>
    </row>
    <row r="34" spans="2:11" s="1" customFormat="1" ht="15" customHeight="1">
      <c r="B34" s="256"/>
      <c r="C34" s="257"/>
      <c r="D34" s="382" t="s">
        <v>592</v>
      </c>
      <c r="E34" s="382"/>
      <c r="F34" s="382"/>
      <c r="G34" s="382"/>
      <c r="H34" s="382"/>
      <c r="I34" s="382"/>
      <c r="J34" s="382"/>
      <c r="K34" s="253"/>
    </row>
    <row r="35" spans="2:11" s="1" customFormat="1" ht="15" customHeight="1">
      <c r="B35" s="256"/>
      <c r="C35" s="257"/>
      <c r="D35" s="382" t="s">
        <v>593</v>
      </c>
      <c r="E35" s="382"/>
      <c r="F35" s="382"/>
      <c r="G35" s="382"/>
      <c r="H35" s="382"/>
      <c r="I35" s="382"/>
      <c r="J35" s="382"/>
      <c r="K35" s="253"/>
    </row>
    <row r="36" spans="2:11" s="1" customFormat="1" ht="15" customHeight="1">
      <c r="B36" s="256"/>
      <c r="C36" s="257"/>
      <c r="D36" s="255"/>
      <c r="E36" s="258" t="s">
        <v>101</v>
      </c>
      <c r="F36" s="255"/>
      <c r="G36" s="382" t="s">
        <v>594</v>
      </c>
      <c r="H36" s="382"/>
      <c r="I36" s="382"/>
      <c r="J36" s="382"/>
      <c r="K36" s="253"/>
    </row>
    <row r="37" spans="2:11" s="1" customFormat="1" ht="30.75" customHeight="1">
      <c r="B37" s="256"/>
      <c r="C37" s="257"/>
      <c r="D37" s="255"/>
      <c r="E37" s="258" t="s">
        <v>595</v>
      </c>
      <c r="F37" s="255"/>
      <c r="G37" s="382" t="s">
        <v>596</v>
      </c>
      <c r="H37" s="382"/>
      <c r="I37" s="382"/>
      <c r="J37" s="382"/>
      <c r="K37" s="253"/>
    </row>
    <row r="38" spans="2:11" s="1" customFormat="1" ht="15" customHeight="1">
      <c r="B38" s="256"/>
      <c r="C38" s="257"/>
      <c r="D38" s="255"/>
      <c r="E38" s="258" t="s">
        <v>51</v>
      </c>
      <c r="F38" s="255"/>
      <c r="G38" s="382" t="s">
        <v>597</v>
      </c>
      <c r="H38" s="382"/>
      <c r="I38" s="382"/>
      <c r="J38" s="382"/>
      <c r="K38" s="253"/>
    </row>
    <row r="39" spans="2:11" s="1" customFormat="1" ht="15" customHeight="1">
      <c r="B39" s="256"/>
      <c r="C39" s="257"/>
      <c r="D39" s="255"/>
      <c r="E39" s="258" t="s">
        <v>52</v>
      </c>
      <c r="F39" s="255"/>
      <c r="G39" s="382" t="s">
        <v>598</v>
      </c>
      <c r="H39" s="382"/>
      <c r="I39" s="382"/>
      <c r="J39" s="382"/>
      <c r="K39" s="253"/>
    </row>
    <row r="40" spans="2:11" s="1" customFormat="1" ht="15" customHeight="1">
      <c r="B40" s="256"/>
      <c r="C40" s="257"/>
      <c r="D40" s="255"/>
      <c r="E40" s="258" t="s">
        <v>102</v>
      </c>
      <c r="F40" s="255"/>
      <c r="G40" s="382" t="s">
        <v>599</v>
      </c>
      <c r="H40" s="382"/>
      <c r="I40" s="382"/>
      <c r="J40" s="382"/>
      <c r="K40" s="253"/>
    </row>
    <row r="41" spans="2:11" s="1" customFormat="1" ht="15" customHeight="1">
      <c r="B41" s="256"/>
      <c r="C41" s="257"/>
      <c r="D41" s="255"/>
      <c r="E41" s="258" t="s">
        <v>103</v>
      </c>
      <c r="F41" s="255"/>
      <c r="G41" s="382" t="s">
        <v>600</v>
      </c>
      <c r="H41" s="382"/>
      <c r="I41" s="382"/>
      <c r="J41" s="382"/>
      <c r="K41" s="253"/>
    </row>
    <row r="42" spans="2:11" s="1" customFormat="1" ht="15" customHeight="1">
      <c r="B42" s="256"/>
      <c r="C42" s="257"/>
      <c r="D42" s="255"/>
      <c r="E42" s="258" t="s">
        <v>601</v>
      </c>
      <c r="F42" s="255"/>
      <c r="G42" s="382" t="s">
        <v>602</v>
      </c>
      <c r="H42" s="382"/>
      <c r="I42" s="382"/>
      <c r="J42" s="382"/>
      <c r="K42" s="253"/>
    </row>
    <row r="43" spans="2:11" s="1" customFormat="1" ht="15" customHeight="1">
      <c r="B43" s="256"/>
      <c r="C43" s="257"/>
      <c r="D43" s="255"/>
      <c r="E43" s="258"/>
      <c r="F43" s="255"/>
      <c r="G43" s="382" t="s">
        <v>603</v>
      </c>
      <c r="H43" s="382"/>
      <c r="I43" s="382"/>
      <c r="J43" s="382"/>
      <c r="K43" s="253"/>
    </row>
    <row r="44" spans="2:11" s="1" customFormat="1" ht="15" customHeight="1">
      <c r="B44" s="256"/>
      <c r="C44" s="257"/>
      <c r="D44" s="255"/>
      <c r="E44" s="258" t="s">
        <v>604</v>
      </c>
      <c r="F44" s="255"/>
      <c r="G44" s="382" t="s">
        <v>605</v>
      </c>
      <c r="H44" s="382"/>
      <c r="I44" s="382"/>
      <c r="J44" s="382"/>
      <c r="K44" s="253"/>
    </row>
    <row r="45" spans="2:11" s="1" customFormat="1" ht="15" customHeight="1">
      <c r="B45" s="256"/>
      <c r="C45" s="257"/>
      <c r="D45" s="255"/>
      <c r="E45" s="258" t="s">
        <v>105</v>
      </c>
      <c r="F45" s="255"/>
      <c r="G45" s="382" t="s">
        <v>606</v>
      </c>
      <c r="H45" s="382"/>
      <c r="I45" s="382"/>
      <c r="J45" s="382"/>
      <c r="K45" s="253"/>
    </row>
    <row r="46" spans="2:11" s="1" customFormat="1" ht="12.75" customHeight="1">
      <c r="B46" s="256"/>
      <c r="C46" s="257"/>
      <c r="D46" s="255"/>
      <c r="E46" s="255"/>
      <c r="F46" s="255"/>
      <c r="G46" s="255"/>
      <c r="H46" s="255"/>
      <c r="I46" s="255"/>
      <c r="J46" s="255"/>
      <c r="K46" s="253"/>
    </row>
    <row r="47" spans="2:11" s="1" customFormat="1" ht="15" customHeight="1">
      <c r="B47" s="256"/>
      <c r="C47" s="257"/>
      <c r="D47" s="382" t="s">
        <v>607</v>
      </c>
      <c r="E47" s="382"/>
      <c r="F47" s="382"/>
      <c r="G47" s="382"/>
      <c r="H47" s="382"/>
      <c r="I47" s="382"/>
      <c r="J47" s="382"/>
      <c r="K47" s="253"/>
    </row>
    <row r="48" spans="2:11" s="1" customFormat="1" ht="15" customHeight="1">
      <c r="B48" s="256"/>
      <c r="C48" s="257"/>
      <c r="D48" s="257"/>
      <c r="E48" s="382" t="s">
        <v>608</v>
      </c>
      <c r="F48" s="382"/>
      <c r="G48" s="382"/>
      <c r="H48" s="382"/>
      <c r="I48" s="382"/>
      <c r="J48" s="382"/>
      <c r="K48" s="253"/>
    </row>
    <row r="49" spans="2:11" s="1" customFormat="1" ht="15" customHeight="1">
      <c r="B49" s="256"/>
      <c r="C49" s="257"/>
      <c r="D49" s="257"/>
      <c r="E49" s="382" t="s">
        <v>609</v>
      </c>
      <c r="F49" s="382"/>
      <c r="G49" s="382"/>
      <c r="H49" s="382"/>
      <c r="I49" s="382"/>
      <c r="J49" s="382"/>
      <c r="K49" s="253"/>
    </row>
    <row r="50" spans="2:11" s="1" customFormat="1" ht="15" customHeight="1">
      <c r="B50" s="256"/>
      <c r="C50" s="257"/>
      <c r="D50" s="257"/>
      <c r="E50" s="382" t="s">
        <v>610</v>
      </c>
      <c r="F50" s="382"/>
      <c r="G50" s="382"/>
      <c r="H50" s="382"/>
      <c r="I50" s="382"/>
      <c r="J50" s="382"/>
      <c r="K50" s="253"/>
    </row>
    <row r="51" spans="2:11" s="1" customFormat="1" ht="15" customHeight="1">
      <c r="B51" s="256"/>
      <c r="C51" s="257"/>
      <c r="D51" s="382" t="s">
        <v>611</v>
      </c>
      <c r="E51" s="382"/>
      <c r="F51" s="382"/>
      <c r="G51" s="382"/>
      <c r="H51" s="382"/>
      <c r="I51" s="382"/>
      <c r="J51" s="382"/>
      <c r="K51" s="253"/>
    </row>
    <row r="52" spans="2:11" s="1" customFormat="1" ht="25.5" customHeight="1">
      <c r="B52" s="252"/>
      <c r="C52" s="383" t="s">
        <v>612</v>
      </c>
      <c r="D52" s="383"/>
      <c r="E52" s="383"/>
      <c r="F52" s="383"/>
      <c r="G52" s="383"/>
      <c r="H52" s="383"/>
      <c r="I52" s="383"/>
      <c r="J52" s="383"/>
      <c r="K52" s="253"/>
    </row>
    <row r="53" spans="2:11" s="1" customFormat="1" ht="5.25" customHeight="1">
      <c r="B53" s="252"/>
      <c r="C53" s="254"/>
      <c r="D53" s="254"/>
      <c r="E53" s="254"/>
      <c r="F53" s="254"/>
      <c r="G53" s="254"/>
      <c r="H53" s="254"/>
      <c r="I53" s="254"/>
      <c r="J53" s="254"/>
      <c r="K53" s="253"/>
    </row>
    <row r="54" spans="2:11" s="1" customFormat="1" ht="15" customHeight="1">
      <c r="B54" s="252"/>
      <c r="C54" s="382" t="s">
        <v>613</v>
      </c>
      <c r="D54" s="382"/>
      <c r="E54" s="382"/>
      <c r="F54" s="382"/>
      <c r="G54" s="382"/>
      <c r="H54" s="382"/>
      <c r="I54" s="382"/>
      <c r="J54" s="382"/>
      <c r="K54" s="253"/>
    </row>
    <row r="55" spans="2:11" s="1" customFormat="1" ht="15" customHeight="1">
      <c r="B55" s="252"/>
      <c r="C55" s="382" t="s">
        <v>614</v>
      </c>
      <c r="D55" s="382"/>
      <c r="E55" s="382"/>
      <c r="F55" s="382"/>
      <c r="G55" s="382"/>
      <c r="H55" s="382"/>
      <c r="I55" s="382"/>
      <c r="J55" s="382"/>
      <c r="K55" s="253"/>
    </row>
    <row r="56" spans="2:11" s="1" customFormat="1" ht="12.75" customHeight="1">
      <c r="B56" s="252"/>
      <c r="C56" s="255"/>
      <c r="D56" s="255"/>
      <c r="E56" s="255"/>
      <c r="F56" s="255"/>
      <c r="G56" s="255"/>
      <c r="H56" s="255"/>
      <c r="I56" s="255"/>
      <c r="J56" s="255"/>
      <c r="K56" s="253"/>
    </row>
    <row r="57" spans="2:11" s="1" customFormat="1" ht="15" customHeight="1">
      <c r="B57" s="252"/>
      <c r="C57" s="382" t="s">
        <v>615</v>
      </c>
      <c r="D57" s="382"/>
      <c r="E57" s="382"/>
      <c r="F57" s="382"/>
      <c r="G57" s="382"/>
      <c r="H57" s="382"/>
      <c r="I57" s="382"/>
      <c r="J57" s="382"/>
      <c r="K57" s="253"/>
    </row>
    <row r="58" spans="2:11" s="1" customFormat="1" ht="15" customHeight="1">
      <c r="B58" s="252"/>
      <c r="C58" s="257"/>
      <c r="D58" s="382" t="s">
        <v>616</v>
      </c>
      <c r="E58" s="382"/>
      <c r="F58" s="382"/>
      <c r="G58" s="382"/>
      <c r="H58" s="382"/>
      <c r="I58" s="382"/>
      <c r="J58" s="382"/>
      <c r="K58" s="253"/>
    </row>
    <row r="59" spans="2:11" s="1" customFormat="1" ht="15" customHeight="1">
      <c r="B59" s="252"/>
      <c r="C59" s="257"/>
      <c r="D59" s="382" t="s">
        <v>617</v>
      </c>
      <c r="E59" s="382"/>
      <c r="F59" s="382"/>
      <c r="G59" s="382"/>
      <c r="H59" s="382"/>
      <c r="I59" s="382"/>
      <c r="J59" s="382"/>
      <c r="K59" s="253"/>
    </row>
    <row r="60" spans="2:11" s="1" customFormat="1" ht="15" customHeight="1">
      <c r="B60" s="252"/>
      <c r="C60" s="257"/>
      <c r="D60" s="382" t="s">
        <v>618</v>
      </c>
      <c r="E60" s="382"/>
      <c r="F60" s="382"/>
      <c r="G60" s="382"/>
      <c r="H60" s="382"/>
      <c r="I60" s="382"/>
      <c r="J60" s="382"/>
      <c r="K60" s="253"/>
    </row>
    <row r="61" spans="2:11" s="1" customFormat="1" ht="15" customHeight="1">
      <c r="B61" s="252"/>
      <c r="C61" s="257"/>
      <c r="D61" s="382" t="s">
        <v>619</v>
      </c>
      <c r="E61" s="382"/>
      <c r="F61" s="382"/>
      <c r="G61" s="382"/>
      <c r="H61" s="382"/>
      <c r="I61" s="382"/>
      <c r="J61" s="382"/>
      <c r="K61" s="253"/>
    </row>
    <row r="62" spans="2:11" s="1" customFormat="1" ht="15" customHeight="1">
      <c r="B62" s="252"/>
      <c r="C62" s="257"/>
      <c r="D62" s="384" t="s">
        <v>620</v>
      </c>
      <c r="E62" s="384"/>
      <c r="F62" s="384"/>
      <c r="G62" s="384"/>
      <c r="H62" s="384"/>
      <c r="I62" s="384"/>
      <c r="J62" s="384"/>
      <c r="K62" s="253"/>
    </row>
    <row r="63" spans="2:11" s="1" customFormat="1" ht="15" customHeight="1">
      <c r="B63" s="252"/>
      <c r="C63" s="257"/>
      <c r="D63" s="382" t="s">
        <v>621</v>
      </c>
      <c r="E63" s="382"/>
      <c r="F63" s="382"/>
      <c r="G63" s="382"/>
      <c r="H63" s="382"/>
      <c r="I63" s="382"/>
      <c r="J63" s="382"/>
      <c r="K63" s="253"/>
    </row>
    <row r="64" spans="2:11" s="1" customFormat="1" ht="12.75" customHeight="1">
      <c r="B64" s="252"/>
      <c r="C64" s="257"/>
      <c r="D64" s="257"/>
      <c r="E64" s="260"/>
      <c r="F64" s="257"/>
      <c r="G64" s="257"/>
      <c r="H64" s="257"/>
      <c r="I64" s="257"/>
      <c r="J64" s="257"/>
      <c r="K64" s="253"/>
    </row>
    <row r="65" spans="2:11" s="1" customFormat="1" ht="15" customHeight="1">
      <c r="B65" s="252"/>
      <c r="C65" s="257"/>
      <c r="D65" s="382" t="s">
        <v>622</v>
      </c>
      <c r="E65" s="382"/>
      <c r="F65" s="382"/>
      <c r="G65" s="382"/>
      <c r="H65" s="382"/>
      <c r="I65" s="382"/>
      <c r="J65" s="382"/>
      <c r="K65" s="253"/>
    </row>
    <row r="66" spans="2:11" s="1" customFormat="1" ht="15" customHeight="1">
      <c r="B66" s="252"/>
      <c r="C66" s="257"/>
      <c r="D66" s="384" t="s">
        <v>623</v>
      </c>
      <c r="E66" s="384"/>
      <c r="F66" s="384"/>
      <c r="G66" s="384"/>
      <c r="H66" s="384"/>
      <c r="I66" s="384"/>
      <c r="J66" s="384"/>
      <c r="K66" s="253"/>
    </row>
    <row r="67" spans="2:11" s="1" customFormat="1" ht="15" customHeight="1">
      <c r="B67" s="252"/>
      <c r="C67" s="257"/>
      <c r="D67" s="382" t="s">
        <v>624</v>
      </c>
      <c r="E67" s="382"/>
      <c r="F67" s="382"/>
      <c r="G67" s="382"/>
      <c r="H67" s="382"/>
      <c r="I67" s="382"/>
      <c r="J67" s="382"/>
      <c r="K67" s="253"/>
    </row>
    <row r="68" spans="2:11" s="1" customFormat="1" ht="15" customHeight="1">
      <c r="B68" s="252"/>
      <c r="C68" s="257"/>
      <c r="D68" s="382" t="s">
        <v>625</v>
      </c>
      <c r="E68" s="382"/>
      <c r="F68" s="382"/>
      <c r="G68" s="382"/>
      <c r="H68" s="382"/>
      <c r="I68" s="382"/>
      <c r="J68" s="382"/>
      <c r="K68" s="253"/>
    </row>
    <row r="69" spans="2:11" s="1" customFormat="1" ht="15" customHeight="1">
      <c r="B69" s="252"/>
      <c r="C69" s="257"/>
      <c r="D69" s="382" t="s">
        <v>626</v>
      </c>
      <c r="E69" s="382"/>
      <c r="F69" s="382"/>
      <c r="G69" s="382"/>
      <c r="H69" s="382"/>
      <c r="I69" s="382"/>
      <c r="J69" s="382"/>
      <c r="K69" s="253"/>
    </row>
    <row r="70" spans="2:11" s="1" customFormat="1" ht="15" customHeight="1">
      <c r="B70" s="252"/>
      <c r="C70" s="257"/>
      <c r="D70" s="382" t="s">
        <v>627</v>
      </c>
      <c r="E70" s="382"/>
      <c r="F70" s="382"/>
      <c r="G70" s="382"/>
      <c r="H70" s="382"/>
      <c r="I70" s="382"/>
      <c r="J70" s="382"/>
      <c r="K70" s="253"/>
    </row>
    <row r="71" spans="2:11" s="1" customFormat="1" ht="12.75" customHeight="1">
      <c r="B71" s="261"/>
      <c r="C71" s="262"/>
      <c r="D71" s="262"/>
      <c r="E71" s="262"/>
      <c r="F71" s="262"/>
      <c r="G71" s="262"/>
      <c r="H71" s="262"/>
      <c r="I71" s="262"/>
      <c r="J71" s="262"/>
      <c r="K71" s="263"/>
    </row>
    <row r="72" spans="2:11" s="1" customFormat="1" ht="18.75" customHeight="1">
      <c r="B72" s="264"/>
      <c r="C72" s="264"/>
      <c r="D72" s="264"/>
      <c r="E72" s="264"/>
      <c r="F72" s="264"/>
      <c r="G72" s="264"/>
      <c r="H72" s="264"/>
      <c r="I72" s="264"/>
      <c r="J72" s="264"/>
      <c r="K72" s="265"/>
    </row>
    <row r="73" spans="2:11" s="1" customFormat="1" ht="18.75" customHeight="1">
      <c r="B73" s="265"/>
      <c r="C73" s="265"/>
      <c r="D73" s="265"/>
      <c r="E73" s="265"/>
      <c r="F73" s="265"/>
      <c r="G73" s="265"/>
      <c r="H73" s="265"/>
      <c r="I73" s="265"/>
      <c r="J73" s="265"/>
      <c r="K73" s="265"/>
    </row>
    <row r="74" spans="2:11" s="1" customFormat="1" ht="7.5" customHeight="1">
      <c r="B74" s="266"/>
      <c r="C74" s="267"/>
      <c r="D74" s="267"/>
      <c r="E74" s="267"/>
      <c r="F74" s="267"/>
      <c r="G74" s="267"/>
      <c r="H74" s="267"/>
      <c r="I74" s="267"/>
      <c r="J74" s="267"/>
      <c r="K74" s="268"/>
    </row>
    <row r="75" spans="2:11" s="1" customFormat="1" ht="45" customHeight="1">
      <c r="B75" s="269"/>
      <c r="C75" s="377" t="s">
        <v>628</v>
      </c>
      <c r="D75" s="377"/>
      <c r="E75" s="377"/>
      <c r="F75" s="377"/>
      <c r="G75" s="377"/>
      <c r="H75" s="377"/>
      <c r="I75" s="377"/>
      <c r="J75" s="377"/>
      <c r="K75" s="270"/>
    </row>
    <row r="76" spans="2:11" s="1" customFormat="1" ht="17.25" customHeight="1">
      <c r="B76" s="269"/>
      <c r="C76" s="271" t="s">
        <v>629</v>
      </c>
      <c r="D76" s="271"/>
      <c r="E76" s="271"/>
      <c r="F76" s="271" t="s">
        <v>630</v>
      </c>
      <c r="G76" s="272"/>
      <c r="H76" s="271" t="s">
        <v>52</v>
      </c>
      <c r="I76" s="271" t="s">
        <v>55</v>
      </c>
      <c r="J76" s="271" t="s">
        <v>631</v>
      </c>
      <c r="K76" s="270"/>
    </row>
    <row r="77" spans="2:11" s="1" customFormat="1" ht="17.25" customHeight="1">
      <c r="B77" s="269"/>
      <c r="C77" s="273" t="s">
        <v>632</v>
      </c>
      <c r="D77" s="273"/>
      <c r="E77" s="273"/>
      <c r="F77" s="274" t="s">
        <v>633</v>
      </c>
      <c r="G77" s="275"/>
      <c r="H77" s="273"/>
      <c r="I77" s="273"/>
      <c r="J77" s="273" t="s">
        <v>634</v>
      </c>
      <c r="K77" s="270"/>
    </row>
    <row r="78" spans="2:11" s="1" customFormat="1" ht="5.25" customHeight="1">
      <c r="B78" s="269"/>
      <c r="C78" s="276"/>
      <c r="D78" s="276"/>
      <c r="E78" s="276"/>
      <c r="F78" s="276"/>
      <c r="G78" s="277"/>
      <c r="H78" s="276"/>
      <c r="I78" s="276"/>
      <c r="J78" s="276"/>
      <c r="K78" s="270"/>
    </row>
    <row r="79" spans="2:11" s="1" customFormat="1" ht="15" customHeight="1">
      <c r="B79" s="269"/>
      <c r="C79" s="258" t="s">
        <v>51</v>
      </c>
      <c r="D79" s="278"/>
      <c r="E79" s="278"/>
      <c r="F79" s="279" t="s">
        <v>635</v>
      </c>
      <c r="G79" s="280"/>
      <c r="H79" s="258" t="s">
        <v>636</v>
      </c>
      <c r="I79" s="258" t="s">
        <v>637</v>
      </c>
      <c r="J79" s="258">
        <v>20</v>
      </c>
      <c r="K79" s="270"/>
    </row>
    <row r="80" spans="2:11" s="1" customFormat="1" ht="15" customHeight="1">
      <c r="B80" s="269"/>
      <c r="C80" s="258" t="s">
        <v>638</v>
      </c>
      <c r="D80" s="258"/>
      <c r="E80" s="258"/>
      <c r="F80" s="279" t="s">
        <v>635</v>
      </c>
      <c r="G80" s="280"/>
      <c r="H80" s="258" t="s">
        <v>639</v>
      </c>
      <c r="I80" s="258" t="s">
        <v>637</v>
      </c>
      <c r="J80" s="258">
        <v>120</v>
      </c>
      <c r="K80" s="270"/>
    </row>
    <row r="81" spans="2:11" s="1" customFormat="1" ht="15" customHeight="1">
      <c r="B81" s="281"/>
      <c r="C81" s="258" t="s">
        <v>640</v>
      </c>
      <c r="D81" s="258"/>
      <c r="E81" s="258"/>
      <c r="F81" s="279" t="s">
        <v>641</v>
      </c>
      <c r="G81" s="280"/>
      <c r="H81" s="258" t="s">
        <v>642</v>
      </c>
      <c r="I81" s="258" t="s">
        <v>637</v>
      </c>
      <c r="J81" s="258">
        <v>50</v>
      </c>
      <c r="K81" s="270"/>
    </row>
    <row r="82" spans="2:11" s="1" customFormat="1" ht="15" customHeight="1">
      <c r="B82" s="281"/>
      <c r="C82" s="258" t="s">
        <v>643</v>
      </c>
      <c r="D82" s="258"/>
      <c r="E82" s="258"/>
      <c r="F82" s="279" t="s">
        <v>635</v>
      </c>
      <c r="G82" s="280"/>
      <c r="H82" s="258" t="s">
        <v>644</v>
      </c>
      <c r="I82" s="258" t="s">
        <v>645</v>
      </c>
      <c r="J82" s="258"/>
      <c r="K82" s="270"/>
    </row>
    <row r="83" spans="2:11" s="1" customFormat="1" ht="15" customHeight="1">
      <c r="B83" s="281"/>
      <c r="C83" s="282" t="s">
        <v>646</v>
      </c>
      <c r="D83" s="282"/>
      <c r="E83" s="282"/>
      <c r="F83" s="283" t="s">
        <v>641</v>
      </c>
      <c r="G83" s="282"/>
      <c r="H83" s="282" t="s">
        <v>647</v>
      </c>
      <c r="I83" s="282" t="s">
        <v>637</v>
      </c>
      <c r="J83" s="282">
        <v>15</v>
      </c>
      <c r="K83" s="270"/>
    </row>
    <row r="84" spans="2:11" s="1" customFormat="1" ht="15" customHeight="1">
      <c r="B84" s="281"/>
      <c r="C84" s="282" t="s">
        <v>648</v>
      </c>
      <c r="D84" s="282"/>
      <c r="E84" s="282"/>
      <c r="F84" s="283" t="s">
        <v>641</v>
      </c>
      <c r="G84" s="282"/>
      <c r="H84" s="282" t="s">
        <v>649</v>
      </c>
      <c r="I84" s="282" t="s">
        <v>637</v>
      </c>
      <c r="J84" s="282">
        <v>15</v>
      </c>
      <c r="K84" s="270"/>
    </row>
    <row r="85" spans="2:11" s="1" customFormat="1" ht="15" customHeight="1">
      <c r="B85" s="281"/>
      <c r="C85" s="282" t="s">
        <v>650</v>
      </c>
      <c r="D85" s="282"/>
      <c r="E85" s="282"/>
      <c r="F85" s="283" t="s">
        <v>641</v>
      </c>
      <c r="G85" s="282"/>
      <c r="H85" s="282" t="s">
        <v>651</v>
      </c>
      <c r="I85" s="282" t="s">
        <v>637</v>
      </c>
      <c r="J85" s="282">
        <v>20</v>
      </c>
      <c r="K85" s="270"/>
    </row>
    <row r="86" spans="2:11" s="1" customFormat="1" ht="15" customHeight="1">
      <c r="B86" s="281"/>
      <c r="C86" s="282" t="s">
        <v>652</v>
      </c>
      <c r="D86" s="282"/>
      <c r="E86" s="282"/>
      <c r="F86" s="283" t="s">
        <v>641</v>
      </c>
      <c r="G86" s="282"/>
      <c r="H86" s="282" t="s">
        <v>653</v>
      </c>
      <c r="I86" s="282" t="s">
        <v>637</v>
      </c>
      <c r="J86" s="282">
        <v>20</v>
      </c>
      <c r="K86" s="270"/>
    </row>
    <row r="87" spans="2:11" s="1" customFormat="1" ht="15" customHeight="1">
      <c r="B87" s="281"/>
      <c r="C87" s="258" t="s">
        <v>654</v>
      </c>
      <c r="D87" s="258"/>
      <c r="E87" s="258"/>
      <c r="F87" s="279" t="s">
        <v>641</v>
      </c>
      <c r="G87" s="280"/>
      <c r="H87" s="258" t="s">
        <v>655</v>
      </c>
      <c r="I87" s="258" t="s">
        <v>637</v>
      </c>
      <c r="J87" s="258">
        <v>50</v>
      </c>
      <c r="K87" s="270"/>
    </row>
    <row r="88" spans="2:11" s="1" customFormat="1" ht="15" customHeight="1">
      <c r="B88" s="281"/>
      <c r="C88" s="258" t="s">
        <v>656</v>
      </c>
      <c r="D88" s="258"/>
      <c r="E88" s="258"/>
      <c r="F88" s="279" t="s">
        <v>641</v>
      </c>
      <c r="G88" s="280"/>
      <c r="H88" s="258" t="s">
        <v>657</v>
      </c>
      <c r="I88" s="258" t="s">
        <v>637</v>
      </c>
      <c r="J88" s="258">
        <v>20</v>
      </c>
      <c r="K88" s="270"/>
    </row>
    <row r="89" spans="2:11" s="1" customFormat="1" ht="15" customHeight="1">
      <c r="B89" s="281"/>
      <c r="C89" s="258" t="s">
        <v>658</v>
      </c>
      <c r="D89" s="258"/>
      <c r="E89" s="258"/>
      <c r="F89" s="279" t="s">
        <v>641</v>
      </c>
      <c r="G89" s="280"/>
      <c r="H89" s="258" t="s">
        <v>659</v>
      </c>
      <c r="I89" s="258" t="s">
        <v>637</v>
      </c>
      <c r="J89" s="258">
        <v>20</v>
      </c>
      <c r="K89" s="270"/>
    </row>
    <row r="90" spans="2:11" s="1" customFormat="1" ht="15" customHeight="1">
      <c r="B90" s="281"/>
      <c r="C90" s="258" t="s">
        <v>660</v>
      </c>
      <c r="D90" s="258"/>
      <c r="E90" s="258"/>
      <c r="F90" s="279" t="s">
        <v>641</v>
      </c>
      <c r="G90" s="280"/>
      <c r="H90" s="258" t="s">
        <v>661</v>
      </c>
      <c r="I90" s="258" t="s">
        <v>637</v>
      </c>
      <c r="J90" s="258">
        <v>50</v>
      </c>
      <c r="K90" s="270"/>
    </row>
    <row r="91" spans="2:11" s="1" customFormat="1" ht="15" customHeight="1">
      <c r="B91" s="281"/>
      <c r="C91" s="258" t="s">
        <v>662</v>
      </c>
      <c r="D91" s="258"/>
      <c r="E91" s="258"/>
      <c r="F91" s="279" t="s">
        <v>641</v>
      </c>
      <c r="G91" s="280"/>
      <c r="H91" s="258" t="s">
        <v>662</v>
      </c>
      <c r="I91" s="258" t="s">
        <v>637</v>
      </c>
      <c r="J91" s="258">
        <v>50</v>
      </c>
      <c r="K91" s="270"/>
    </row>
    <row r="92" spans="2:11" s="1" customFormat="1" ht="15" customHeight="1">
      <c r="B92" s="281"/>
      <c r="C92" s="258" t="s">
        <v>663</v>
      </c>
      <c r="D92" s="258"/>
      <c r="E92" s="258"/>
      <c r="F92" s="279" t="s">
        <v>641</v>
      </c>
      <c r="G92" s="280"/>
      <c r="H92" s="258" t="s">
        <v>664</v>
      </c>
      <c r="I92" s="258" t="s">
        <v>637</v>
      </c>
      <c r="J92" s="258">
        <v>255</v>
      </c>
      <c r="K92" s="270"/>
    </row>
    <row r="93" spans="2:11" s="1" customFormat="1" ht="15" customHeight="1">
      <c r="B93" s="281"/>
      <c r="C93" s="258" t="s">
        <v>665</v>
      </c>
      <c r="D93" s="258"/>
      <c r="E93" s="258"/>
      <c r="F93" s="279" t="s">
        <v>635</v>
      </c>
      <c r="G93" s="280"/>
      <c r="H93" s="258" t="s">
        <v>666</v>
      </c>
      <c r="I93" s="258" t="s">
        <v>667</v>
      </c>
      <c r="J93" s="258"/>
      <c r="K93" s="270"/>
    </row>
    <row r="94" spans="2:11" s="1" customFormat="1" ht="15" customHeight="1">
      <c r="B94" s="281"/>
      <c r="C94" s="258" t="s">
        <v>668</v>
      </c>
      <c r="D94" s="258"/>
      <c r="E94" s="258"/>
      <c r="F94" s="279" t="s">
        <v>635</v>
      </c>
      <c r="G94" s="280"/>
      <c r="H94" s="258" t="s">
        <v>669</v>
      </c>
      <c r="I94" s="258" t="s">
        <v>670</v>
      </c>
      <c r="J94" s="258"/>
      <c r="K94" s="270"/>
    </row>
    <row r="95" spans="2:11" s="1" customFormat="1" ht="15" customHeight="1">
      <c r="B95" s="281"/>
      <c r="C95" s="258" t="s">
        <v>671</v>
      </c>
      <c r="D95" s="258"/>
      <c r="E95" s="258"/>
      <c r="F95" s="279" t="s">
        <v>635</v>
      </c>
      <c r="G95" s="280"/>
      <c r="H95" s="258" t="s">
        <v>671</v>
      </c>
      <c r="I95" s="258" t="s">
        <v>670</v>
      </c>
      <c r="J95" s="258"/>
      <c r="K95" s="270"/>
    </row>
    <row r="96" spans="2:11" s="1" customFormat="1" ht="15" customHeight="1">
      <c r="B96" s="281"/>
      <c r="C96" s="258" t="s">
        <v>36</v>
      </c>
      <c r="D96" s="258"/>
      <c r="E96" s="258"/>
      <c r="F96" s="279" t="s">
        <v>635</v>
      </c>
      <c r="G96" s="280"/>
      <c r="H96" s="258" t="s">
        <v>672</v>
      </c>
      <c r="I96" s="258" t="s">
        <v>670</v>
      </c>
      <c r="J96" s="258"/>
      <c r="K96" s="270"/>
    </row>
    <row r="97" spans="2:11" s="1" customFormat="1" ht="15" customHeight="1">
      <c r="B97" s="281"/>
      <c r="C97" s="258" t="s">
        <v>46</v>
      </c>
      <c r="D97" s="258"/>
      <c r="E97" s="258"/>
      <c r="F97" s="279" t="s">
        <v>635</v>
      </c>
      <c r="G97" s="280"/>
      <c r="H97" s="258" t="s">
        <v>673</v>
      </c>
      <c r="I97" s="258" t="s">
        <v>670</v>
      </c>
      <c r="J97" s="258"/>
      <c r="K97" s="270"/>
    </row>
    <row r="98" spans="2:11" s="1" customFormat="1" ht="15" customHeight="1">
      <c r="B98" s="284"/>
      <c r="C98" s="285"/>
      <c r="D98" s="285"/>
      <c r="E98" s="285"/>
      <c r="F98" s="285"/>
      <c r="G98" s="285"/>
      <c r="H98" s="285"/>
      <c r="I98" s="285"/>
      <c r="J98" s="285"/>
      <c r="K98" s="286"/>
    </row>
    <row r="99" spans="2:11" s="1" customFormat="1" ht="18.75" customHeight="1">
      <c r="B99" s="287"/>
      <c r="C99" s="288"/>
      <c r="D99" s="288"/>
      <c r="E99" s="288"/>
      <c r="F99" s="288"/>
      <c r="G99" s="288"/>
      <c r="H99" s="288"/>
      <c r="I99" s="288"/>
      <c r="J99" s="288"/>
      <c r="K99" s="287"/>
    </row>
    <row r="100" spans="2:11" s="1" customFormat="1" ht="18.75" customHeight="1"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</row>
    <row r="101" spans="2:11" s="1" customFormat="1" ht="7.5" customHeight="1">
      <c r="B101" s="266"/>
      <c r="C101" s="267"/>
      <c r="D101" s="267"/>
      <c r="E101" s="267"/>
      <c r="F101" s="267"/>
      <c r="G101" s="267"/>
      <c r="H101" s="267"/>
      <c r="I101" s="267"/>
      <c r="J101" s="267"/>
      <c r="K101" s="268"/>
    </row>
    <row r="102" spans="2:11" s="1" customFormat="1" ht="45" customHeight="1">
      <c r="B102" s="269"/>
      <c r="C102" s="377" t="s">
        <v>674</v>
      </c>
      <c r="D102" s="377"/>
      <c r="E102" s="377"/>
      <c r="F102" s="377"/>
      <c r="G102" s="377"/>
      <c r="H102" s="377"/>
      <c r="I102" s="377"/>
      <c r="J102" s="377"/>
      <c r="K102" s="270"/>
    </row>
    <row r="103" spans="2:11" s="1" customFormat="1" ht="17.25" customHeight="1">
      <c r="B103" s="269"/>
      <c r="C103" s="271" t="s">
        <v>629</v>
      </c>
      <c r="D103" s="271"/>
      <c r="E103" s="271"/>
      <c r="F103" s="271" t="s">
        <v>630</v>
      </c>
      <c r="G103" s="272"/>
      <c r="H103" s="271" t="s">
        <v>52</v>
      </c>
      <c r="I103" s="271" t="s">
        <v>55</v>
      </c>
      <c r="J103" s="271" t="s">
        <v>631</v>
      </c>
      <c r="K103" s="270"/>
    </row>
    <row r="104" spans="2:11" s="1" customFormat="1" ht="17.25" customHeight="1">
      <c r="B104" s="269"/>
      <c r="C104" s="273" t="s">
        <v>632</v>
      </c>
      <c r="D104" s="273"/>
      <c r="E104" s="273"/>
      <c r="F104" s="274" t="s">
        <v>633</v>
      </c>
      <c r="G104" s="275"/>
      <c r="H104" s="273"/>
      <c r="I104" s="273"/>
      <c r="J104" s="273" t="s">
        <v>634</v>
      </c>
      <c r="K104" s="270"/>
    </row>
    <row r="105" spans="2:11" s="1" customFormat="1" ht="5.25" customHeight="1">
      <c r="B105" s="269"/>
      <c r="C105" s="271"/>
      <c r="D105" s="271"/>
      <c r="E105" s="271"/>
      <c r="F105" s="271"/>
      <c r="G105" s="289"/>
      <c r="H105" s="271"/>
      <c r="I105" s="271"/>
      <c r="J105" s="271"/>
      <c r="K105" s="270"/>
    </row>
    <row r="106" spans="2:11" s="1" customFormat="1" ht="15" customHeight="1">
      <c r="B106" s="269"/>
      <c r="C106" s="258" t="s">
        <v>51</v>
      </c>
      <c r="D106" s="278"/>
      <c r="E106" s="278"/>
      <c r="F106" s="279" t="s">
        <v>635</v>
      </c>
      <c r="G106" s="258"/>
      <c r="H106" s="258" t="s">
        <v>675</v>
      </c>
      <c r="I106" s="258" t="s">
        <v>637</v>
      </c>
      <c r="J106" s="258">
        <v>20</v>
      </c>
      <c r="K106" s="270"/>
    </row>
    <row r="107" spans="2:11" s="1" customFormat="1" ht="15" customHeight="1">
      <c r="B107" s="269"/>
      <c r="C107" s="258" t="s">
        <v>638</v>
      </c>
      <c r="D107" s="258"/>
      <c r="E107" s="258"/>
      <c r="F107" s="279" t="s">
        <v>635</v>
      </c>
      <c r="G107" s="258"/>
      <c r="H107" s="258" t="s">
        <v>675</v>
      </c>
      <c r="I107" s="258" t="s">
        <v>637</v>
      </c>
      <c r="J107" s="258">
        <v>120</v>
      </c>
      <c r="K107" s="270"/>
    </row>
    <row r="108" spans="2:11" s="1" customFormat="1" ht="15" customHeight="1">
      <c r="B108" s="281"/>
      <c r="C108" s="258" t="s">
        <v>640</v>
      </c>
      <c r="D108" s="258"/>
      <c r="E108" s="258"/>
      <c r="F108" s="279" t="s">
        <v>641</v>
      </c>
      <c r="G108" s="258"/>
      <c r="H108" s="258" t="s">
        <v>675</v>
      </c>
      <c r="I108" s="258" t="s">
        <v>637</v>
      </c>
      <c r="J108" s="258">
        <v>50</v>
      </c>
      <c r="K108" s="270"/>
    </row>
    <row r="109" spans="2:11" s="1" customFormat="1" ht="15" customHeight="1">
      <c r="B109" s="281"/>
      <c r="C109" s="258" t="s">
        <v>643</v>
      </c>
      <c r="D109" s="258"/>
      <c r="E109" s="258"/>
      <c r="F109" s="279" t="s">
        <v>635</v>
      </c>
      <c r="G109" s="258"/>
      <c r="H109" s="258" t="s">
        <v>675</v>
      </c>
      <c r="I109" s="258" t="s">
        <v>645</v>
      </c>
      <c r="J109" s="258"/>
      <c r="K109" s="270"/>
    </row>
    <row r="110" spans="2:11" s="1" customFormat="1" ht="15" customHeight="1">
      <c r="B110" s="281"/>
      <c r="C110" s="258" t="s">
        <v>654</v>
      </c>
      <c r="D110" s="258"/>
      <c r="E110" s="258"/>
      <c r="F110" s="279" t="s">
        <v>641</v>
      </c>
      <c r="G110" s="258"/>
      <c r="H110" s="258" t="s">
        <v>675</v>
      </c>
      <c r="I110" s="258" t="s">
        <v>637</v>
      </c>
      <c r="J110" s="258">
        <v>50</v>
      </c>
      <c r="K110" s="270"/>
    </row>
    <row r="111" spans="2:11" s="1" customFormat="1" ht="15" customHeight="1">
      <c r="B111" s="281"/>
      <c r="C111" s="258" t="s">
        <v>662</v>
      </c>
      <c r="D111" s="258"/>
      <c r="E111" s="258"/>
      <c r="F111" s="279" t="s">
        <v>641</v>
      </c>
      <c r="G111" s="258"/>
      <c r="H111" s="258" t="s">
        <v>675</v>
      </c>
      <c r="I111" s="258" t="s">
        <v>637</v>
      </c>
      <c r="J111" s="258">
        <v>50</v>
      </c>
      <c r="K111" s="270"/>
    </row>
    <row r="112" spans="2:11" s="1" customFormat="1" ht="15" customHeight="1">
      <c r="B112" s="281"/>
      <c r="C112" s="258" t="s">
        <v>660</v>
      </c>
      <c r="D112" s="258"/>
      <c r="E112" s="258"/>
      <c r="F112" s="279" t="s">
        <v>641</v>
      </c>
      <c r="G112" s="258"/>
      <c r="H112" s="258" t="s">
        <v>675</v>
      </c>
      <c r="I112" s="258" t="s">
        <v>637</v>
      </c>
      <c r="J112" s="258">
        <v>50</v>
      </c>
      <c r="K112" s="270"/>
    </row>
    <row r="113" spans="2:11" s="1" customFormat="1" ht="15" customHeight="1">
      <c r="B113" s="281"/>
      <c r="C113" s="258" t="s">
        <v>51</v>
      </c>
      <c r="D113" s="258"/>
      <c r="E113" s="258"/>
      <c r="F113" s="279" t="s">
        <v>635</v>
      </c>
      <c r="G113" s="258"/>
      <c r="H113" s="258" t="s">
        <v>676</v>
      </c>
      <c r="I113" s="258" t="s">
        <v>637</v>
      </c>
      <c r="J113" s="258">
        <v>20</v>
      </c>
      <c r="K113" s="270"/>
    </row>
    <row r="114" spans="2:11" s="1" customFormat="1" ht="15" customHeight="1">
      <c r="B114" s="281"/>
      <c r="C114" s="258" t="s">
        <v>677</v>
      </c>
      <c r="D114" s="258"/>
      <c r="E114" s="258"/>
      <c r="F114" s="279" t="s">
        <v>635</v>
      </c>
      <c r="G114" s="258"/>
      <c r="H114" s="258" t="s">
        <v>678</v>
      </c>
      <c r="I114" s="258" t="s">
        <v>637</v>
      </c>
      <c r="J114" s="258">
        <v>120</v>
      </c>
      <c r="K114" s="270"/>
    </row>
    <row r="115" spans="2:11" s="1" customFormat="1" ht="15" customHeight="1">
      <c r="B115" s="281"/>
      <c r="C115" s="258" t="s">
        <v>36</v>
      </c>
      <c r="D115" s="258"/>
      <c r="E115" s="258"/>
      <c r="F115" s="279" t="s">
        <v>635</v>
      </c>
      <c r="G115" s="258"/>
      <c r="H115" s="258" t="s">
        <v>679</v>
      </c>
      <c r="I115" s="258" t="s">
        <v>670</v>
      </c>
      <c r="J115" s="258"/>
      <c r="K115" s="270"/>
    </row>
    <row r="116" spans="2:11" s="1" customFormat="1" ht="15" customHeight="1">
      <c r="B116" s="281"/>
      <c r="C116" s="258" t="s">
        <v>46</v>
      </c>
      <c r="D116" s="258"/>
      <c r="E116" s="258"/>
      <c r="F116" s="279" t="s">
        <v>635</v>
      </c>
      <c r="G116" s="258"/>
      <c r="H116" s="258" t="s">
        <v>680</v>
      </c>
      <c r="I116" s="258" t="s">
        <v>670</v>
      </c>
      <c r="J116" s="258"/>
      <c r="K116" s="270"/>
    </row>
    <row r="117" spans="2:11" s="1" customFormat="1" ht="15" customHeight="1">
      <c r="B117" s="281"/>
      <c r="C117" s="258" t="s">
        <v>55</v>
      </c>
      <c r="D117" s="258"/>
      <c r="E117" s="258"/>
      <c r="F117" s="279" t="s">
        <v>635</v>
      </c>
      <c r="G117" s="258"/>
      <c r="H117" s="258" t="s">
        <v>681</v>
      </c>
      <c r="I117" s="258" t="s">
        <v>682</v>
      </c>
      <c r="J117" s="258"/>
      <c r="K117" s="270"/>
    </row>
    <row r="118" spans="2:11" s="1" customFormat="1" ht="15" customHeight="1">
      <c r="B118" s="284"/>
      <c r="C118" s="290"/>
      <c r="D118" s="290"/>
      <c r="E118" s="290"/>
      <c r="F118" s="290"/>
      <c r="G118" s="290"/>
      <c r="H118" s="290"/>
      <c r="I118" s="290"/>
      <c r="J118" s="290"/>
      <c r="K118" s="286"/>
    </row>
    <row r="119" spans="2:11" s="1" customFormat="1" ht="18.75" customHeight="1">
      <c r="B119" s="291"/>
      <c r="C119" s="292"/>
      <c r="D119" s="292"/>
      <c r="E119" s="292"/>
      <c r="F119" s="293"/>
      <c r="G119" s="292"/>
      <c r="H119" s="292"/>
      <c r="I119" s="292"/>
      <c r="J119" s="292"/>
      <c r="K119" s="291"/>
    </row>
    <row r="120" spans="2:11" s="1" customFormat="1" ht="18.75" customHeight="1">
      <c r="B120" s="265"/>
      <c r="C120" s="265"/>
      <c r="D120" s="265"/>
      <c r="E120" s="265"/>
      <c r="F120" s="265"/>
      <c r="G120" s="265"/>
      <c r="H120" s="265"/>
      <c r="I120" s="265"/>
      <c r="J120" s="265"/>
      <c r="K120" s="265"/>
    </row>
    <row r="121" spans="2:11" s="1" customFormat="1" ht="7.5" customHeight="1">
      <c r="B121" s="294"/>
      <c r="C121" s="295"/>
      <c r="D121" s="295"/>
      <c r="E121" s="295"/>
      <c r="F121" s="295"/>
      <c r="G121" s="295"/>
      <c r="H121" s="295"/>
      <c r="I121" s="295"/>
      <c r="J121" s="295"/>
      <c r="K121" s="296"/>
    </row>
    <row r="122" spans="2:11" s="1" customFormat="1" ht="45" customHeight="1">
      <c r="B122" s="297"/>
      <c r="C122" s="378" t="s">
        <v>683</v>
      </c>
      <c r="D122" s="378"/>
      <c r="E122" s="378"/>
      <c r="F122" s="378"/>
      <c r="G122" s="378"/>
      <c r="H122" s="378"/>
      <c r="I122" s="378"/>
      <c r="J122" s="378"/>
      <c r="K122" s="298"/>
    </row>
    <row r="123" spans="2:11" s="1" customFormat="1" ht="17.25" customHeight="1">
      <c r="B123" s="299"/>
      <c r="C123" s="271" t="s">
        <v>629</v>
      </c>
      <c r="D123" s="271"/>
      <c r="E123" s="271"/>
      <c r="F123" s="271" t="s">
        <v>630</v>
      </c>
      <c r="G123" s="272"/>
      <c r="H123" s="271" t="s">
        <v>52</v>
      </c>
      <c r="I123" s="271" t="s">
        <v>55</v>
      </c>
      <c r="J123" s="271" t="s">
        <v>631</v>
      </c>
      <c r="K123" s="300"/>
    </row>
    <row r="124" spans="2:11" s="1" customFormat="1" ht="17.25" customHeight="1">
      <c r="B124" s="299"/>
      <c r="C124" s="273" t="s">
        <v>632</v>
      </c>
      <c r="D124" s="273"/>
      <c r="E124" s="273"/>
      <c r="F124" s="274" t="s">
        <v>633</v>
      </c>
      <c r="G124" s="275"/>
      <c r="H124" s="273"/>
      <c r="I124" s="273"/>
      <c r="J124" s="273" t="s">
        <v>634</v>
      </c>
      <c r="K124" s="300"/>
    </row>
    <row r="125" spans="2:11" s="1" customFormat="1" ht="5.25" customHeight="1">
      <c r="B125" s="301"/>
      <c r="C125" s="276"/>
      <c r="D125" s="276"/>
      <c r="E125" s="276"/>
      <c r="F125" s="276"/>
      <c r="G125" s="302"/>
      <c r="H125" s="276"/>
      <c r="I125" s="276"/>
      <c r="J125" s="276"/>
      <c r="K125" s="303"/>
    </row>
    <row r="126" spans="2:11" s="1" customFormat="1" ht="15" customHeight="1">
      <c r="B126" s="301"/>
      <c r="C126" s="258" t="s">
        <v>638</v>
      </c>
      <c r="D126" s="278"/>
      <c r="E126" s="278"/>
      <c r="F126" s="279" t="s">
        <v>635</v>
      </c>
      <c r="G126" s="258"/>
      <c r="H126" s="258" t="s">
        <v>675</v>
      </c>
      <c r="I126" s="258" t="s">
        <v>637</v>
      </c>
      <c r="J126" s="258">
        <v>120</v>
      </c>
      <c r="K126" s="304"/>
    </row>
    <row r="127" spans="2:11" s="1" customFormat="1" ht="15" customHeight="1">
      <c r="B127" s="301"/>
      <c r="C127" s="258" t="s">
        <v>684</v>
      </c>
      <c r="D127" s="258"/>
      <c r="E127" s="258"/>
      <c r="F127" s="279" t="s">
        <v>635</v>
      </c>
      <c r="G127" s="258"/>
      <c r="H127" s="258" t="s">
        <v>685</v>
      </c>
      <c r="I127" s="258" t="s">
        <v>637</v>
      </c>
      <c r="J127" s="258" t="s">
        <v>686</v>
      </c>
      <c r="K127" s="304"/>
    </row>
    <row r="128" spans="2:11" s="1" customFormat="1" ht="15" customHeight="1">
      <c r="B128" s="301"/>
      <c r="C128" s="258" t="s">
        <v>583</v>
      </c>
      <c r="D128" s="258"/>
      <c r="E128" s="258"/>
      <c r="F128" s="279" t="s">
        <v>635</v>
      </c>
      <c r="G128" s="258"/>
      <c r="H128" s="258" t="s">
        <v>687</v>
      </c>
      <c r="I128" s="258" t="s">
        <v>637</v>
      </c>
      <c r="J128" s="258" t="s">
        <v>686</v>
      </c>
      <c r="K128" s="304"/>
    </row>
    <row r="129" spans="2:11" s="1" customFormat="1" ht="15" customHeight="1">
      <c r="B129" s="301"/>
      <c r="C129" s="258" t="s">
        <v>646</v>
      </c>
      <c r="D129" s="258"/>
      <c r="E129" s="258"/>
      <c r="F129" s="279" t="s">
        <v>641</v>
      </c>
      <c r="G129" s="258"/>
      <c r="H129" s="258" t="s">
        <v>647</v>
      </c>
      <c r="I129" s="258" t="s">
        <v>637</v>
      </c>
      <c r="J129" s="258">
        <v>15</v>
      </c>
      <c r="K129" s="304"/>
    </row>
    <row r="130" spans="2:11" s="1" customFormat="1" ht="15" customHeight="1">
      <c r="B130" s="301"/>
      <c r="C130" s="282" t="s">
        <v>648</v>
      </c>
      <c r="D130" s="282"/>
      <c r="E130" s="282"/>
      <c r="F130" s="283" t="s">
        <v>641</v>
      </c>
      <c r="G130" s="282"/>
      <c r="H130" s="282" t="s">
        <v>649</v>
      </c>
      <c r="I130" s="282" t="s">
        <v>637</v>
      </c>
      <c r="J130" s="282">
        <v>15</v>
      </c>
      <c r="K130" s="304"/>
    </row>
    <row r="131" spans="2:11" s="1" customFormat="1" ht="15" customHeight="1">
      <c r="B131" s="301"/>
      <c r="C131" s="282" t="s">
        <v>650</v>
      </c>
      <c r="D131" s="282"/>
      <c r="E131" s="282"/>
      <c r="F131" s="283" t="s">
        <v>641</v>
      </c>
      <c r="G131" s="282"/>
      <c r="H131" s="282" t="s">
        <v>651</v>
      </c>
      <c r="I131" s="282" t="s">
        <v>637</v>
      </c>
      <c r="J131" s="282">
        <v>20</v>
      </c>
      <c r="K131" s="304"/>
    </row>
    <row r="132" spans="2:11" s="1" customFormat="1" ht="15" customHeight="1">
      <c r="B132" s="301"/>
      <c r="C132" s="282" t="s">
        <v>652</v>
      </c>
      <c r="D132" s="282"/>
      <c r="E132" s="282"/>
      <c r="F132" s="283" t="s">
        <v>641</v>
      </c>
      <c r="G132" s="282"/>
      <c r="H132" s="282" t="s">
        <v>653</v>
      </c>
      <c r="I132" s="282" t="s">
        <v>637</v>
      </c>
      <c r="J132" s="282">
        <v>20</v>
      </c>
      <c r="K132" s="304"/>
    </row>
    <row r="133" spans="2:11" s="1" customFormat="1" ht="15" customHeight="1">
      <c r="B133" s="301"/>
      <c r="C133" s="258" t="s">
        <v>640</v>
      </c>
      <c r="D133" s="258"/>
      <c r="E133" s="258"/>
      <c r="F133" s="279" t="s">
        <v>641</v>
      </c>
      <c r="G133" s="258"/>
      <c r="H133" s="258" t="s">
        <v>675</v>
      </c>
      <c r="I133" s="258" t="s">
        <v>637</v>
      </c>
      <c r="J133" s="258">
        <v>50</v>
      </c>
      <c r="K133" s="304"/>
    </row>
    <row r="134" spans="2:11" s="1" customFormat="1" ht="15" customHeight="1">
      <c r="B134" s="301"/>
      <c r="C134" s="258" t="s">
        <v>654</v>
      </c>
      <c r="D134" s="258"/>
      <c r="E134" s="258"/>
      <c r="F134" s="279" t="s">
        <v>641</v>
      </c>
      <c r="G134" s="258"/>
      <c r="H134" s="258" t="s">
        <v>675</v>
      </c>
      <c r="I134" s="258" t="s">
        <v>637</v>
      </c>
      <c r="J134" s="258">
        <v>50</v>
      </c>
      <c r="K134" s="304"/>
    </row>
    <row r="135" spans="2:11" s="1" customFormat="1" ht="15" customHeight="1">
      <c r="B135" s="301"/>
      <c r="C135" s="258" t="s">
        <v>660</v>
      </c>
      <c r="D135" s="258"/>
      <c r="E135" s="258"/>
      <c r="F135" s="279" t="s">
        <v>641</v>
      </c>
      <c r="G135" s="258"/>
      <c r="H135" s="258" t="s">
        <v>675</v>
      </c>
      <c r="I135" s="258" t="s">
        <v>637</v>
      </c>
      <c r="J135" s="258">
        <v>50</v>
      </c>
      <c r="K135" s="304"/>
    </row>
    <row r="136" spans="2:11" s="1" customFormat="1" ht="15" customHeight="1">
      <c r="B136" s="301"/>
      <c r="C136" s="258" t="s">
        <v>662</v>
      </c>
      <c r="D136" s="258"/>
      <c r="E136" s="258"/>
      <c r="F136" s="279" t="s">
        <v>641</v>
      </c>
      <c r="G136" s="258"/>
      <c r="H136" s="258" t="s">
        <v>675</v>
      </c>
      <c r="I136" s="258" t="s">
        <v>637</v>
      </c>
      <c r="J136" s="258">
        <v>50</v>
      </c>
      <c r="K136" s="304"/>
    </row>
    <row r="137" spans="2:11" s="1" customFormat="1" ht="15" customHeight="1">
      <c r="B137" s="301"/>
      <c r="C137" s="258" t="s">
        <v>663</v>
      </c>
      <c r="D137" s="258"/>
      <c r="E137" s="258"/>
      <c r="F137" s="279" t="s">
        <v>641</v>
      </c>
      <c r="G137" s="258"/>
      <c r="H137" s="258" t="s">
        <v>688</v>
      </c>
      <c r="I137" s="258" t="s">
        <v>637</v>
      </c>
      <c r="J137" s="258">
        <v>255</v>
      </c>
      <c r="K137" s="304"/>
    </row>
    <row r="138" spans="2:11" s="1" customFormat="1" ht="15" customHeight="1">
      <c r="B138" s="301"/>
      <c r="C138" s="258" t="s">
        <v>665</v>
      </c>
      <c r="D138" s="258"/>
      <c r="E138" s="258"/>
      <c r="F138" s="279" t="s">
        <v>635</v>
      </c>
      <c r="G138" s="258"/>
      <c r="H138" s="258" t="s">
        <v>689</v>
      </c>
      <c r="I138" s="258" t="s">
        <v>667</v>
      </c>
      <c r="J138" s="258"/>
      <c r="K138" s="304"/>
    </row>
    <row r="139" spans="2:11" s="1" customFormat="1" ht="15" customHeight="1">
      <c r="B139" s="301"/>
      <c r="C139" s="258" t="s">
        <v>668</v>
      </c>
      <c r="D139" s="258"/>
      <c r="E139" s="258"/>
      <c r="F139" s="279" t="s">
        <v>635</v>
      </c>
      <c r="G139" s="258"/>
      <c r="H139" s="258" t="s">
        <v>690</v>
      </c>
      <c r="I139" s="258" t="s">
        <v>670</v>
      </c>
      <c r="J139" s="258"/>
      <c r="K139" s="304"/>
    </row>
    <row r="140" spans="2:11" s="1" customFormat="1" ht="15" customHeight="1">
      <c r="B140" s="301"/>
      <c r="C140" s="258" t="s">
        <v>671</v>
      </c>
      <c r="D140" s="258"/>
      <c r="E140" s="258"/>
      <c r="F140" s="279" t="s">
        <v>635</v>
      </c>
      <c r="G140" s="258"/>
      <c r="H140" s="258" t="s">
        <v>671</v>
      </c>
      <c r="I140" s="258" t="s">
        <v>670</v>
      </c>
      <c r="J140" s="258"/>
      <c r="K140" s="304"/>
    </row>
    <row r="141" spans="2:11" s="1" customFormat="1" ht="15" customHeight="1">
      <c r="B141" s="301"/>
      <c r="C141" s="258" t="s">
        <v>36</v>
      </c>
      <c r="D141" s="258"/>
      <c r="E141" s="258"/>
      <c r="F141" s="279" t="s">
        <v>635</v>
      </c>
      <c r="G141" s="258"/>
      <c r="H141" s="258" t="s">
        <v>691</v>
      </c>
      <c r="I141" s="258" t="s">
        <v>670</v>
      </c>
      <c r="J141" s="258"/>
      <c r="K141" s="304"/>
    </row>
    <row r="142" spans="2:11" s="1" customFormat="1" ht="15" customHeight="1">
      <c r="B142" s="301"/>
      <c r="C142" s="258" t="s">
        <v>692</v>
      </c>
      <c r="D142" s="258"/>
      <c r="E142" s="258"/>
      <c r="F142" s="279" t="s">
        <v>635</v>
      </c>
      <c r="G142" s="258"/>
      <c r="H142" s="258" t="s">
        <v>693</v>
      </c>
      <c r="I142" s="258" t="s">
        <v>670</v>
      </c>
      <c r="J142" s="258"/>
      <c r="K142" s="304"/>
    </row>
    <row r="143" spans="2:11" s="1" customFormat="1" ht="15" customHeight="1">
      <c r="B143" s="305"/>
      <c r="C143" s="306"/>
      <c r="D143" s="306"/>
      <c r="E143" s="306"/>
      <c r="F143" s="306"/>
      <c r="G143" s="306"/>
      <c r="H143" s="306"/>
      <c r="I143" s="306"/>
      <c r="J143" s="306"/>
      <c r="K143" s="307"/>
    </row>
    <row r="144" spans="2:11" s="1" customFormat="1" ht="18.75" customHeight="1">
      <c r="B144" s="292"/>
      <c r="C144" s="292"/>
      <c r="D144" s="292"/>
      <c r="E144" s="292"/>
      <c r="F144" s="293"/>
      <c r="G144" s="292"/>
      <c r="H144" s="292"/>
      <c r="I144" s="292"/>
      <c r="J144" s="292"/>
      <c r="K144" s="292"/>
    </row>
    <row r="145" spans="2:11" s="1" customFormat="1" ht="18.75" customHeight="1">
      <c r="B145" s="265"/>
      <c r="C145" s="265"/>
      <c r="D145" s="265"/>
      <c r="E145" s="265"/>
      <c r="F145" s="265"/>
      <c r="G145" s="265"/>
      <c r="H145" s="265"/>
      <c r="I145" s="265"/>
      <c r="J145" s="265"/>
      <c r="K145" s="265"/>
    </row>
    <row r="146" spans="2:11" s="1" customFormat="1" ht="7.5" customHeight="1">
      <c r="B146" s="266"/>
      <c r="C146" s="267"/>
      <c r="D146" s="267"/>
      <c r="E146" s="267"/>
      <c r="F146" s="267"/>
      <c r="G146" s="267"/>
      <c r="H146" s="267"/>
      <c r="I146" s="267"/>
      <c r="J146" s="267"/>
      <c r="K146" s="268"/>
    </row>
    <row r="147" spans="2:11" s="1" customFormat="1" ht="45" customHeight="1">
      <c r="B147" s="269"/>
      <c r="C147" s="377" t="s">
        <v>694</v>
      </c>
      <c r="D147" s="377"/>
      <c r="E147" s="377"/>
      <c r="F147" s="377"/>
      <c r="G147" s="377"/>
      <c r="H147" s="377"/>
      <c r="I147" s="377"/>
      <c r="J147" s="377"/>
      <c r="K147" s="270"/>
    </row>
    <row r="148" spans="2:11" s="1" customFormat="1" ht="17.25" customHeight="1">
      <c r="B148" s="269"/>
      <c r="C148" s="271" t="s">
        <v>629</v>
      </c>
      <c r="D148" s="271"/>
      <c r="E148" s="271"/>
      <c r="F148" s="271" t="s">
        <v>630</v>
      </c>
      <c r="G148" s="272"/>
      <c r="H148" s="271" t="s">
        <v>52</v>
      </c>
      <c r="I148" s="271" t="s">
        <v>55</v>
      </c>
      <c r="J148" s="271" t="s">
        <v>631</v>
      </c>
      <c r="K148" s="270"/>
    </row>
    <row r="149" spans="2:11" s="1" customFormat="1" ht="17.25" customHeight="1">
      <c r="B149" s="269"/>
      <c r="C149" s="273" t="s">
        <v>632</v>
      </c>
      <c r="D149" s="273"/>
      <c r="E149" s="273"/>
      <c r="F149" s="274" t="s">
        <v>633</v>
      </c>
      <c r="G149" s="275"/>
      <c r="H149" s="273"/>
      <c r="I149" s="273"/>
      <c r="J149" s="273" t="s">
        <v>634</v>
      </c>
      <c r="K149" s="270"/>
    </row>
    <row r="150" spans="2:11" s="1" customFormat="1" ht="5.25" customHeight="1">
      <c r="B150" s="281"/>
      <c r="C150" s="276"/>
      <c r="D150" s="276"/>
      <c r="E150" s="276"/>
      <c r="F150" s="276"/>
      <c r="G150" s="277"/>
      <c r="H150" s="276"/>
      <c r="I150" s="276"/>
      <c r="J150" s="276"/>
      <c r="K150" s="304"/>
    </row>
    <row r="151" spans="2:11" s="1" customFormat="1" ht="15" customHeight="1">
      <c r="B151" s="281"/>
      <c r="C151" s="308" t="s">
        <v>638</v>
      </c>
      <c r="D151" s="258"/>
      <c r="E151" s="258"/>
      <c r="F151" s="309" t="s">
        <v>635</v>
      </c>
      <c r="G151" s="258"/>
      <c r="H151" s="308" t="s">
        <v>675</v>
      </c>
      <c r="I151" s="308" t="s">
        <v>637</v>
      </c>
      <c r="J151" s="308">
        <v>120</v>
      </c>
      <c r="K151" s="304"/>
    </row>
    <row r="152" spans="2:11" s="1" customFormat="1" ht="15" customHeight="1">
      <c r="B152" s="281"/>
      <c r="C152" s="308" t="s">
        <v>684</v>
      </c>
      <c r="D152" s="258"/>
      <c r="E152" s="258"/>
      <c r="F152" s="309" t="s">
        <v>635</v>
      </c>
      <c r="G152" s="258"/>
      <c r="H152" s="308" t="s">
        <v>695</v>
      </c>
      <c r="I152" s="308" t="s">
        <v>637</v>
      </c>
      <c r="J152" s="308" t="s">
        <v>686</v>
      </c>
      <c r="K152" s="304"/>
    </row>
    <row r="153" spans="2:11" s="1" customFormat="1" ht="15" customHeight="1">
      <c r="B153" s="281"/>
      <c r="C153" s="308" t="s">
        <v>583</v>
      </c>
      <c r="D153" s="258"/>
      <c r="E153" s="258"/>
      <c r="F153" s="309" t="s">
        <v>635</v>
      </c>
      <c r="G153" s="258"/>
      <c r="H153" s="308" t="s">
        <v>696</v>
      </c>
      <c r="I153" s="308" t="s">
        <v>637</v>
      </c>
      <c r="J153" s="308" t="s">
        <v>686</v>
      </c>
      <c r="K153" s="304"/>
    </row>
    <row r="154" spans="2:11" s="1" customFormat="1" ht="15" customHeight="1">
      <c r="B154" s="281"/>
      <c r="C154" s="308" t="s">
        <v>640</v>
      </c>
      <c r="D154" s="258"/>
      <c r="E154" s="258"/>
      <c r="F154" s="309" t="s">
        <v>641</v>
      </c>
      <c r="G154" s="258"/>
      <c r="H154" s="308" t="s">
        <v>675</v>
      </c>
      <c r="I154" s="308" t="s">
        <v>637</v>
      </c>
      <c r="J154" s="308">
        <v>50</v>
      </c>
      <c r="K154" s="304"/>
    </row>
    <row r="155" spans="2:11" s="1" customFormat="1" ht="15" customHeight="1">
      <c r="B155" s="281"/>
      <c r="C155" s="308" t="s">
        <v>643</v>
      </c>
      <c r="D155" s="258"/>
      <c r="E155" s="258"/>
      <c r="F155" s="309" t="s">
        <v>635</v>
      </c>
      <c r="G155" s="258"/>
      <c r="H155" s="308" t="s">
        <v>675</v>
      </c>
      <c r="I155" s="308" t="s">
        <v>645</v>
      </c>
      <c r="J155" s="308"/>
      <c r="K155" s="304"/>
    </row>
    <row r="156" spans="2:11" s="1" customFormat="1" ht="15" customHeight="1">
      <c r="B156" s="281"/>
      <c r="C156" s="308" t="s">
        <v>654</v>
      </c>
      <c r="D156" s="258"/>
      <c r="E156" s="258"/>
      <c r="F156" s="309" t="s">
        <v>641</v>
      </c>
      <c r="G156" s="258"/>
      <c r="H156" s="308" t="s">
        <v>675</v>
      </c>
      <c r="I156" s="308" t="s">
        <v>637</v>
      </c>
      <c r="J156" s="308">
        <v>50</v>
      </c>
      <c r="K156" s="304"/>
    </row>
    <row r="157" spans="2:11" s="1" customFormat="1" ht="15" customHeight="1">
      <c r="B157" s="281"/>
      <c r="C157" s="308" t="s">
        <v>662</v>
      </c>
      <c r="D157" s="258"/>
      <c r="E157" s="258"/>
      <c r="F157" s="309" t="s">
        <v>641</v>
      </c>
      <c r="G157" s="258"/>
      <c r="H157" s="308" t="s">
        <v>675</v>
      </c>
      <c r="I157" s="308" t="s">
        <v>637</v>
      </c>
      <c r="J157" s="308">
        <v>50</v>
      </c>
      <c r="K157" s="304"/>
    </row>
    <row r="158" spans="2:11" s="1" customFormat="1" ht="15" customHeight="1">
      <c r="B158" s="281"/>
      <c r="C158" s="308" t="s">
        <v>660</v>
      </c>
      <c r="D158" s="258"/>
      <c r="E158" s="258"/>
      <c r="F158" s="309" t="s">
        <v>641</v>
      </c>
      <c r="G158" s="258"/>
      <c r="H158" s="308" t="s">
        <v>675</v>
      </c>
      <c r="I158" s="308" t="s">
        <v>637</v>
      </c>
      <c r="J158" s="308">
        <v>50</v>
      </c>
      <c r="K158" s="304"/>
    </row>
    <row r="159" spans="2:11" s="1" customFormat="1" ht="15" customHeight="1">
      <c r="B159" s="281"/>
      <c r="C159" s="308" t="s">
        <v>97</v>
      </c>
      <c r="D159" s="258"/>
      <c r="E159" s="258"/>
      <c r="F159" s="309" t="s">
        <v>635</v>
      </c>
      <c r="G159" s="258"/>
      <c r="H159" s="308" t="s">
        <v>697</v>
      </c>
      <c r="I159" s="308" t="s">
        <v>637</v>
      </c>
      <c r="J159" s="308" t="s">
        <v>698</v>
      </c>
      <c r="K159" s="304"/>
    </row>
    <row r="160" spans="2:11" s="1" customFormat="1" ht="15" customHeight="1">
      <c r="B160" s="281"/>
      <c r="C160" s="308" t="s">
        <v>699</v>
      </c>
      <c r="D160" s="258"/>
      <c r="E160" s="258"/>
      <c r="F160" s="309" t="s">
        <v>635</v>
      </c>
      <c r="G160" s="258"/>
      <c r="H160" s="308" t="s">
        <v>700</v>
      </c>
      <c r="I160" s="308" t="s">
        <v>670</v>
      </c>
      <c r="J160" s="308"/>
      <c r="K160" s="304"/>
    </row>
    <row r="161" spans="2:11" s="1" customFormat="1" ht="15" customHeight="1">
      <c r="B161" s="310"/>
      <c r="C161" s="290"/>
      <c r="D161" s="290"/>
      <c r="E161" s="290"/>
      <c r="F161" s="290"/>
      <c r="G161" s="290"/>
      <c r="H161" s="290"/>
      <c r="I161" s="290"/>
      <c r="J161" s="290"/>
      <c r="K161" s="311"/>
    </row>
    <row r="162" spans="2:11" s="1" customFormat="1" ht="18.75" customHeight="1">
      <c r="B162" s="292"/>
      <c r="C162" s="302"/>
      <c r="D162" s="302"/>
      <c r="E162" s="302"/>
      <c r="F162" s="312"/>
      <c r="G162" s="302"/>
      <c r="H162" s="302"/>
      <c r="I162" s="302"/>
      <c r="J162" s="302"/>
      <c r="K162" s="292"/>
    </row>
    <row r="163" spans="2:11" s="1" customFormat="1" ht="18.75" customHeight="1">
      <c r="B163" s="265"/>
      <c r="C163" s="265"/>
      <c r="D163" s="265"/>
      <c r="E163" s="265"/>
      <c r="F163" s="265"/>
      <c r="G163" s="265"/>
      <c r="H163" s="265"/>
      <c r="I163" s="265"/>
      <c r="J163" s="265"/>
      <c r="K163" s="265"/>
    </row>
    <row r="164" spans="2:11" s="1" customFormat="1" ht="7.5" customHeight="1">
      <c r="B164" s="247"/>
      <c r="C164" s="248"/>
      <c r="D164" s="248"/>
      <c r="E164" s="248"/>
      <c r="F164" s="248"/>
      <c r="G164" s="248"/>
      <c r="H164" s="248"/>
      <c r="I164" s="248"/>
      <c r="J164" s="248"/>
      <c r="K164" s="249"/>
    </row>
    <row r="165" spans="2:11" s="1" customFormat="1" ht="45" customHeight="1">
      <c r="B165" s="250"/>
      <c r="C165" s="378" t="s">
        <v>701</v>
      </c>
      <c r="D165" s="378"/>
      <c r="E165" s="378"/>
      <c r="F165" s="378"/>
      <c r="G165" s="378"/>
      <c r="H165" s="378"/>
      <c r="I165" s="378"/>
      <c r="J165" s="378"/>
      <c r="K165" s="251"/>
    </row>
    <row r="166" spans="2:11" s="1" customFormat="1" ht="17.25" customHeight="1">
      <c r="B166" s="250"/>
      <c r="C166" s="271" t="s">
        <v>629</v>
      </c>
      <c r="D166" s="271"/>
      <c r="E166" s="271"/>
      <c r="F166" s="271" t="s">
        <v>630</v>
      </c>
      <c r="G166" s="313"/>
      <c r="H166" s="314" t="s">
        <v>52</v>
      </c>
      <c r="I166" s="314" t="s">
        <v>55</v>
      </c>
      <c r="J166" s="271" t="s">
        <v>631</v>
      </c>
      <c r="K166" s="251"/>
    </row>
    <row r="167" spans="2:11" s="1" customFormat="1" ht="17.25" customHeight="1">
      <c r="B167" s="252"/>
      <c r="C167" s="273" t="s">
        <v>632</v>
      </c>
      <c r="D167" s="273"/>
      <c r="E167" s="273"/>
      <c r="F167" s="274" t="s">
        <v>633</v>
      </c>
      <c r="G167" s="315"/>
      <c r="H167" s="316"/>
      <c r="I167" s="316"/>
      <c r="J167" s="273" t="s">
        <v>634</v>
      </c>
      <c r="K167" s="253"/>
    </row>
    <row r="168" spans="2:11" s="1" customFormat="1" ht="5.25" customHeight="1">
      <c r="B168" s="281"/>
      <c r="C168" s="276"/>
      <c r="D168" s="276"/>
      <c r="E168" s="276"/>
      <c r="F168" s="276"/>
      <c r="G168" s="277"/>
      <c r="H168" s="276"/>
      <c r="I168" s="276"/>
      <c r="J168" s="276"/>
      <c r="K168" s="304"/>
    </row>
    <row r="169" spans="2:11" s="1" customFormat="1" ht="15" customHeight="1">
      <c r="B169" s="281"/>
      <c r="C169" s="258" t="s">
        <v>638</v>
      </c>
      <c r="D169" s="258"/>
      <c r="E169" s="258"/>
      <c r="F169" s="279" t="s">
        <v>635</v>
      </c>
      <c r="G169" s="258"/>
      <c r="H169" s="258" t="s">
        <v>675</v>
      </c>
      <c r="I169" s="258" t="s">
        <v>637</v>
      </c>
      <c r="J169" s="258">
        <v>120</v>
      </c>
      <c r="K169" s="304"/>
    </row>
    <row r="170" spans="2:11" s="1" customFormat="1" ht="15" customHeight="1">
      <c r="B170" s="281"/>
      <c r="C170" s="258" t="s">
        <v>684</v>
      </c>
      <c r="D170" s="258"/>
      <c r="E170" s="258"/>
      <c r="F170" s="279" t="s">
        <v>635</v>
      </c>
      <c r="G170" s="258"/>
      <c r="H170" s="258" t="s">
        <v>685</v>
      </c>
      <c r="I170" s="258" t="s">
        <v>637</v>
      </c>
      <c r="J170" s="258" t="s">
        <v>686</v>
      </c>
      <c r="K170" s="304"/>
    </row>
    <row r="171" spans="2:11" s="1" customFormat="1" ht="15" customHeight="1">
      <c r="B171" s="281"/>
      <c r="C171" s="258" t="s">
        <v>583</v>
      </c>
      <c r="D171" s="258"/>
      <c r="E171" s="258"/>
      <c r="F171" s="279" t="s">
        <v>635</v>
      </c>
      <c r="G171" s="258"/>
      <c r="H171" s="258" t="s">
        <v>702</v>
      </c>
      <c r="I171" s="258" t="s">
        <v>637</v>
      </c>
      <c r="J171" s="258" t="s">
        <v>686</v>
      </c>
      <c r="K171" s="304"/>
    </row>
    <row r="172" spans="2:11" s="1" customFormat="1" ht="15" customHeight="1">
      <c r="B172" s="281"/>
      <c r="C172" s="258" t="s">
        <v>640</v>
      </c>
      <c r="D172" s="258"/>
      <c r="E172" s="258"/>
      <c r="F172" s="279" t="s">
        <v>641</v>
      </c>
      <c r="G172" s="258"/>
      <c r="H172" s="258" t="s">
        <v>702</v>
      </c>
      <c r="I172" s="258" t="s">
        <v>637</v>
      </c>
      <c r="J172" s="258">
        <v>50</v>
      </c>
      <c r="K172" s="304"/>
    </row>
    <row r="173" spans="2:11" s="1" customFormat="1" ht="15" customHeight="1">
      <c r="B173" s="281"/>
      <c r="C173" s="258" t="s">
        <v>643</v>
      </c>
      <c r="D173" s="258"/>
      <c r="E173" s="258"/>
      <c r="F173" s="279" t="s">
        <v>635</v>
      </c>
      <c r="G173" s="258"/>
      <c r="H173" s="258" t="s">
        <v>702</v>
      </c>
      <c r="I173" s="258" t="s">
        <v>645</v>
      </c>
      <c r="J173" s="258"/>
      <c r="K173" s="304"/>
    </row>
    <row r="174" spans="2:11" s="1" customFormat="1" ht="15" customHeight="1">
      <c r="B174" s="281"/>
      <c r="C174" s="258" t="s">
        <v>654</v>
      </c>
      <c r="D174" s="258"/>
      <c r="E174" s="258"/>
      <c r="F174" s="279" t="s">
        <v>641</v>
      </c>
      <c r="G174" s="258"/>
      <c r="H174" s="258" t="s">
        <v>702</v>
      </c>
      <c r="I174" s="258" t="s">
        <v>637</v>
      </c>
      <c r="J174" s="258">
        <v>50</v>
      </c>
      <c r="K174" s="304"/>
    </row>
    <row r="175" spans="2:11" s="1" customFormat="1" ht="15" customHeight="1">
      <c r="B175" s="281"/>
      <c r="C175" s="258" t="s">
        <v>662</v>
      </c>
      <c r="D175" s="258"/>
      <c r="E175" s="258"/>
      <c r="F175" s="279" t="s">
        <v>641</v>
      </c>
      <c r="G175" s="258"/>
      <c r="H175" s="258" t="s">
        <v>702</v>
      </c>
      <c r="I175" s="258" t="s">
        <v>637</v>
      </c>
      <c r="J175" s="258">
        <v>50</v>
      </c>
      <c r="K175" s="304"/>
    </row>
    <row r="176" spans="2:11" s="1" customFormat="1" ht="15" customHeight="1">
      <c r="B176" s="281"/>
      <c r="C176" s="258" t="s">
        <v>660</v>
      </c>
      <c r="D176" s="258"/>
      <c r="E176" s="258"/>
      <c r="F176" s="279" t="s">
        <v>641</v>
      </c>
      <c r="G176" s="258"/>
      <c r="H176" s="258" t="s">
        <v>702</v>
      </c>
      <c r="I176" s="258" t="s">
        <v>637</v>
      </c>
      <c r="J176" s="258">
        <v>50</v>
      </c>
      <c r="K176" s="304"/>
    </row>
    <row r="177" spans="2:11" s="1" customFormat="1" ht="15" customHeight="1">
      <c r="B177" s="281"/>
      <c r="C177" s="258" t="s">
        <v>101</v>
      </c>
      <c r="D177" s="258"/>
      <c r="E177" s="258"/>
      <c r="F177" s="279" t="s">
        <v>635</v>
      </c>
      <c r="G177" s="258"/>
      <c r="H177" s="258" t="s">
        <v>703</v>
      </c>
      <c r="I177" s="258" t="s">
        <v>704</v>
      </c>
      <c r="J177" s="258"/>
      <c r="K177" s="304"/>
    </row>
    <row r="178" spans="2:11" s="1" customFormat="1" ht="15" customHeight="1">
      <c r="B178" s="281"/>
      <c r="C178" s="258" t="s">
        <v>55</v>
      </c>
      <c r="D178" s="258"/>
      <c r="E178" s="258"/>
      <c r="F178" s="279" t="s">
        <v>635</v>
      </c>
      <c r="G178" s="258"/>
      <c r="H178" s="258" t="s">
        <v>705</v>
      </c>
      <c r="I178" s="258" t="s">
        <v>706</v>
      </c>
      <c r="J178" s="258">
        <v>1</v>
      </c>
      <c r="K178" s="304"/>
    </row>
    <row r="179" spans="2:11" s="1" customFormat="1" ht="15" customHeight="1">
      <c r="B179" s="281"/>
      <c r="C179" s="258" t="s">
        <v>51</v>
      </c>
      <c r="D179" s="258"/>
      <c r="E179" s="258"/>
      <c r="F179" s="279" t="s">
        <v>635</v>
      </c>
      <c r="G179" s="258"/>
      <c r="H179" s="258" t="s">
        <v>707</v>
      </c>
      <c r="I179" s="258" t="s">
        <v>637</v>
      </c>
      <c r="J179" s="258">
        <v>20</v>
      </c>
      <c r="K179" s="304"/>
    </row>
    <row r="180" spans="2:11" s="1" customFormat="1" ht="15" customHeight="1">
      <c r="B180" s="281"/>
      <c r="C180" s="258" t="s">
        <v>52</v>
      </c>
      <c r="D180" s="258"/>
      <c r="E180" s="258"/>
      <c r="F180" s="279" t="s">
        <v>635</v>
      </c>
      <c r="G180" s="258"/>
      <c r="H180" s="258" t="s">
        <v>708</v>
      </c>
      <c r="I180" s="258" t="s">
        <v>637</v>
      </c>
      <c r="J180" s="258">
        <v>255</v>
      </c>
      <c r="K180" s="304"/>
    </row>
    <row r="181" spans="2:11" s="1" customFormat="1" ht="15" customHeight="1">
      <c r="B181" s="281"/>
      <c r="C181" s="258" t="s">
        <v>102</v>
      </c>
      <c r="D181" s="258"/>
      <c r="E181" s="258"/>
      <c r="F181" s="279" t="s">
        <v>635</v>
      </c>
      <c r="G181" s="258"/>
      <c r="H181" s="258" t="s">
        <v>599</v>
      </c>
      <c r="I181" s="258" t="s">
        <v>637</v>
      </c>
      <c r="J181" s="258">
        <v>10</v>
      </c>
      <c r="K181" s="304"/>
    </row>
    <row r="182" spans="2:11" s="1" customFormat="1" ht="15" customHeight="1">
      <c r="B182" s="281"/>
      <c r="C182" s="258" t="s">
        <v>103</v>
      </c>
      <c r="D182" s="258"/>
      <c r="E182" s="258"/>
      <c r="F182" s="279" t="s">
        <v>635</v>
      </c>
      <c r="G182" s="258"/>
      <c r="H182" s="258" t="s">
        <v>709</v>
      </c>
      <c r="I182" s="258" t="s">
        <v>670</v>
      </c>
      <c r="J182" s="258"/>
      <c r="K182" s="304"/>
    </row>
    <row r="183" spans="2:11" s="1" customFormat="1" ht="15" customHeight="1">
      <c r="B183" s="281"/>
      <c r="C183" s="258" t="s">
        <v>710</v>
      </c>
      <c r="D183" s="258"/>
      <c r="E183" s="258"/>
      <c r="F183" s="279" t="s">
        <v>635</v>
      </c>
      <c r="G183" s="258"/>
      <c r="H183" s="258" t="s">
        <v>711</v>
      </c>
      <c r="I183" s="258" t="s">
        <v>670</v>
      </c>
      <c r="J183" s="258"/>
      <c r="K183" s="304"/>
    </row>
    <row r="184" spans="2:11" s="1" customFormat="1" ht="15" customHeight="1">
      <c r="B184" s="281"/>
      <c r="C184" s="258" t="s">
        <v>699</v>
      </c>
      <c r="D184" s="258"/>
      <c r="E184" s="258"/>
      <c r="F184" s="279" t="s">
        <v>635</v>
      </c>
      <c r="G184" s="258"/>
      <c r="H184" s="258" t="s">
        <v>712</v>
      </c>
      <c r="I184" s="258" t="s">
        <v>670</v>
      </c>
      <c r="J184" s="258"/>
      <c r="K184" s="304"/>
    </row>
    <row r="185" spans="2:11" s="1" customFormat="1" ht="15" customHeight="1">
      <c r="B185" s="281"/>
      <c r="C185" s="258" t="s">
        <v>105</v>
      </c>
      <c r="D185" s="258"/>
      <c r="E185" s="258"/>
      <c r="F185" s="279" t="s">
        <v>641</v>
      </c>
      <c r="G185" s="258"/>
      <c r="H185" s="258" t="s">
        <v>713</v>
      </c>
      <c r="I185" s="258" t="s">
        <v>637</v>
      </c>
      <c r="J185" s="258">
        <v>50</v>
      </c>
      <c r="K185" s="304"/>
    </row>
    <row r="186" spans="2:11" s="1" customFormat="1" ht="15" customHeight="1">
      <c r="B186" s="281"/>
      <c r="C186" s="258" t="s">
        <v>714</v>
      </c>
      <c r="D186" s="258"/>
      <c r="E186" s="258"/>
      <c r="F186" s="279" t="s">
        <v>641</v>
      </c>
      <c r="G186" s="258"/>
      <c r="H186" s="258" t="s">
        <v>715</v>
      </c>
      <c r="I186" s="258" t="s">
        <v>716</v>
      </c>
      <c r="J186" s="258"/>
      <c r="K186" s="304"/>
    </row>
    <row r="187" spans="2:11" s="1" customFormat="1" ht="15" customHeight="1">
      <c r="B187" s="281"/>
      <c r="C187" s="258" t="s">
        <v>717</v>
      </c>
      <c r="D187" s="258"/>
      <c r="E187" s="258"/>
      <c r="F187" s="279" t="s">
        <v>641</v>
      </c>
      <c r="G187" s="258"/>
      <c r="H187" s="258" t="s">
        <v>718</v>
      </c>
      <c r="I187" s="258" t="s">
        <v>716</v>
      </c>
      <c r="J187" s="258"/>
      <c r="K187" s="304"/>
    </row>
    <row r="188" spans="2:11" s="1" customFormat="1" ht="15" customHeight="1">
      <c r="B188" s="281"/>
      <c r="C188" s="258" t="s">
        <v>719</v>
      </c>
      <c r="D188" s="258"/>
      <c r="E188" s="258"/>
      <c r="F188" s="279" t="s">
        <v>641</v>
      </c>
      <c r="G188" s="258"/>
      <c r="H188" s="258" t="s">
        <v>720</v>
      </c>
      <c r="I188" s="258" t="s">
        <v>716</v>
      </c>
      <c r="J188" s="258"/>
      <c r="K188" s="304"/>
    </row>
    <row r="189" spans="2:11" s="1" customFormat="1" ht="15" customHeight="1">
      <c r="B189" s="281"/>
      <c r="C189" s="317" t="s">
        <v>721</v>
      </c>
      <c r="D189" s="258"/>
      <c r="E189" s="258"/>
      <c r="F189" s="279" t="s">
        <v>641</v>
      </c>
      <c r="G189" s="258"/>
      <c r="H189" s="258" t="s">
        <v>722</v>
      </c>
      <c r="I189" s="258" t="s">
        <v>723</v>
      </c>
      <c r="J189" s="318" t="s">
        <v>724</v>
      </c>
      <c r="K189" s="304"/>
    </row>
    <row r="190" spans="2:11" s="1" customFormat="1" ht="15" customHeight="1">
      <c r="B190" s="281"/>
      <c r="C190" s="317" t="s">
        <v>40</v>
      </c>
      <c r="D190" s="258"/>
      <c r="E190" s="258"/>
      <c r="F190" s="279" t="s">
        <v>635</v>
      </c>
      <c r="G190" s="258"/>
      <c r="H190" s="255" t="s">
        <v>725</v>
      </c>
      <c r="I190" s="258" t="s">
        <v>726</v>
      </c>
      <c r="J190" s="258"/>
      <c r="K190" s="304"/>
    </row>
    <row r="191" spans="2:11" s="1" customFormat="1" ht="15" customHeight="1">
      <c r="B191" s="281"/>
      <c r="C191" s="317" t="s">
        <v>727</v>
      </c>
      <c r="D191" s="258"/>
      <c r="E191" s="258"/>
      <c r="F191" s="279" t="s">
        <v>635</v>
      </c>
      <c r="G191" s="258"/>
      <c r="H191" s="258" t="s">
        <v>728</v>
      </c>
      <c r="I191" s="258" t="s">
        <v>670</v>
      </c>
      <c r="J191" s="258"/>
      <c r="K191" s="304"/>
    </row>
    <row r="192" spans="2:11" s="1" customFormat="1" ht="15" customHeight="1">
      <c r="B192" s="281"/>
      <c r="C192" s="317" t="s">
        <v>729</v>
      </c>
      <c r="D192" s="258"/>
      <c r="E192" s="258"/>
      <c r="F192" s="279" t="s">
        <v>635</v>
      </c>
      <c r="G192" s="258"/>
      <c r="H192" s="258" t="s">
        <v>730</v>
      </c>
      <c r="I192" s="258" t="s">
        <v>670</v>
      </c>
      <c r="J192" s="258"/>
      <c r="K192" s="304"/>
    </row>
    <row r="193" spans="2:11" s="1" customFormat="1" ht="15" customHeight="1">
      <c r="B193" s="281"/>
      <c r="C193" s="317" t="s">
        <v>731</v>
      </c>
      <c r="D193" s="258"/>
      <c r="E193" s="258"/>
      <c r="F193" s="279" t="s">
        <v>641</v>
      </c>
      <c r="G193" s="258"/>
      <c r="H193" s="258" t="s">
        <v>732</v>
      </c>
      <c r="I193" s="258" t="s">
        <v>670</v>
      </c>
      <c r="J193" s="258"/>
      <c r="K193" s="304"/>
    </row>
    <row r="194" spans="2:11" s="1" customFormat="1" ht="15" customHeight="1">
      <c r="B194" s="310"/>
      <c r="C194" s="319"/>
      <c r="D194" s="290"/>
      <c r="E194" s="290"/>
      <c r="F194" s="290"/>
      <c r="G194" s="290"/>
      <c r="H194" s="290"/>
      <c r="I194" s="290"/>
      <c r="J194" s="290"/>
      <c r="K194" s="311"/>
    </row>
    <row r="195" spans="2:11" s="1" customFormat="1" ht="18.75" customHeight="1">
      <c r="B195" s="292"/>
      <c r="C195" s="302"/>
      <c r="D195" s="302"/>
      <c r="E195" s="302"/>
      <c r="F195" s="312"/>
      <c r="G195" s="302"/>
      <c r="H195" s="302"/>
      <c r="I195" s="302"/>
      <c r="J195" s="302"/>
      <c r="K195" s="292"/>
    </row>
    <row r="196" spans="2:11" s="1" customFormat="1" ht="18.75" customHeight="1">
      <c r="B196" s="292"/>
      <c r="C196" s="302"/>
      <c r="D196" s="302"/>
      <c r="E196" s="302"/>
      <c r="F196" s="312"/>
      <c r="G196" s="302"/>
      <c r="H196" s="302"/>
      <c r="I196" s="302"/>
      <c r="J196" s="302"/>
      <c r="K196" s="292"/>
    </row>
    <row r="197" spans="2:11" s="1" customFormat="1" ht="18.75" customHeight="1">
      <c r="B197" s="265"/>
      <c r="C197" s="265"/>
      <c r="D197" s="265"/>
      <c r="E197" s="265"/>
      <c r="F197" s="265"/>
      <c r="G197" s="265"/>
      <c r="H197" s="265"/>
      <c r="I197" s="265"/>
      <c r="J197" s="265"/>
      <c r="K197" s="265"/>
    </row>
    <row r="198" spans="2:11" s="1" customFormat="1" ht="13.5">
      <c r="B198" s="247"/>
      <c r="C198" s="248"/>
      <c r="D198" s="248"/>
      <c r="E198" s="248"/>
      <c r="F198" s="248"/>
      <c r="G198" s="248"/>
      <c r="H198" s="248"/>
      <c r="I198" s="248"/>
      <c r="J198" s="248"/>
      <c r="K198" s="249"/>
    </row>
    <row r="199" spans="2:11" s="1" customFormat="1" ht="21">
      <c r="B199" s="250"/>
      <c r="C199" s="378" t="s">
        <v>733</v>
      </c>
      <c r="D199" s="378"/>
      <c r="E199" s="378"/>
      <c r="F199" s="378"/>
      <c r="G199" s="378"/>
      <c r="H199" s="378"/>
      <c r="I199" s="378"/>
      <c r="J199" s="378"/>
      <c r="K199" s="251"/>
    </row>
    <row r="200" spans="2:11" s="1" customFormat="1" ht="25.5" customHeight="1">
      <c r="B200" s="250"/>
      <c r="C200" s="320" t="s">
        <v>734</v>
      </c>
      <c r="D200" s="320"/>
      <c r="E200" s="320"/>
      <c r="F200" s="320" t="s">
        <v>735</v>
      </c>
      <c r="G200" s="321"/>
      <c r="H200" s="379" t="s">
        <v>736</v>
      </c>
      <c r="I200" s="379"/>
      <c r="J200" s="379"/>
      <c r="K200" s="251"/>
    </row>
    <row r="201" spans="2:11" s="1" customFormat="1" ht="5.25" customHeight="1">
      <c r="B201" s="281"/>
      <c r="C201" s="276"/>
      <c r="D201" s="276"/>
      <c r="E201" s="276"/>
      <c r="F201" s="276"/>
      <c r="G201" s="302"/>
      <c r="H201" s="276"/>
      <c r="I201" s="276"/>
      <c r="J201" s="276"/>
      <c r="K201" s="304"/>
    </row>
    <row r="202" spans="2:11" s="1" customFormat="1" ht="15" customHeight="1">
      <c r="B202" s="281"/>
      <c r="C202" s="258" t="s">
        <v>726</v>
      </c>
      <c r="D202" s="258"/>
      <c r="E202" s="258"/>
      <c r="F202" s="279" t="s">
        <v>41</v>
      </c>
      <c r="G202" s="258"/>
      <c r="H202" s="380" t="s">
        <v>737</v>
      </c>
      <c r="I202" s="380"/>
      <c r="J202" s="380"/>
      <c r="K202" s="304"/>
    </row>
    <row r="203" spans="2:11" s="1" customFormat="1" ht="15" customHeight="1">
      <c r="B203" s="281"/>
      <c r="C203" s="258"/>
      <c r="D203" s="258"/>
      <c r="E203" s="258"/>
      <c r="F203" s="279" t="s">
        <v>42</v>
      </c>
      <c r="G203" s="258"/>
      <c r="H203" s="380" t="s">
        <v>738</v>
      </c>
      <c r="I203" s="380"/>
      <c r="J203" s="380"/>
      <c r="K203" s="304"/>
    </row>
    <row r="204" spans="2:11" s="1" customFormat="1" ht="15" customHeight="1">
      <c r="B204" s="281"/>
      <c r="C204" s="258"/>
      <c r="D204" s="258"/>
      <c r="E204" s="258"/>
      <c r="F204" s="279" t="s">
        <v>45</v>
      </c>
      <c r="G204" s="258"/>
      <c r="H204" s="380" t="s">
        <v>739</v>
      </c>
      <c r="I204" s="380"/>
      <c r="J204" s="380"/>
      <c r="K204" s="304"/>
    </row>
    <row r="205" spans="2:11" s="1" customFormat="1" ht="15" customHeight="1">
      <c r="B205" s="281"/>
      <c r="C205" s="258"/>
      <c r="D205" s="258"/>
      <c r="E205" s="258"/>
      <c r="F205" s="279" t="s">
        <v>43</v>
      </c>
      <c r="G205" s="258"/>
      <c r="H205" s="380" t="s">
        <v>740</v>
      </c>
      <c r="I205" s="380"/>
      <c r="J205" s="380"/>
      <c r="K205" s="304"/>
    </row>
    <row r="206" spans="2:11" s="1" customFormat="1" ht="15" customHeight="1">
      <c r="B206" s="281"/>
      <c r="C206" s="258"/>
      <c r="D206" s="258"/>
      <c r="E206" s="258"/>
      <c r="F206" s="279" t="s">
        <v>44</v>
      </c>
      <c r="G206" s="258"/>
      <c r="H206" s="380" t="s">
        <v>741</v>
      </c>
      <c r="I206" s="380"/>
      <c r="J206" s="380"/>
      <c r="K206" s="304"/>
    </row>
    <row r="207" spans="2:11" s="1" customFormat="1" ht="15" customHeight="1">
      <c r="B207" s="281"/>
      <c r="C207" s="258"/>
      <c r="D207" s="258"/>
      <c r="E207" s="258"/>
      <c r="F207" s="279"/>
      <c r="G207" s="258"/>
      <c r="H207" s="258"/>
      <c r="I207" s="258"/>
      <c r="J207" s="258"/>
      <c r="K207" s="304"/>
    </row>
    <row r="208" spans="2:11" s="1" customFormat="1" ht="15" customHeight="1">
      <c r="B208" s="281"/>
      <c r="C208" s="258" t="s">
        <v>682</v>
      </c>
      <c r="D208" s="258"/>
      <c r="E208" s="258"/>
      <c r="F208" s="279" t="s">
        <v>77</v>
      </c>
      <c r="G208" s="258"/>
      <c r="H208" s="380" t="s">
        <v>742</v>
      </c>
      <c r="I208" s="380"/>
      <c r="J208" s="380"/>
      <c r="K208" s="304"/>
    </row>
    <row r="209" spans="2:11" s="1" customFormat="1" ht="15" customHeight="1">
      <c r="B209" s="281"/>
      <c r="C209" s="258"/>
      <c r="D209" s="258"/>
      <c r="E209" s="258"/>
      <c r="F209" s="279" t="s">
        <v>578</v>
      </c>
      <c r="G209" s="258"/>
      <c r="H209" s="380" t="s">
        <v>579</v>
      </c>
      <c r="I209" s="380"/>
      <c r="J209" s="380"/>
      <c r="K209" s="304"/>
    </row>
    <row r="210" spans="2:11" s="1" customFormat="1" ht="15" customHeight="1">
      <c r="B210" s="281"/>
      <c r="C210" s="258"/>
      <c r="D210" s="258"/>
      <c r="E210" s="258"/>
      <c r="F210" s="279" t="s">
        <v>576</v>
      </c>
      <c r="G210" s="258"/>
      <c r="H210" s="380" t="s">
        <v>743</v>
      </c>
      <c r="I210" s="380"/>
      <c r="J210" s="380"/>
      <c r="K210" s="304"/>
    </row>
    <row r="211" spans="2:11" s="1" customFormat="1" ht="15" customHeight="1">
      <c r="B211" s="322"/>
      <c r="C211" s="258"/>
      <c r="D211" s="258"/>
      <c r="E211" s="258"/>
      <c r="F211" s="279" t="s">
        <v>580</v>
      </c>
      <c r="G211" s="317"/>
      <c r="H211" s="381" t="s">
        <v>76</v>
      </c>
      <c r="I211" s="381"/>
      <c r="J211" s="381"/>
      <c r="K211" s="323"/>
    </row>
    <row r="212" spans="2:11" s="1" customFormat="1" ht="15" customHeight="1">
      <c r="B212" s="322"/>
      <c r="C212" s="258"/>
      <c r="D212" s="258"/>
      <c r="E212" s="258"/>
      <c r="F212" s="279" t="s">
        <v>581</v>
      </c>
      <c r="G212" s="317"/>
      <c r="H212" s="381" t="s">
        <v>744</v>
      </c>
      <c r="I212" s="381"/>
      <c r="J212" s="381"/>
      <c r="K212" s="323"/>
    </row>
    <row r="213" spans="2:11" s="1" customFormat="1" ht="15" customHeight="1">
      <c r="B213" s="322"/>
      <c r="C213" s="258"/>
      <c r="D213" s="258"/>
      <c r="E213" s="258"/>
      <c r="F213" s="279"/>
      <c r="G213" s="317"/>
      <c r="H213" s="308"/>
      <c r="I213" s="308"/>
      <c r="J213" s="308"/>
      <c r="K213" s="323"/>
    </row>
    <row r="214" spans="2:11" s="1" customFormat="1" ht="15" customHeight="1">
      <c r="B214" s="322"/>
      <c r="C214" s="258" t="s">
        <v>706</v>
      </c>
      <c r="D214" s="258"/>
      <c r="E214" s="258"/>
      <c r="F214" s="279">
        <v>1</v>
      </c>
      <c r="G214" s="317"/>
      <c r="H214" s="381" t="s">
        <v>745</v>
      </c>
      <c r="I214" s="381"/>
      <c r="J214" s="381"/>
      <c r="K214" s="323"/>
    </row>
    <row r="215" spans="2:11" s="1" customFormat="1" ht="15" customHeight="1">
      <c r="B215" s="322"/>
      <c r="C215" s="258"/>
      <c r="D215" s="258"/>
      <c r="E215" s="258"/>
      <c r="F215" s="279">
        <v>2</v>
      </c>
      <c r="G215" s="317"/>
      <c r="H215" s="381" t="s">
        <v>746</v>
      </c>
      <c r="I215" s="381"/>
      <c r="J215" s="381"/>
      <c r="K215" s="323"/>
    </row>
    <row r="216" spans="2:11" s="1" customFormat="1" ht="15" customHeight="1">
      <c r="B216" s="322"/>
      <c r="C216" s="258"/>
      <c r="D216" s="258"/>
      <c r="E216" s="258"/>
      <c r="F216" s="279">
        <v>3</v>
      </c>
      <c r="G216" s="317"/>
      <c r="H216" s="381" t="s">
        <v>747</v>
      </c>
      <c r="I216" s="381"/>
      <c r="J216" s="381"/>
      <c r="K216" s="323"/>
    </row>
    <row r="217" spans="2:11" s="1" customFormat="1" ht="15" customHeight="1">
      <c r="B217" s="322"/>
      <c r="C217" s="258"/>
      <c r="D217" s="258"/>
      <c r="E217" s="258"/>
      <c r="F217" s="279">
        <v>4</v>
      </c>
      <c r="G217" s="317"/>
      <c r="H217" s="381" t="s">
        <v>748</v>
      </c>
      <c r="I217" s="381"/>
      <c r="J217" s="381"/>
      <c r="K217" s="323"/>
    </row>
    <row r="218" spans="2:11" s="1" customFormat="1" ht="12.75" customHeight="1">
      <c r="B218" s="324"/>
      <c r="C218" s="325"/>
      <c r="D218" s="325"/>
      <c r="E218" s="325"/>
      <c r="F218" s="325"/>
      <c r="G218" s="325"/>
      <c r="H218" s="325"/>
      <c r="I218" s="325"/>
      <c r="J218" s="325"/>
      <c r="K218" s="326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Vítězslav Hráček</dc:creator>
  <cp:keywords/>
  <dc:description/>
  <cp:lastModifiedBy>Minářová Hana Ing.</cp:lastModifiedBy>
  <dcterms:created xsi:type="dcterms:W3CDTF">2022-06-01T10:13:54Z</dcterms:created>
  <dcterms:modified xsi:type="dcterms:W3CDTF">2022-06-29T05:38:45Z</dcterms:modified>
  <cp:category/>
  <cp:version/>
  <cp:contentType/>
  <cp:contentStatus/>
</cp:coreProperties>
</file>