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bookViews>
    <workbookView xWindow="65416" yWindow="65416" windowWidth="29040" windowHeight="17640" activeTab="0"/>
  </bookViews>
  <sheets>
    <sheet name="Rekapitulace stavby" sheetId="1" r:id="rId1"/>
    <sheet name="2020040111 - HPC 1 - seve..." sheetId="2" r:id="rId2"/>
    <sheet name="2020040112 - HPC 1 - jižn..." sheetId="3" r:id="rId3"/>
    <sheet name="2020040113 - HPC 1 - jižn..." sheetId="4" r:id="rId4"/>
    <sheet name="202004012 - SO 102 - Poln..." sheetId="5" r:id="rId5"/>
    <sheet name="202004013 - SO 103 - Poln..." sheetId="6" r:id="rId6"/>
    <sheet name="202004014 - SO 104 - Poln..." sheetId="7" r:id="rId7"/>
    <sheet name="202004015 - SO 105 - Poln..." sheetId="8" r:id="rId8"/>
    <sheet name="202004016 - SO 106 - Poln..." sheetId="9" r:id="rId9"/>
    <sheet name="202004017 - SO 107 - Poln..." sheetId="10" r:id="rId10"/>
    <sheet name="202004018 - SO 108 - Poln..." sheetId="11" r:id="rId11"/>
    <sheet name="202004019 - SO 109 - Poln..." sheetId="12" r:id="rId12"/>
    <sheet name="202004020 - SO 201 - most..." sheetId="13" r:id="rId13"/>
    <sheet name="2020040131 - SO 103.1 VPC..." sheetId="14" r:id="rId14"/>
    <sheet name="2020040161 - SO 106.1 VPC..." sheetId="15" r:id="rId15"/>
    <sheet name="2020040171 - SO 107.1 VPC..." sheetId="16" r:id="rId16"/>
  </sheets>
  <definedNames>
    <definedName name="_xlnm._FilterDatabase" localSheetId="1" hidden="1">'2020040111 - HPC 1 - seve...'!$C$135:$K$311</definedName>
    <definedName name="_xlnm._FilterDatabase" localSheetId="2" hidden="1">'2020040112 - HPC 1 - jižn...'!$C$135:$K$364</definedName>
    <definedName name="_xlnm._FilterDatabase" localSheetId="3" hidden="1">'2020040113 - HPC 1 - jižn...'!$C$122:$K$149</definedName>
    <definedName name="_xlnm._FilterDatabase" localSheetId="4" hidden="1">'202004012 - SO 102 - Poln...'!$C$131:$K$431</definedName>
    <definedName name="_xlnm._FilterDatabase" localSheetId="5" hidden="1">'202004013 - SO 103 - Poln...'!$C$127:$K$268</definedName>
    <definedName name="_xlnm._FilterDatabase" localSheetId="13" hidden="1">'2020040131 - SO 103.1 VPC...'!$C$118:$K$145</definedName>
    <definedName name="_xlnm._FilterDatabase" localSheetId="6" hidden="1">'202004014 - SO 104 - Poln...'!$C$127:$K$234</definedName>
    <definedName name="_xlnm._FilterDatabase" localSheetId="7" hidden="1">'202004015 - SO 105 - Poln...'!$C$126:$K$234</definedName>
    <definedName name="_xlnm._FilterDatabase" localSheetId="8" hidden="1">'202004016 - SO 106 - Poln...'!$C$127:$K$233</definedName>
    <definedName name="_xlnm._FilterDatabase" localSheetId="14" hidden="1">'2020040161 - SO 106.1 VPC...'!$C$118:$K$146</definedName>
    <definedName name="_xlnm._FilterDatabase" localSheetId="9" hidden="1">'202004017 - SO 107 - Poln...'!$C$127:$K$234</definedName>
    <definedName name="_xlnm._FilterDatabase" localSheetId="15" hidden="1">'2020040171 - SO 107.1 VPC...'!$C$118:$K$144</definedName>
    <definedName name="_xlnm._FilterDatabase" localSheetId="10" hidden="1">'202004018 - SO 108 - Poln...'!$C$130:$K$407</definedName>
    <definedName name="_xlnm._FilterDatabase" localSheetId="11" hidden="1">'202004019 - SO 109 - Poln...'!$C$126:$K$244</definedName>
    <definedName name="_xlnm._FilterDatabase" localSheetId="12" hidden="1">'202004020 - SO 201 - most...'!$C$134:$K$324</definedName>
    <definedName name="_xlnm.Print_Area" localSheetId="1">'2020040111 - HPC 1 - seve...'!$C$4:$J$76,'2020040111 - HPC 1 - seve...'!$C$82:$J$115,'2020040111 - HPC 1 - seve...'!$C$121:$K$311</definedName>
    <definedName name="_xlnm.Print_Area" localSheetId="2">'2020040112 - HPC 1 - jižn...'!$C$4:$J$76,'2020040112 - HPC 1 - jižn...'!$C$82:$J$115,'2020040112 - HPC 1 - jižn...'!$C$121:$K$364</definedName>
    <definedName name="_xlnm.Print_Area" localSheetId="3">'2020040113 - HPC 1 - jižn...'!$C$4:$J$76,'2020040113 - HPC 1 - jižn...'!$C$82:$J$102,'2020040113 - HPC 1 - jižn...'!$C$108:$K$149</definedName>
    <definedName name="_xlnm.Print_Area" localSheetId="4">'202004012 - SO 102 - Poln...'!$C$4:$J$76,'202004012 - SO 102 - Poln...'!$C$82:$J$113,'202004012 - SO 102 - Poln...'!$C$119:$K$431</definedName>
    <definedName name="_xlnm.Print_Area" localSheetId="5">'202004013 - SO 103 - Poln...'!$C$4:$J$76,'202004013 - SO 103 - Poln...'!$C$82:$J$109,'202004013 - SO 103 - Poln...'!$C$115:$K$268</definedName>
    <definedName name="_xlnm.Print_Area" localSheetId="13">'2020040131 - SO 103.1 VPC...'!$C$4:$J$76,'2020040131 - SO 103.1 VPC...'!$C$82:$J$100,'2020040131 - SO 103.1 VPC...'!$C$106:$K$145</definedName>
    <definedName name="_xlnm.Print_Area" localSheetId="6">'202004014 - SO 104 - Poln...'!$C$4:$J$76,'202004014 - SO 104 - Poln...'!$C$82:$J$109,'202004014 - SO 104 - Poln...'!$C$115:$K$234</definedName>
    <definedName name="_xlnm.Print_Area" localSheetId="7">'202004015 - SO 105 - Poln...'!$C$4:$J$76,'202004015 - SO 105 - Poln...'!$C$82:$J$108,'202004015 - SO 105 - Poln...'!$C$114:$K$234</definedName>
    <definedName name="_xlnm.Print_Area" localSheetId="8">'202004016 - SO 106 - Poln...'!$C$4:$J$76,'202004016 - SO 106 - Poln...'!$C$82:$J$109,'202004016 - SO 106 - Poln...'!$C$115:$K$233</definedName>
    <definedName name="_xlnm.Print_Area" localSheetId="14">'2020040161 - SO 106.1 VPC...'!$C$4:$J$76,'2020040161 - SO 106.1 VPC...'!$C$82:$J$100,'2020040161 - SO 106.1 VPC...'!$C$106:$K$146</definedName>
    <definedName name="_xlnm.Print_Area" localSheetId="9">'202004017 - SO 107 - Poln...'!$C$4:$J$76,'202004017 - SO 107 - Poln...'!$C$82:$J$109,'202004017 - SO 107 - Poln...'!$C$115:$K$234</definedName>
    <definedName name="_xlnm.Print_Area" localSheetId="15">'2020040171 - SO 107.1 VPC...'!$C$4:$J$76,'2020040171 - SO 107.1 VPC...'!$C$82:$J$100,'2020040171 - SO 107.1 VPC...'!$C$106:$K$144</definedName>
    <definedName name="_xlnm.Print_Area" localSheetId="10">'202004018 - SO 108 - Poln...'!$C$4:$J$76,'202004018 - SO 108 - Poln...'!$C$82:$J$112,'202004018 - SO 108 - Poln...'!$C$118:$K$407</definedName>
    <definedName name="_xlnm.Print_Area" localSheetId="11">'202004019 - SO 109 - Poln...'!$C$4:$J$76,'202004019 - SO 109 - Poln...'!$C$82:$J$108,'202004019 - SO 109 - Poln...'!$C$114:$K$244</definedName>
    <definedName name="_xlnm.Print_Area" localSheetId="12">'202004020 - SO 201 - most...'!$C$4:$J$76,'202004020 - SO 201 - most...'!$C$82:$J$116,'202004020 - SO 201 - most...'!$C$122:$K$324</definedName>
    <definedName name="_xlnm.Print_Area" localSheetId="0">'Rekapitulace stavby'!$D$4:$AO$76,'Rekapitulace stavby'!$C$82:$AQ$111</definedName>
    <definedName name="_xlnm.Print_Titles" localSheetId="0">'Rekapitulace stavby'!$92:$92</definedName>
    <definedName name="_xlnm.Print_Titles" localSheetId="1">'2020040111 - HPC 1 - seve...'!$135:$135</definedName>
    <definedName name="_xlnm.Print_Titles" localSheetId="2">'2020040112 - HPC 1 - jižn...'!$135:$135</definedName>
    <definedName name="_xlnm.Print_Titles" localSheetId="3">'2020040113 - HPC 1 - jižn...'!$122:$122</definedName>
    <definedName name="_xlnm.Print_Titles" localSheetId="4">'202004012 - SO 102 - Poln...'!$131:$131</definedName>
    <definedName name="_xlnm.Print_Titles" localSheetId="5">'202004013 - SO 103 - Poln...'!$127:$127</definedName>
    <definedName name="_xlnm.Print_Titles" localSheetId="6">'202004014 - SO 104 - Poln...'!$127:$127</definedName>
    <definedName name="_xlnm.Print_Titles" localSheetId="7">'202004015 - SO 105 - Poln...'!$126:$126</definedName>
    <definedName name="_xlnm.Print_Titles" localSheetId="8">'202004016 - SO 106 - Poln...'!$127:$127</definedName>
    <definedName name="_xlnm.Print_Titles" localSheetId="9">'202004017 - SO 107 - Poln...'!$127:$127</definedName>
    <definedName name="_xlnm.Print_Titles" localSheetId="10">'202004018 - SO 108 - Poln...'!$130:$130</definedName>
    <definedName name="_xlnm.Print_Titles" localSheetId="11">'202004019 - SO 109 - Poln...'!$126:$126</definedName>
    <definedName name="_xlnm.Print_Titles" localSheetId="12">'202004020 - SO 201 - most...'!$134:$134</definedName>
    <definedName name="_xlnm.Print_Titles" localSheetId="13">'2020040131 - SO 103.1 VPC...'!$118:$118</definedName>
    <definedName name="_xlnm.Print_Titles" localSheetId="14">'2020040161 - SO 106.1 VPC...'!$118:$118</definedName>
    <definedName name="_xlnm.Print_Titles" localSheetId="15">'2020040171 - SO 107.1 VPC...'!$118:$118</definedName>
  </definedNames>
  <calcPr calcId="191029"/>
  <extLst/>
</workbook>
</file>

<file path=xl/sharedStrings.xml><?xml version="1.0" encoding="utf-8"?>
<sst xmlns="http://schemas.openxmlformats.org/spreadsheetml/2006/main" count="18145" uniqueCount="1759">
  <si>
    <t>Export Komplet</t>
  </si>
  <si>
    <t/>
  </si>
  <si>
    <t>2.0</t>
  </si>
  <si>
    <t>ZAMOK</t>
  </si>
  <si>
    <t>False</t>
  </si>
  <si>
    <t>{e2c7dc5b-4658-4ece-9c44-52c648ab6e23}</t>
  </si>
  <si>
    <t>0,01</t>
  </si>
  <si>
    <t>21</t>
  </si>
  <si>
    <t>15</t>
  </si>
  <si>
    <t>REKAPITULACE STAVBY</t>
  </si>
  <si>
    <t>v ---  níže se nacházejí doplnkové a pomocné údaje k sestavám  --- v</t>
  </si>
  <si>
    <t>Návod na vyplnění</t>
  </si>
  <si>
    <t>0,001</t>
  </si>
  <si>
    <t>Kód:</t>
  </si>
  <si>
    <t>202004012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</si>
  <si>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</si>
  <si>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</si>
  <si>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Polní cesty stavby D6 v k.ú. Řevničov_3</t>
  </si>
  <si>
    <t>KSO:</t>
  </si>
  <si>
    <t>CC-CZ:</t>
  </si>
  <si>
    <t>Místo:</t>
  </si>
  <si>
    <t>Řevníčov</t>
  </si>
  <si>
    <t>Datum:</t>
  </si>
  <si>
    <t>18. 4. 2020</t>
  </si>
  <si>
    <t>Zadavatel:</t>
  </si>
  <si>
    <t>IČ:</t>
  </si>
  <si>
    <t>01312774</t>
  </si>
  <si>
    <t>Státní pozemkový úřad</t>
  </si>
  <si>
    <t>DIČ:</t>
  </si>
  <si>
    <t>CZ01312774</t>
  </si>
  <si>
    <t>Uchazeč:</t>
  </si>
  <si>
    <t>Vyplň údaj</t>
  </si>
  <si>
    <t>Projektant:</t>
  </si>
  <si>
    <t>06016910</t>
  </si>
  <si>
    <t>S-pro servis s.r.o.</t>
  </si>
  <si>
    <t>CZ06016910</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</si>
  <si>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</si>
  <si>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</si>
  <si>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</si>
  <si>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</si>
  <si>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</si>
  <si>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</si>
  <si>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</si>
  <si>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</si>
  <si>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</si>
  <si>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</si>
  <si>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</si>
  <si>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</si>
  <si>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</si>
  <si>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</si>
  <si>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</si>
  <si>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</si>
  <si>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</si>
  <si>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</si>
  <si>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</si>
  <si>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</si>
  <si>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</si>
  <si>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</si>
  <si>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</si>
  <si>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</si>
  <si>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</si>
  <si>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</si>
  <si>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</si>
  <si>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</si>
  <si>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</si>
  <si>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</si>
  <si>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</si>
  <si>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</si>
  <si>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</si>
  <si>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</si>
  <si>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</si>
  <si>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</si>
  <si>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</si>
  <si>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</si>
  <si>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</si>
  <si>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</si>
  <si>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</si>
  <si>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</si>
  <si>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</si>
  <si>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</si>
  <si>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</si>
  <si>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</si>
  <si>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</si>
  <si>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</si>
  <si>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202004011</t>
  </si>
  <si>
    <t xml:space="preserve">SO 101 - Polní cesta HPC 1 </t>
  </si>
  <si>
    <t>STA</t>
  </si>
  <si>
    <t>1</t>
  </si>
  <si>
    <t>{b4fb5387-8204-4030-966f-fcee4ddb4515}</t>
  </si>
  <si>
    <t>2</t>
  </si>
  <si>
    <t>/</t>
  </si>
  <si>
    <t>2020040111</t>
  </si>
  <si>
    <t>HPC 1 - severní část</t>
  </si>
  <si>
    <t>Soupis</t>
  </si>
  <si>
    <t>{cb2678ea-3c49-4c20-8600-4e51723865c3}</t>
  </si>
  <si>
    <t>2020040112</t>
  </si>
  <si>
    <t>HPC 1 - jižní část</t>
  </si>
  <si>
    <t>{b8f7026f-7b8c-4884-9f2f-07beca42b1ec}</t>
  </si>
  <si>
    <t>2020040113</t>
  </si>
  <si>
    <t>HPC 1 - jižní část vegetační úpravy</t>
  </si>
  <si>
    <t>{8c959564-6e3c-487d-aecd-f1ae254d5d9b}</t>
  </si>
  <si>
    <t>SO 102 - Polní cesta VPC 2</t>
  </si>
  <si>
    <t>{ac3da358-f267-40a2-ac79-1069934a808b}</t>
  </si>
  <si>
    <t>202004013</t>
  </si>
  <si>
    <t xml:space="preserve">SO 103 - Polní cesta VPC 10 </t>
  </si>
  <si>
    <t>{2f415521-64f1-41ac-8c8a-2c4d301d985d}</t>
  </si>
  <si>
    <t>202004014</t>
  </si>
  <si>
    <t xml:space="preserve">SO 104 - Polní cesta VPC 11 </t>
  </si>
  <si>
    <t>{a78ea04f-b1c9-4ba2-92d3-ff1b7505592b}</t>
  </si>
  <si>
    <t>202004015</t>
  </si>
  <si>
    <t xml:space="preserve">SO 105 - Polní cesta VPC 12 </t>
  </si>
  <si>
    <t>{c05add23-336c-415b-8928-bba77218a179}</t>
  </si>
  <si>
    <t>202004016</t>
  </si>
  <si>
    <t xml:space="preserve">SO 106 - Polní cesta VPC 13 </t>
  </si>
  <si>
    <t>{3fbce5e2-9ce7-4465-8cec-fdcb49848d98}</t>
  </si>
  <si>
    <t>202004017</t>
  </si>
  <si>
    <t>SO 107 - Polní cesta VPC 15</t>
  </si>
  <si>
    <t>{c1127b91-529c-4ece-a562-f4910d8ba66b}</t>
  </si>
  <si>
    <t>202004018</t>
  </si>
  <si>
    <t xml:space="preserve">SO 108 - Polní cesta VPC 18 </t>
  </si>
  <si>
    <t>{070065bc-ce3a-4ce0-a1a8-4a20abbc64fc}</t>
  </si>
  <si>
    <t>202004019</t>
  </si>
  <si>
    <t xml:space="preserve">SO 109 - Polní cesta DO 14 </t>
  </si>
  <si>
    <t>{675f22bb-da57-481d-b9fc-a2f72e30ad48}</t>
  </si>
  <si>
    <t>202004020</t>
  </si>
  <si>
    <t>SO 201 - most na polní cestě VPC 2</t>
  </si>
  <si>
    <t>{0c8b1df7-5ced-40a5-83b7-c5d8d20c0e95}</t>
  </si>
  <si>
    <t>2020040131</t>
  </si>
  <si>
    <t>SO 103.1 VPC 10 vegetační úpravy</t>
  </si>
  <si>
    <t>{e665a3e6-2aa5-44f3-82b8-4a1fb6390277}</t>
  </si>
  <si>
    <t>2020040161</t>
  </si>
  <si>
    <t>SO 106.1 VPC 13 vegetační úpravy</t>
  </si>
  <si>
    <t>{1ee46f8c-9683-443f-9a78-5ffd2bc69827}</t>
  </si>
  <si>
    <t>2020040171</t>
  </si>
  <si>
    <t>SO 107.1 VPC 15 vegetační úpravy</t>
  </si>
  <si>
    <t>{8b44126c-1465-4a67-876a-be821da4cefb}</t>
  </si>
  <si>
    <t>KRYCÍ LIST SOUPISU PRACÍ</t>
  </si>
  <si>
    <t>Objekt:</t>
  </si>
  <si>
    <t xml:space="preserve">202004011 - SO 101 - Polní cesta HPC 1 </t>
  </si>
  <si>
    <t>Soupis:</t>
  </si>
  <si>
    <t>2020040111 - HPC 1 - severní část</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</si>
  <si>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</si>
  <si>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</si>
  <si>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</si>
  <si>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</si>
  <si>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</si>
  <si>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</si>
  <si>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</si>
  <si>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</si>
  <si>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</si>
  <si>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</si>
  <si>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</si>
  <si>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</si>
  <si>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</si>
  <si>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</si>
  <si>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</si>
  <si>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</si>
  <si>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</si>
  <si>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</si>
  <si>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</si>
  <si>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</si>
  <si>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</si>
  <si>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</si>
  <si>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</si>
  <si>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</si>
  <si>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</si>
  <si>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</si>
  <si>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</si>
  <si>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</si>
  <si>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</si>
  <si>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</si>
  <si>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</si>
  <si>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</si>
  <si>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</si>
  <si>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</si>
  <si>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</si>
  <si>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</si>
  <si>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</si>
  <si>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 xml:space="preserve"> Zemní práce</t>
  </si>
  <si>
    <t>K</t>
  </si>
  <si>
    <t>113107222</t>
  </si>
  <si>
    <t>Odstranění podkladu z kameniva drceného tl 200 mm strojně pl přes 200 m2</t>
  </si>
  <si>
    <t>m2</t>
  </si>
  <si>
    <t>CS ÚRS 2021 01</t>
  </si>
  <si>
    <t>4</t>
  </si>
  <si>
    <t>-884514214</t>
  </si>
  <si>
    <t>PP</t>
  </si>
  <si>
    <t>Odstranění podkladů nebo krytů strojně plochy jednotlivě přes 200 m2 s přemístěním hmot na skládku na vzdálenost do 20 m nebo s naložením na dopravní prostředek z kameniva hrubého drceného, o tl. vrstvy přes 100 do 200 mm</t>
  </si>
  <si>
    <t>P</t>
  </si>
  <si>
    <t>Poznámka k položce:
stávající trasa - odečet CAD - geodetické zaměření krytu x 106%</t>
  </si>
  <si>
    <t>113107242</t>
  </si>
  <si>
    <t>Odstranění podkladu živičného tl 100 mm strojně pl přes 200 m2</t>
  </si>
  <si>
    <t>29027639</t>
  </si>
  <si>
    <t>Odstranění podkladů nebo krytů strojně plochy jednotlivě přes 200 m2 s přemístěním hmot na skládku na vzdálenost do 20 m nebo s naložením na dopravní prostředek živičných, o tl. vrstvy přes 50 do 100 mm</t>
  </si>
  <si>
    <t>Poznámka k položce:
stávající trasa - odečet CAD - geodetické zaměřen</t>
  </si>
  <si>
    <t>3</t>
  </si>
  <si>
    <t>122251101</t>
  </si>
  <si>
    <t>Odkopávky a prokopávky nezapažené v hornině třídy těžitelnosti I, skupiny 3 objem do 20 m3 strojně</t>
  </si>
  <si>
    <t>m3</t>
  </si>
  <si>
    <t>757032458</t>
  </si>
  <si>
    <t>Odkopávky a prokopávky nezapažené strojně v hornině třídy těžitelnosti I skupiny 3 do 20 m3</t>
  </si>
  <si>
    <t>Poznámka k položce:
propustek (směr VPC 12)</t>
  </si>
  <si>
    <t>122251104</t>
  </si>
  <si>
    <t>Odkopávky a prokopávky nezapažené v hornině třídy těžitelnosti I, skupiny 3 objem do 500 m3 strojně</t>
  </si>
  <si>
    <t>-28595634</t>
  </si>
  <si>
    <t>Odkopávky a prokopávky nezapažené strojně v hornině třídy těžitelnosti I skupiny 3 přes 100 do 500 m3</t>
  </si>
  <si>
    <t>Poznámka k položce:
odečet CAD
odkopávky v trase</t>
  </si>
  <si>
    <t>5</t>
  </si>
  <si>
    <t>-109018938</t>
  </si>
  <si>
    <t>Poznámka k položce:
sanace aktivní zóny 30 cm - bude účtováno podle skutečného objemu
celá délka trasy
plocha 207,723 m2</t>
  </si>
  <si>
    <t>6</t>
  </si>
  <si>
    <t>162651112</t>
  </si>
  <si>
    <t>Vodorovné přemístění do 5000 m výkopku/sypaniny z horniny třídy těžitelnosti I, skupiny 1 až 3</t>
  </si>
  <si>
    <t>-19475181</t>
  </si>
  <si>
    <t>Vodorovné přemístění výkopku nebo sypaniny po suchu na obvyklém dopravním prostředku, bez naložení výkopku, avšak se složením bez rozhrnutí z horniny třídy těžitelnosti I skupiny 1 až 3 na vzdálenost přes 4 000 do 5 000 m</t>
  </si>
  <si>
    <t>Poznámka k položce:
odkopávky v trase</t>
  </si>
  <si>
    <t>7</t>
  </si>
  <si>
    <t>-2099321409</t>
  </si>
  <si>
    <t>8</t>
  </si>
  <si>
    <t>-935287048</t>
  </si>
  <si>
    <t>9</t>
  </si>
  <si>
    <t>171201201</t>
  </si>
  <si>
    <t>Uložení sypaniny na skládky</t>
  </si>
  <si>
    <t>-1090723027</t>
  </si>
  <si>
    <t>10</t>
  </si>
  <si>
    <t>898610248</t>
  </si>
  <si>
    <t>11</t>
  </si>
  <si>
    <t>-383879223</t>
  </si>
  <si>
    <t>12</t>
  </si>
  <si>
    <t>171201211</t>
  </si>
  <si>
    <t>Poplatek za uložení odpadu ze sypaniny na skládce (skládkovné)</t>
  </si>
  <si>
    <t>t</t>
  </si>
  <si>
    <t>1989255473</t>
  </si>
  <si>
    <t>Uložení sypaniny poplatek za uložení sypaniny na skládce (skládkovné)</t>
  </si>
  <si>
    <t>Poznámka k položce:
odkopávky v trase
248,667 x 1,75</t>
  </si>
  <si>
    <t>13</t>
  </si>
  <si>
    <t>-1531701309</t>
  </si>
  <si>
    <t>Poznámka k položce:
sanace aktivní zóny 30 cm - bude účtováno podle skutečného objemu
celá délka trasy
plocha 207,723 m2 x 0,3 m x 1,75 t/m3</t>
  </si>
  <si>
    <t>14</t>
  </si>
  <si>
    <t>1469072706</t>
  </si>
  <si>
    <t>175151101</t>
  </si>
  <si>
    <t>Obsypání potrubí strojně sypaninou bez prohození, uloženou do 3 m</t>
  </si>
  <si>
    <t>-890935232</t>
  </si>
  <si>
    <t>Obsypání potrubí strojně sypaninou z vhodných hornin tř. 1 až 4 nebo materiálem připraveným podél výkopu ve vzdálenosti do 3 m od jeho kraje, pro jakoukoliv hloubku výkopu a míru zhutnění bez prohození sypaniny</t>
  </si>
  <si>
    <t>Poznámka k položce:
propustky</t>
  </si>
  <si>
    <t>16</t>
  </si>
  <si>
    <t>M</t>
  </si>
  <si>
    <t>583441210</t>
  </si>
  <si>
    <t>štěrkodrť frakce 0-8</t>
  </si>
  <si>
    <t>655679578</t>
  </si>
  <si>
    <t xml:space="preserve">štěrkodrť frakce 0-8 </t>
  </si>
  <si>
    <t xml:space="preserve">Poznámka k položce:
propustky
</t>
  </si>
  <si>
    <t>17</t>
  </si>
  <si>
    <t>181101141</t>
  </si>
  <si>
    <t>Úprava pozemku s rozpojením, přehrnutím, urovnáním a přehrnutím do 20 m zeminy tř 4</t>
  </si>
  <si>
    <t>-311191572</t>
  </si>
  <si>
    <t>Úprava pozemku s rozpojením a přehrnutím včetně urovnání v zemině tř. 4, s přemístěním na vzdálenost do 20 m</t>
  </si>
  <si>
    <t xml:space="preserve">Poznámka k položce:
trasa
692,413 x 0,15 </t>
  </si>
  <si>
    <t>18</t>
  </si>
  <si>
    <t>-2116828310</t>
  </si>
  <si>
    <t>19</t>
  </si>
  <si>
    <t>181102302</t>
  </si>
  <si>
    <t>Úprava pláně v zářezech se zhutněním</t>
  </si>
  <si>
    <t>-1758844682</t>
  </si>
  <si>
    <t>Úprava pláně na stavbách dálnic v zářezech mimo skalních se zhutněním</t>
  </si>
  <si>
    <t>Poznámka k položce:
odečet CAD
trasa</t>
  </si>
  <si>
    <t>20</t>
  </si>
  <si>
    <t>181951102</t>
  </si>
  <si>
    <t>Úprava pláně v hornině tř. 1 až 4 se zhutněním</t>
  </si>
  <si>
    <t>1069643539</t>
  </si>
  <si>
    <t>Úprava pláně vyrovnáním výškových rozdílů v hornině tř. 1 až 4 se zhutněním</t>
  </si>
  <si>
    <t>Zakládání</t>
  </si>
  <si>
    <t>274311127</t>
  </si>
  <si>
    <t>Základové pasy, prahy, věnce a ostruhy z betonu prostého C 25/30</t>
  </si>
  <si>
    <t>-1906190182</t>
  </si>
  <si>
    <t>Základové konstrukce z betonu prostého pasy, prahy, věnce a ostruhy ve výkopu nebo na hlavách pilot C 25/30</t>
  </si>
  <si>
    <t>22</t>
  </si>
  <si>
    <t>274311128</t>
  </si>
  <si>
    <t>Základové pasy, prahy, věnce a ostruhy z betonu prostého C 30/37</t>
  </si>
  <si>
    <t>1806419013</t>
  </si>
  <si>
    <t>Základové konstrukce z betonu prostého pasy, prahy, věnce a ostruhy ve výkopu nebo na hlavách pilot C 30/37</t>
  </si>
  <si>
    <t>Vodorovné konstrukce</t>
  </si>
  <si>
    <t>23</t>
  </si>
  <si>
    <t>451313511</t>
  </si>
  <si>
    <t>Podkladní vrstva z betonu prostého se zvýšenými nároky na prostředí pod dlažbu tl do 100 mm</t>
  </si>
  <si>
    <t>434072818</t>
  </si>
  <si>
    <t>Podkladní vrstva z betonu prostého pod dlažbu se zvýšenými nároky na prostředí tl. do 100 mm</t>
  </si>
  <si>
    <t>Poznámka k položce:
propustek (směr VPC 12) - dlažba</t>
  </si>
  <si>
    <t>24</t>
  </si>
  <si>
    <t>462511111</t>
  </si>
  <si>
    <t>Zához prostoru z lomového kamene</t>
  </si>
  <si>
    <t>-2130820140</t>
  </si>
  <si>
    <t>Zához prostoru  z lomového kamene</t>
  </si>
  <si>
    <t>Komunikace pozemní</t>
  </si>
  <si>
    <t>25</t>
  </si>
  <si>
    <t>564851111</t>
  </si>
  <si>
    <t>Podklad ze štěrkodrtě ŠD tl 150 mm</t>
  </si>
  <si>
    <t>1021878449</t>
  </si>
  <si>
    <t>Podklad ze štěrkodrti ŠD s rozprostřením a zhutněním, po zhutnění tl. 150 mm</t>
  </si>
  <si>
    <t xml:space="preserve">Poznámka k položce:
odečet  CAD - trasa 524,82 x 132%
</t>
  </si>
  <si>
    <t>26</t>
  </si>
  <si>
    <t>564871116</t>
  </si>
  <si>
    <t>Podklad ze štěrkodrtě ŠD tl. 300 mm</t>
  </si>
  <si>
    <t>309686117</t>
  </si>
  <si>
    <t>Podklad ze štěrkodrti ŠD  s rozprostřením a zhutněním, po zhutnění tl. 300 mm</t>
  </si>
  <si>
    <t>27</t>
  </si>
  <si>
    <t>564952111</t>
  </si>
  <si>
    <t>Podklad z mechanicky zpevněného kameniva MZK tl 150 mm</t>
  </si>
  <si>
    <t>-1751785492</t>
  </si>
  <si>
    <t>Podklad z mechanicky zpevněného kameniva MZK (minerální beton) s rozprostřením a s hutněním, po zhutnění tl. 150 mm</t>
  </si>
  <si>
    <t>Poznámka k položce:
odečet  CAD - trasa 524,82 x 115%</t>
  </si>
  <si>
    <t>28</t>
  </si>
  <si>
    <t>565155121</t>
  </si>
  <si>
    <t>Asfaltový beton vrstva podkladní ACP 16 (obalované kamenivo OKS) tl 70 mm š přes 3 m</t>
  </si>
  <si>
    <t>-1454659233</t>
  </si>
  <si>
    <t>Asfaltový beton vrstva podkladní ACP 16 (obalované kamenivo střednězrnné - OKS)  s rozprostřením a zhutněním v pruhu šířky přes 3 m, po zhutnění tl. 70 mm</t>
  </si>
  <si>
    <t>Poznámka k položce:
odečet  CAD - trasa 524,82 x 103%</t>
  </si>
  <si>
    <t>29</t>
  </si>
  <si>
    <t>569831111</t>
  </si>
  <si>
    <t>Zpevnění krajnic štěrkodrtí tl 100 mm</t>
  </si>
  <si>
    <t>-1334510309</t>
  </si>
  <si>
    <t>Zpevnění krajnic nebo komunikací pro pěší  s rozprostřením a zhutněním, po zhutnění štěrkodrtí tl. 100 mm</t>
  </si>
  <si>
    <t>Poznámka k položce:
L 131,6 bm
P 131,6-13,3 = 118,3 (sjezd ve VPC 12)
celkem 249,9 bm
249,9 x 0,5 = 124,95 m2</t>
  </si>
  <si>
    <t>30</t>
  </si>
  <si>
    <t>573111111</t>
  </si>
  <si>
    <t>Postřik živičný infiltrační s posypem z asfaltu množství 0,60 kg/m2</t>
  </si>
  <si>
    <t>1215630598</t>
  </si>
  <si>
    <t>Postřik infiltrační PI z asfaltu silničního s posypem kamenivem, v množství 0,60 kg/m2</t>
  </si>
  <si>
    <t>Poznámka k položce:
odečet  CAD - trasa 524,82 x 109%</t>
  </si>
  <si>
    <t>31</t>
  </si>
  <si>
    <t>573211107</t>
  </si>
  <si>
    <t>Postřik živičný spojovací z asfaltu v množství 0,30 kg/m2</t>
  </si>
  <si>
    <t>-949185067</t>
  </si>
  <si>
    <t>Postřik spojovací PS bez posypu kamenivem z asfaltu silničního, v množství 0,30 kg/m2</t>
  </si>
  <si>
    <t>Poznámka k položce:
odečet  CAD - trasa 524,82 x 100%</t>
  </si>
  <si>
    <t>32</t>
  </si>
  <si>
    <t>577134121</t>
  </si>
  <si>
    <t>Asfaltový beton vrstva obrusná ACO 11 (ABS) tř. I tl 40 mm š přes 3 m z nemodifikovaného asfaltu</t>
  </si>
  <si>
    <t>544094572</t>
  </si>
  <si>
    <t>Asfaltový beton vrstva obrusná ACO 11 (ABS) s rozprostřením a se zhutněním z nemodifikovaného asfaltu v pruhu šířky přes 3 m tř. I, po zhutnění tl. 40 mm</t>
  </si>
  <si>
    <t>Poznámka k položce:
odečet  CAD - trasa 524,82 x 100,06%</t>
  </si>
  <si>
    <t>33</t>
  </si>
  <si>
    <t>594511111</t>
  </si>
  <si>
    <t>Dlažba z lomového kamene s provedením lože z betonu</t>
  </si>
  <si>
    <t>-263427355</t>
  </si>
  <si>
    <t>Dlažba nebo přídlažba z lomového kamene lomařsky upraveného rigolového v ploše vodorovné nebo ve sklonu tl. do 250 mm, bez vyplnění spár, s provedením lože tl. 50 mm z betonu</t>
  </si>
  <si>
    <t>Poznámka k položce:
spádiště a nátok - propustek (směr VPC 12)</t>
  </si>
  <si>
    <t>34</t>
  </si>
  <si>
    <t>599141111</t>
  </si>
  <si>
    <t>Vyplnění spár mezi silničními dílci živičnou zálivkou</t>
  </si>
  <si>
    <t>m</t>
  </si>
  <si>
    <t>-844139503</t>
  </si>
  <si>
    <t>Vyplnění spár mezi silničními dílci jakékoliv tloušťky živičnou zálivkou</t>
  </si>
  <si>
    <t>35</t>
  </si>
  <si>
    <t>599632111</t>
  </si>
  <si>
    <t>Vyplnění spár dlažby z lomového kamene MC se zatřením</t>
  </si>
  <si>
    <t>1777350556</t>
  </si>
  <si>
    <t>Vyplnění spár dlažby (přídlažby) z lomového kamene v jakémkoliv sklonu plochy a jakékoliv tloušťky cementovou maltou se zatřením</t>
  </si>
  <si>
    <t>Trubní vedení</t>
  </si>
  <si>
    <t>36</t>
  </si>
  <si>
    <t>820441113</t>
  </si>
  <si>
    <t>Přeseknutí železobetonové trouby DN nad 400 do 600 mm</t>
  </si>
  <si>
    <t>kus</t>
  </si>
  <si>
    <t>1315259868</t>
  </si>
  <si>
    <t>Přeseknutí železobetonové trouby  v rovině kolmé nebo skloněné k ose trouby, se začištěním DN přes 400 do 600 mm</t>
  </si>
  <si>
    <t>Ostatní konstrukce a práce, bourání</t>
  </si>
  <si>
    <t>37</t>
  </si>
  <si>
    <t>919441221</t>
  </si>
  <si>
    <t>Čelo propustku z lomového kamene pro propustek z trub DN 600 až 800</t>
  </si>
  <si>
    <t>1760186759</t>
  </si>
  <si>
    <t>Čelo propustku včetně římsy ze zdiva z lomového kamene, pro propustek z trub DN 600 až 800 mm</t>
  </si>
  <si>
    <t>38</t>
  </si>
  <si>
    <t>919521140</t>
  </si>
  <si>
    <t>Zřízení silničního propustku z trub betonových nebo ŽB DN 600</t>
  </si>
  <si>
    <t>1506948076</t>
  </si>
  <si>
    <t>Zřízení silničního propustku z trub betonových nebo železobetonových DN 600 mm</t>
  </si>
  <si>
    <t>39</t>
  </si>
  <si>
    <t>59222001</t>
  </si>
  <si>
    <t>trouba ŽB hrdlová DN 600</t>
  </si>
  <si>
    <t>CS ÚRS 2020 01</t>
  </si>
  <si>
    <t>-728180353</t>
  </si>
  <si>
    <t>40</t>
  </si>
  <si>
    <t>919735113</t>
  </si>
  <si>
    <t>Řezání stávajícího živičného krytu hl do 150 mm</t>
  </si>
  <si>
    <t>1426571039</t>
  </si>
  <si>
    <t>Řezání stávajícího živičného krytu nebo podkladu hloubky přes 100 do 150 mm</t>
  </si>
  <si>
    <t>41</t>
  </si>
  <si>
    <t>938902112</t>
  </si>
  <si>
    <t>Čištění příkopů komunikací příkopovým rypadlem objem nánosu do 0,3 m3/m</t>
  </si>
  <si>
    <t>1619338204</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</si>
  <si>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0,15 do 0,30 m3/m</t>
  </si>
  <si>
    <t>Poznámka k položce:
2 x 131 bm</t>
  </si>
  <si>
    <t>997</t>
  </si>
  <si>
    <t>Přesun sutě</t>
  </si>
  <si>
    <t>42</t>
  </si>
  <si>
    <t>997013645</t>
  </si>
  <si>
    <t>Poplatek za uložení na skládce (skládkovné) odpadu asfaltového bez dehtu kód odpadu 17 03 02</t>
  </si>
  <si>
    <t>1758611542</t>
  </si>
  <si>
    <t>Poplatek za uložení stavebního odpadu na skládce (skládkovné) asfaltového bez obsahu dehtu zatříděného do Katalogu odpadů pod kódem 17 03 02</t>
  </si>
  <si>
    <t>43</t>
  </si>
  <si>
    <t>997013655</t>
  </si>
  <si>
    <t>Poplatek za uložení na skládce (skládkovné) zeminy a kamení kód odpadu 17 05 04</t>
  </si>
  <si>
    <t>-1135334722</t>
  </si>
  <si>
    <t>Poplatek za uložení stavebního odpadu na skládce (skládkovné) zeminy a kamení zatříděného do Katalogu odpadů pod kódem 17 05 04</t>
  </si>
  <si>
    <t>44</t>
  </si>
  <si>
    <t>997221551</t>
  </si>
  <si>
    <t>Vodorovná doprava suti ze sypkých materiálů do 1 km</t>
  </si>
  <si>
    <t>-535370485</t>
  </si>
  <si>
    <t>Vodorovná doprava suti bez naložení, ale se složením a s hrubým urovnáním ze sypkých materiálů, na vzdálenost do 1 km</t>
  </si>
  <si>
    <t>45</t>
  </si>
  <si>
    <t>997221559</t>
  </si>
  <si>
    <t>Příplatek ZKD 1 km u vodorovné dopravy suti ze sypkých materiálů</t>
  </si>
  <si>
    <t>1993907347</t>
  </si>
  <si>
    <t>Vodorovná doprava suti bez naložení, ale se složením a s hrubým urovnáním Příplatek k ceně za každý další i započatý 1 km přes 1 km</t>
  </si>
  <si>
    <t>Poznámka k položce:
26 km</t>
  </si>
  <si>
    <t>998</t>
  </si>
  <si>
    <t>Přesun hmot</t>
  </si>
  <si>
    <t>46</t>
  </si>
  <si>
    <t>998225111</t>
  </si>
  <si>
    <t>Přesun hmot pro pozemní komunikace s krytem z kamene, monolitickým betonovým nebo živičným</t>
  </si>
  <si>
    <t>-1824901419</t>
  </si>
  <si>
    <t>Přesun hmot pro komunikace s krytem z kameniva, monolitickým betonovým nebo živičným dopravní vzdálenost do 200 m jakékoliv délky objektu</t>
  </si>
  <si>
    <t>VRN</t>
  </si>
  <si>
    <t>Vedlejší rozpočtové náklady</t>
  </si>
  <si>
    <t>VRN1</t>
  </si>
  <si>
    <t>Průzkumné, geodetické a projektové práce</t>
  </si>
  <si>
    <t>47</t>
  </si>
  <si>
    <t>011314000</t>
  </si>
  <si>
    <t>Archeologický dohled</t>
  </si>
  <si>
    <t>kpl</t>
  </si>
  <si>
    <t>1024</t>
  </si>
  <si>
    <t>214416536</t>
  </si>
  <si>
    <t>48</t>
  </si>
  <si>
    <t>011324000</t>
  </si>
  <si>
    <t>Archeologický průzkum</t>
  </si>
  <si>
    <t>-1594219522</t>
  </si>
  <si>
    <t>49</t>
  </si>
  <si>
    <t>012103000</t>
  </si>
  <si>
    <t>Geodetické práce před výstavbou - vytýčení inž. sítí</t>
  </si>
  <si>
    <t>-458124864</t>
  </si>
  <si>
    <t>Geodetické práce před výstavbou</t>
  </si>
  <si>
    <t>Poznámka k položce:
ČEZ NN, CETIN</t>
  </si>
  <si>
    <t>50</t>
  </si>
  <si>
    <t>012203000</t>
  </si>
  <si>
    <t>Geodetické práce při provádění a při dokončení stavby</t>
  </si>
  <si>
    <t>207555445</t>
  </si>
  <si>
    <t>51</t>
  </si>
  <si>
    <t>012303000</t>
  </si>
  <si>
    <t>Geodetické práce po výstavbě - zaměření skutečného stavu</t>
  </si>
  <si>
    <t>-391772290</t>
  </si>
  <si>
    <t>Geodetické práce po výstavbě</t>
  </si>
  <si>
    <t>52</t>
  </si>
  <si>
    <t>013254000</t>
  </si>
  <si>
    <t>Dokumentace skutečného provedení stavby</t>
  </si>
  <si>
    <t>274752447</t>
  </si>
  <si>
    <t>VRN3</t>
  </si>
  <si>
    <t>Zařízení staveniště</t>
  </si>
  <si>
    <t>53</t>
  </si>
  <si>
    <t>032002000</t>
  </si>
  <si>
    <t>Vybavení staveniště</t>
  </si>
  <si>
    <t>1317402280</t>
  </si>
  <si>
    <t>54</t>
  </si>
  <si>
    <t>034503000</t>
  </si>
  <si>
    <t>Informační tabule na staveništi</t>
  </si>
  <si>
    <t>ks</t>
  </si>
  <si>
    <t>1397943918</t>
  </si>
  <si>
    <t>VRN4</t>
  </si>
  <si>
    <t>Inženýrská činnost</t>
  </si>
  <si>
    <t>55</t>
  </si>
  <si>
    <t>041403000</t>
  </si>
  <si>
    <t>Koordinátor BOZP na staveništi</t>
  </si>
  <si>
    <t>-1984704848</t>
  </si>
  <si>
    <t>56</t>
  </si>
  <si>
    <t>042903000</t>
  </si>
  <si>
    <t>Ostatní posudky - zkoušky hutnění</t>
  </si>
  <si>
    <t>-239572604</t>
  </si>
  <si>
    <t>Ostatní posudky</t>
  </si>
  <si>
    <t>VRN6</t>
  </si>
  <si>
    <t>Územní vlivy</t>
  </si>
  <si>
    <t>57</t>
  </si>
  <si>
    <t>062002000</t>
  </si>
  <si>
    <t>Ztížené dopravní podmínky</t>
  </si>
  <si>
    <t>761183499</t>
  </si>
  <si>
    <t>VRN7</t>
  </si>
  <si>
    <t>Provozní vlivy</t>
  </si>
  <si>
    <t>58</t>
  </si>
  <si>
    <t>070001000</t>
  </si>
  <si>
    <t>Provozní vlivy - DIO</t>
  </si>
  <si>
    <t>Kč</t>
  </si>
  <si>
    <t>-1712893771</t>
  </si>
  <si>
    <t>Základní rozdělení průvodních činností a nákladů provozní vlivy</t>
  </si>
  <si>
    <t>Poznámka k položce:
vyřízení přechodné úpravy provozu a zvláštního užívání komunikací
montáž a demontáž dočasných dopravních značekdle DIO
dopravní značky dle DIO</t>
  </si>
  <si>
    <t>VRN9</t>
  </si>
  <si>
    <t>Ostatní náklady</t>
  </si>
  <si>
    <t>59</t>
  </si>
  <si>
    <t>091003000</t>
  </si>
  <si>
    <t>Ostatní náklady bez rozlišení - čištění komunikací</t>
  </si>
  <si>
    <t>-2132776461</t>
  </si>
  <si>
    <t>Ostatní náklady bez rozlišení</t>
  </si>
  <si>
    <t>2020040112 - HPC 1 - jižní část</t>
  </si>
  <si>
    <t xml:space="preserve">      VRN1 - Průzkumné, geodetické a projektové práce</t>
  </si>
  <si>
    <t>111251103</t>
  </si>
  <si>
    <t>Odstranění křovin a stromů průměru kmene do 100 mm i s kořeny sklonu terénu do 1:5 z celkové plochy přes 500 m2 strojně</t>
  </si>
  <si>
    <t>1327773231</t>
  </si>
  <si>
    <t>Odstranění křovin a stromů s odstraněním kořenů strojně průměru kmene do 100 mm v rovině nebo ve svahu sklonu terénu do 1:5, při celkové ploše přes 500 m2</t>
  </si>
  <si>
    <t>Poznámka k položce:
0,780÷0,920P - š. 2 m</t>
  </si>
  <si>
    <t>112151013</t>
  </si>
  <si>
    <t>Volné kácení stromů s rozřezáním a odvětvením D kmene do 400 mm</t>
  </si>
  <si>
    <t>1090143201</t>
  </si>
  <si>
    <t>Pokácení stromu volné v celku s odřezáním kmene a s odvětvením průměru kmene přes 300 do 400 mm</t>
  </si>
  <si>
    <t>Poznámka k položce:
0,390 L 1x
0,934 L 1x</t>
  </si>
  <si>
    <t>112201113</t>
  </si>
  <si>
    <t>Odstranění pařezů D do 0,4 m v rovině a svahu 1:5 s odklizením do 20 m a zasypáním jámy</t>
  </si>
  <si>
    <t>1049897614</t>
  </si>
  <si>
    <t>Odstranění pařezu v rovině nebo na svahu do 1:5 o průměru pařezu na řezné ploše přes 300 do 400 mm</t>
  </si>
  <si>
    <t xml:space="preserve">Poznámka k položce:
0,390 - 1x
0,934 - 1x
</t>
  </si>
  <si>
    <t>-1427959335</t>
  </si>
  <si>
    <t>1527028015</t>
  </si>
  <si>
    <t>561071111</t>
  </si>
  <si>
    <t>Zřízení podkladu ze zeminy upravené vápnem, cementem, směsnými pojivy tl 450 mm plochy do 1000 m2</t>
  </si>
  <si>
    <t>863938973</t>
  </si>
  <si>
    <t>Zřízení podkladu ze zeminy upravené hydraulickými pojivy vápnem, cementem nebo směsnými pojivy (materiál ve specifikaci) s rozprostřením, promísením, vlhčením, zhutněním a ošetřením vodou plochy do 1 000 m2, tloušťka po zhutnění přes 400 do 450 mm</t>
  </si>
  <si>
    <t>585910630</t>
  </si>
  <si>
    <t>Pojivo hydraulické pro stabilizaci zeminy 70% vápna</t>
  </si>
  <si>
    <t>-1583297490</t>
  </si>
  <si>
    <t>Poznámka k položce:
5018,929 x 0,45 x 5% x1,3</t>
  </si>
  <si>
    <t>-1954096866</t>
  </si>
  <si>
    <t>-1007048191</t>
  </si>
  <si>
    <t>1491648919</t>
  </si>
  <si>
    <t xml:space="preserve">Poznámka k položce:
odečet CAD
odkopávky pro sjezdy
živičné
 0,282 živičný 13,200
HPC 2 0,576 živičný 31,070
VPC 13  živičný 56,850
  plocha 101,120
objem výkopku 101,120 x 131,93% x 1,05 x 0,4 = 57,433 m3
vibrovaný štěrk
HS33 0,166 vibrovaný štěrk 16,370
HS 34 0,337 vibrovaný štěrk 21,170
HS 35 0,363 vibrovaný štěrk 17,320
HS 36 0,365 vibrovaný štěrk 18,420
HS 39 0,756 vibrovaný štěrk 20,320
 0,934 vibrovaný štěrk 21,640
                 115,240
objem výkopku 115,24 x 171,35 x 1,05 x 0,4 = 82,935 m3
celkem 140,368 m3
</t>
  </si>
  <si>
    <t>162201402</t>
  </si>
  <si>
    <t>Vodorovné přemístění pařezů stromů listnatých do 1 km D kmene do 500 mm</t>
  </si>
  <si>
    <t>-1173747351</t>
  </si>
  <si>
    <t>Vodorovné přemístění větví, kmenů nebo pařezů  s naložením, složením a dopravou do 1000 m větví stromů listnatých, průměru kmene přes 300 do 500 mm</t>
  </si>
  <si>
    <t>-1382125416</t>
  </si>
  <si>
    <t>-105870969</t>
  </si>
  <si>
    <t>Poznámka k položce:
odkopávky pro sjezdy</t>
  </si>
  <si>
    <t>-1605859458</t>
  </si>
  <si>
    <t>768415710</t>
  </si>
  <si>
    <t>Poznámka k položce:
odkopávky</t>
  </si>
  <si>
    <t>1378350690</t>
  </si>
  <si>
    <t>-1679844940</t>
  </si>
  <si>
    <t>171201231</t>
  </si>
  <si>
    <t>Poplatek za uložení zeminy a kamení na recyklační skládce (skládkovné) kód odpadu 17 05 04</t>
  </si>
  <si>
    <t>-992382687</t>
  </si>
  <si>
    <t>Poplatek za uložení stavebního odpadu na recyklační skládce (skládkovné) zeminy a kamení zatříděného do Katalogu odpadů pod kódem 17 05 04</t>
  </si>
  <si>
    <t>Poznámka k položce:
odkopávky
2023,858 x 1,75</t>
  </si>
  <si>
    <t>-545383266</t>
  </si>
  <si>
    <t>Poznámka k položce:
odkopávky pro sjezdy
140,368 x 1,75</t>
  </si>
  <si>
    <t>-1144105150</t>
  </si>
  <si>
    <t>-1626722604</t>
  </si>
  <si>
    <t>CS ÚRS 2017 02</t>
  </si>
  <si>
    <t>937150786</t>
  </si>
  <si>
    <t>1489224425</t>
  </si>
  <si>
    <t xml:space="preserve">Poznámka k položce:
5018,929 x 0,15 </t>
  </si>
  <si>
    <t>-188293501</t>
  </si>
  <si>
    <t>Poznámka k položce:
sjezdy
živičné 20,012 m3
vš         29,62 m3</t>
  </si>
  <si>
    <t>2045485498</t>
  </si>
  <si>
    <t>Poznámka k položce:
odečet CAD</t>
  </si>
  <si>
    <t>-1414890582</t>
  </si>
  <si>
    <t>Poznámka k položce:
odečet CAD
sjezdy
živičné 197,464
vš         133,411
celkem  330,875</t>
  </si>
  <si>
    <t>123815252</t>
  </si>
  <si>
    <t>-1130051554</t>
  </si>
  <si>
    <t>97989530</t>
  </si>
  <si>
    <t>1258709372</t>
  </si>
  <si>
    <t>Poznámka k položce:
propustky - dlažba</t>
  </si>
  <si>
    <t>228588534</t>
  </si>
  <si>
    <t>564231111</t>
  </si>
  <si>
    <t>Podklad nebo podsyp ze štěrkopísku ŠP tl 100 mm</t>
  </si>
  <si>
    <t>-672542594</t>
  </si>
  <si>
    <t>Podklad nebo podsyp ze štěrkopísku ŠP  s rozprostřením, vlhčením a zhutněním, po zhutnění tl. 100 mm</t>
  </si>
  <si>
    <t>564762111</t>
  </si>
  <si>
    <t>Podklad z vibrovaného štěrku VŠ tl 200 mm</t>
  </si>
  <si>
    <t>1750906996</t>
  </si>
  <si>
    <t>Podklad nebo kryt z vibrovaného štěrku VŠ  s rozprostřením, vlhčením a zhutněním, po zhutnění tl. 200 mm</t>
  </si>
  <si>
    <t>Poznámka k položce:
odečet CAD
sjezdy
HS33 0,166 vibrovaný štěrk 16,370
HS 34 0,337 vibrovaný štěrk 21,170
HS 35 0,363 vibrovaný štěrk 17,320
HS 36 0,365 vibrovaný štěrk 18,420
HS 39 0,756 vibrovaný štěrk 20,320
 0,934 vibrovaný štěrk 21,640
                       115,240
vibrovaný štěrk   115,24 x 113,57%</t>
  </si>
  <si>
    <t>409624764</t>
  </si>
  <si>
    <t xml:space="preserve">Poznámka k položce:
odečet  CAD - trasa 3804,14 x 132%
</t>
  </si>
  <si>
    <t>-21162238</t>
  </si>
  <si>
    <t xml:space="preserve">Poznámka k položce:
odečet  CAD
sjezdy živičné
 0,282 živičný 13,200
HPC 2 0,576 živičný 31,070
VPC 13  živičný 56,850
   101,120
ŠD 150   101,120 x 131,93%
</t>
  </si>
  <si>
    <t>564861111</t>
  </si>
  <si>
    <t>Podklad ze štěrkodrtě ŠD tl 200 mm</t>
  </si>
  <si>
    <t>-230937875</t>
  </si>
  <si>
    <t>Podklad ze štěrkodrti ŠD  s rozprostřením a zhutněním, po zhutnění tl. 200 mm</t>
  </si>
  <si>
    <t>Poznámka k položce:
odečet CAD
sjezdy
HS33 0,166 vibrovaný štěrk 16,370
HS 34 0,337 vibrovaný štěrk 21,170
HS 35 0,363 vibrovaný štěrk 17,320
HS 36 0,365 vibrovaný štěrk 18,420
HS 39 0,756 vibrovaný štěrk 20,320
 0,934 vibrovaný štěrk 21,640
                 115,240
ŠD 200   115,24 x 171,35%</t>
  </si>
  <si>
    <t>1345903345</t>
  </si>
  <si>
    <t>Poznámka k položce:
odečet  CAD - trasa 3804,14 x 115%</t>
  </si>
  <si>
    <t>-1801032257</t>
  </si>
  <si>
    <t>Poznámka k položce:
odečet  CAD
sjezdy živičné
 0,282 živičný 13,200
HPC 2 0,576 živičný 31,070
VPC 13  živičný 56,850
   101,120
MZK 150   101,120 x 116,457%</t>
  </si>
  <si>
    <t>1414183860</t>
  </si>
  <si>
    <t>Poznámka k položce:
odečet  CAD - trasa3804,14 x 103%</t>
  </si>
  <si>
    <t>681290054</t>
  </si>
  <si>
    <t>Poznámka k položce:
odečet  CAD
sjezdy živičné
 0,282 živičný 13,200
HPC 2 0,576 živičný 31,070
VPC 13  živičný 56,850
   101,120
ACP 16  101,120 x 103,43%</t>
  </si>
  <si>
    <t>-711718744</t>
  </si>
  <si>
    <t>571903111</t>
  </si>
  <si>
    <t>Posyp krytu kamenivem drceným nebo těženým do 15 kg/m2</t>
  </si>
  <si>
    <t>-1149075227</t>
  </si>
  <si>
    <t>Posyp podkladu nebo krytu s rozprostřením a zhutněním kamenivem  drceným nebo těženým, v množství přes 10 do 15 kg/m2</t>
  </si>
  <si>
    <t>Poznámka k položce:
sjezdy vš</t>
  </si>
  <si>
    <t>571906111</t>
  </si>
  <si>
    <t>Posyp krytu kamenivem drceným nebo těženým do 30 kg/m2</t>
  </si>
  <si>
    <t>-1824684557</t>
  </si>
  <si>
    <t>Posyp podkladu nebo krytu s rozprostřením a zhutněním kamenivem  drceným nebo těženým, v množství přes 25 do 30 kg/m2</t>
  </si>
  <si>
    <t>-1837804145</t>
  </si>
  <si>
    <t>Poznámka k položce:
odečet  CAD - trasa 3804,14 x 109%</t>
  </si>
  <si>
    <t>437491341</t>
  </si>
  <si>
    <t>Poznámka k položce:
odečet  CAD
sjezdy živičné
 0,282 živičný 13,200
HPC 2 0,576 živičný 31,070
VPC 13  živičný 56,850
   101,120
PI 0,60   101,120 x 109,25%</t>
  </si>
  <si>
    <t>-1127730270</t>
  </si>
  <si>
    <t>266045488</t>
  </si>
  <si>
    <t>Poznámka k položce:
odečet  CAD
sjezdy živičné
 0,282 živičný 13,200
HPC 2 0,576 živičný 31,070
VPC 13  živičný 56,850
   101,120
PS 0,30   101,120 x 100,0%</t>
  </si>
  <si>
    <t>1474905302</t>
  </si>
  <si>
    <t>Poznámka k položce:
odečet  CAD - trasa 3804,14 x 100,06%</t>
  </si>
  <si>
    <t>-2005462374</t>
  </si>
  <si>
    <t>Poznámka k položce:
odečet  CAD
sjezdy živičné
 0,282 živičný 13,200
HPC 2 0,576 živičný 31,070
VPC 13  živičný 56,850
   101,120
ACO 11   101,120 x 100,06%</t>
  </si>
  <si>
    <t>404681515</t>
  </si>
  <si>
    <t>Poznámka k položce:
spádiště a nátok - propustky</t>
  </si>
  <si>
    <t>-404455417</t>
  </si>
  <si>
    <t>Poznámka k položce:
propustek 0,566
nátok 2,9 m2
spádiště 2,7 m2
propustek 0,606
nátok 4,8 m2
spádiště 4,9 m2
celkem 15,3 m2</t>
  </si>
  <si>
    <t>1602347992</t>
  </si>
  <si>
    <t>911331165</t>
  </si>
  <si>
    <t>Svodidlo ocelové jednostranné zádržnosti H4 typ JSNH4 se zaberaněním sloupků v rozmezí do 2 m</t>
  </si>
  <si>
    <t>2104493133</t>
  </si>
  <si>
    <t>Silniční svodidlo s osazením sloupků zaberaněním ocelové úroveň zádržnosti H4 vzdálenosti sloupků přes 2 do 4 m jednostranné</t>
  </si>
  <si>
    <t>911331411</t>
  </si>
  <si>
    <t>Náběh ocelového svodidla jednostranný délky do 4 m se zaberaněním sloupků v rozmezí do 2 m</t>
  </si>
  <si>
    <t>-1511559056</t>
  </si>
  <si>
    <t>Silniční svodidlo s osazením sloupků zaberaněním ocelové náběh jednostranný, délky do 4 m</t>
  </si>
  <si>
    <t>1556935487</t>
  </si>
  <si>
    <t>-724664325</t>
  </si>
  <si>
    <t>708007885</t>
  </si>
  <si>
    <t>VV</t>
  </si>
  <si>
    <t>+62,5*1,02</t>
  </si>
  <si>
    <t>1364289822</t>
  </si>
  <si>
    <t xml:space="preserve">Poznámka k položce:
Oboustranné příkopy čištění P 0÷260, L0÷0,337                  260+337
Oboustranné příkopy čištění P 368÷571                                   203
čištění L400÷0,576                                                                    176
0,581÷0,751 čištění P příkop                                                     170
0,585÷0,930 – čištění L příkop                                                  345
0,780÷0,920 čištění P příkop                                                    140
    </t>
  </si>
  <si>
    <t>938902113</t>
  </si>
  <si>
    <t>Čištění příkopů komunikací příkopovým rypadlem objem nánosu do 0,5 m3/m</t>
  </si>
  <si>
    <t>-317861668</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</si>
  <si>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0,30 do 0,50 m3/m</t>
  </si>
  <si>
    <t>Poznámka k položce:
L 575÷598</t>
  </si>
  <si>
    <t>60</t>
  </si>
  <si>
    <t>938902432</t>
  </si>
  <si>
    <t>Čištění propustků strojně tlakovou vodou D do 1000 mm při tl nánosu do 75% DN</t>
  </si>
  <si>
    <t>1929790758</t>
  </si>
  <si>
    <t>Čištění propustků s odstraněním travnatého porostu nebo nánosu, s naložením na dopravní prostředek nebo s přemístěním na hromady na vzdálenost do 20 m strojně tlakovou vodou tloušťky nánosu přes 50 do 75% průměru propustku přes 500 do 1000 mm</t>
  </si>
  <si>
    <t>61</t>
  </si>
  <si>
    <t>875317319</t>
  </si>
  <si>
    <t>62</t>
  </si>
  <si>
    <t>-266769524</t>
  </si>
  <si>
    <t>63</t>
  </si>
  <si>
    <t>-1268870972</t>
  </si>
  <si>
    <t>64</t>
  </si>
  <si>
    <t>-1477823006</t>
  </si>
  <si>
    <t>Poznámka k položce:
4 km</t>
  </si>
  <si>
    <t>65</t>
  </si>
  <si>
    <t>1358607465</t>
  </si>
  <si>
    <t>66</t>
  </si>
  <si>
    <t>-411604825</t>
  </si>
  <si>
    <t>67</t>
  </si>
  <si>
    <t>-475630940</t>
  </si>
  <si>
    <t>68</t>
  </si>
  <si>
    <t>011701000AD</t>
  </si>
  <si>
    <t>Laboratorní zkoušky pro stanovení receptury úpravy podloží pojivem</t>
  </si>
  <si>
    <t>268757699</t>
  </si>
  <si>
    <t>69</t>
  </si>
  <si>
    <t>-1523049877</t>
  </si>
  <si>
    <t>70</t>
  </si>
  <si>
    <t>-2088584612</t>
  </si>
  <si>
    <t>71</t>
  </si>
  <si>
    <t>-1166396359</t>
  </si>
  <si>
    <t>72</t>
  </si>
  <si>
    <t>837104104</t>
  </si>
  <si>
    <t>73</t>
  </si>
  <si>
    <t>740535405</t>
  </si>
  <si>
    <t>74</t>
  </si>
  <si>
    <t>1670353098</t>
  </si>
  <si>
    <t>75</t>
  </si>
  <si>
    <t>535386398</t>
  </si>
  <si>
    <t>76</t>
  </si>
  <si>
    <t>-1970538324</t>
  </si>
  <si>
    <t>77</t>
  </si>
  <si>
    <t>542839212</t>
  </si>
  <si>
    <t>78</t>
  </si>
  <si>
    <t>1282197901</t>
  </si>
  <si>
    <t>79</t>
  </si>
  <si>
    <t>2056044168</t>
  </si>
  <si>
    <t>2020040113 - HPC 1 - jižní část vegetační úpravy</t>
  </si>
  <si>
    <t>183101321</t>
  </si>
  <si>
    <t>Jamky pro výsadbu s výměnou 100 % půdy zeminy tř 1 až 4 objem do 1 m3 v rovině a svahu do 1:5</t>
  </si>
  <si>
    <t>842905816</t>
  </si>
  <si>
    <t>Hloubení jamek pro vysazování rostlin v zemině tř.1 až 4 s výměnou půdy z 100% v rovině nebo na svahu do 1:5, objemu přes 0,40 do 1,00 m3</t>
  </si>
  <si>
    <t xml:space="preserve">Poznámka k položce:
</t>
  </si>
  <si>
    <t>10321100</t>
  </si>
  <si>
    <t>zahradní substrát pro výsadbu VL</t>
  </si>
  <si>
    <t>1343668733</t>
  </si>
  <si>
    <t>184102115</t>
  </si>
  <si>
    <t>Výsadba dřeviny s balem D do 0,6 m do jamky se zalitím v rovině a svahu do 1:5</t>
  </si>
  <si>
    <t>-1180645475</t>
  </si>
  <si>
    <t>Výsadba dřeviny s balem do předem vyhloubené jamky se zalitím v rovině nebo na svahu do 1:5, při průměru balu přes 500 do 600 mm</t>
  </si>
  <si>
    <t>02910095</t>
  </si>
  <si>
    <t>Třešeň Celeste</t>
  </si>
  <si>
    <t>-1309554085</t>
  </si>
  <si>
    <t>Třešeň</t>
  </si>
  <si>
    <t>02910096</t>
  </si>
  <si>
    <t>Hrušeň Armida</t>
  </si>
  <si>
    <t>-437748537</t>
  </si>
  <si>
    <t>Hrušeň</t>
  </si>
  <si>
    <t>02510097</t>
  </si>
  <si>
    <t>Švestka Haroma</t>
  </si>
  <si>
    <t>-1036972074</t>
  </si>
  <si>
    <t>Švestka</t>
  </si>
  <si>
    <t>184215132</t>
  </si>
  <si>
    <t>Ukotvení kmene dřevin třemi kůly D do 0,1 m délky do 2 m</t>
  </si>
  <si>
    <t>-1150715936</t>
  </si>
  <si>
    <t>Ukotvení dřeviny kůly třemi kůly, délky přes 1 do 2 m</t>
  </si>
  <si>
    <t>605912520</t>
  </si>
  <si>
    <t>kůl vyvazovací dřevěný délka 200 cm průměr 8 cm</t>
  </si>
  <si>
    <t>-1517336208</t>
  </si>
  <si>
    <t>605912571</t>
  </si>
  <si>
    <t>příčka spojovací ke kůlům ipregnovaná 50x8 cm</t>
  </si>
  <si>
    <t>1523845037</t>
  </si>
  <si>
    <t>605912572</t>
  </si>
  <si>
    <t>úvazek bavlněný š. 3 cm</t>
  </si>
  <si>
    <t>-929435760</t>
  </si>
  <si>
    <t>-1190090868</t>
  </si>
  <si>
    <t>202004012 - SO 102 - Polní cesta VPC 2</t>
  </si>
  <si>
    <t>1824498308</t>
  </si>
  <si>
    <t>Poznámka k položce:
0,200 - 2x
0,220 - 1x</t>
  </si>
  <si>
    <t>1116342966</t>
  </si>
  <si>
    <t>323068734</t>
  </si>
  <si>
    <t>-1964215872</t>
  </si>
  <si>
    <t>Poznámka k položce:
1030 x 0,45 x 5% x1,3</t>
  </si>
  <si>
    <t>1509292363</t>
  </si>
  <si>
    <t>-1600310381</t>
  </si>
  <si>
    <t>1932951843</t>
  </si>
  <si>
    <t>Poznámka k položce:
odečet CAD
sanace 0,00÷0,400; plocha 2.060 m2
výměna ŠD 0/125 - 200 mm
fakturace bude provedena podle skutečnosti</t>
  </si>
  <si>
    <t>-861011568</t>
  </si>
  <si>
    <t>Poznámka k položce:
odečet CAD
sanace1,100÷1,947; plocha 4.362,05 m2
výměna ŠD 0/125 - 200 mm
fakturace bude provedena podle skutečnosti</t>
  </si>
  <si>
    <t>-1341794908</t>
  </si>
  <si>
    <t xml:space="preserve">Poznámka k položce:
odečet CAD
odkopávky pro sjezdy
vibrovaný štěrk
0,08 P 30,800
0,96626 P 8,450
                                39,250
objem výkopku 39,25 x 171,35 x 1,05 x 0,4 = 28,189 m3
</t>
  </si>
  <si>
    <t>122251405</t>
  </si>
  <si>
    <t>Vykopávky v zemníku na suchu v hornině třídy těžitelnosti I, skupiny 3 objem do 1000 m3 strojně</t>
  </si>
  <si>
    <t>-1022491487</t>
  </si>
  <si>
    <t>Vykopávky v zemnících na suchu strojně zapažených i nezapažených v hornině třídy těžitelnosti I skupiny 3 přes 500 do 1 000 m3</t>
  </si>
  <si>
    <t>Poznámka k položce:
odvoz výkopku z mezideponie do násypů - 732,227 m3</t>
  </si>
  <si>
    <t>122151405</t>
  </si>
  <si>
    <t>Vykopávky v zemníku na suchu v hornině třídy těžitelnosti I, skupiny 1 a 2 objem do 1000 m3 strojně</t>
  </si>
  <si>
    <t>624697360</t>
  </si>
  <si>
    <t>Vykopávky v zemnících na suchu strojně zapažených i nezapažených v hornině třídy těžitelnosti I skupiny 1 a 2 přes 500 do 1 000 m3</t>
  </si>
  <si>
    <t>Poznámka k položce:
oboustranné zatravnění zelených pásů podél komunikace
fakturace podle skutečnosti
uvažováno 1.950 m2 x 0,15 m</t>
  </si>
  <si>
    <t>132251103</t>
  </si>
  <si>
    <t>Hloubení rýh nezapažených  š do 800 mm v hornině třídy těžitelnosti I, skupiny 3 objem do 100 m3 strojně</t>
  </si>
  <si>
    <t>-1104011039</t>
  </si>
  <si>
    <t>Hloubení nezapažených rýh šířky do 800 mm strojně s urovnáním dna do předepsaného profilu a spádu v hornině třídy těžitelnosti I skupiny 3 přes 50 do 100 m3</t>
  </si>
  <si>
    <t xml:space="preserve">Poznámka k položce:
Drenáže               délka [m]    objem m3
od              do
360,0        594,0     234,0      37,44
925,0      1160,0     235,0      37,60
1160,0    1210,0       50,0        8,00
                              519,0    145,32
</t>
  </si>
  <si>
    <t>480462164</t>
  </si>
  <si>
    <t>162351103</t>
  </si>
  <si>
    <t>Vodorovné přemístění do 500 m výkopku/sypaniny z horniny třídy těžitelnosti I, skupiny 1 až 3</t>
  </si>
  <si>
    <t>-1149708183</t>
  </si>
  <si>
    <t>Vodorovné přemístění výkopku nebo sypaniny po suchu na obvyklém dopravním prostředku, bez naložení výkopku, avšak se složením bez rozhrnutí z horniny třídy těžitelnosti I skupiny 1 až 3 na vzdálenost přes 50 do 500 m</t>
  </si>
  <si>
    <t>Poznámka k položce:
odvoz výkopku na mezideponii do 500  - 732,227 m3
odvoz výkopku z mezideponie do násypů - 732,227 m3</t>
  </si>
  <si>
    <t>162351104</t>
  </si>
  <si>
    <t>Vodorovné přemístění do 1000 m ornice</t>
  </si>
  <si>
    <t>1932853097</t>
  </si>
  <si>
    <t>Vodorovné přemístění výkopku nebo sypaniny po suchu na obvyklém dopravním prostředku, bez naložení výkopku, avšak se složením bez rozhrnutí z horniny třídy těžitelnosti I skupiny 1 až 3 na vzdálenost přes 500 do 1 000 m</t>
  </si>
  <si>
    <t>-2086443505</t>
  </si>
  <si>
    <t>-1706437766</t>
  </si>
  <si>
    <t>-819810169</t>
  </si>
  <si>
    <t>-1303643401</t>
  </si>
  <si>
    <t>Poznámka k položce:
výkopek - rýhy pro drenáž</t>
  </si>
  <si>
    <t>-1956573930</t>
  </si>
  <si>
    <t>16464276</t>
  </si>
  <si>
    <t>171152111</t>
  </si>
  <si>
    <t>Uložení sypaniny z hornin nesoudržných a sypkých do násypů zhutněných v aktivní zóně silnic a dálnic</t>
  </si>
  <si>
    <t>-722738341</t>
  </si>
  <si>
    <t>Uložení sypaniny do zhutněných násypů pro silnice, dálnice a letiště s rozprostřením sypaniny ve vrstvách, s hrubým urovnáním a uzavřením povrchu násypu z hornin nesoudržných sypkých v aktivní zóně</t>
  </si>
  <si>
    <t>857940036</t>
  </si>
  <si>
    <t>-1007955638</t>
  </si>
  <si>
    <t>-1479631761</t>
  </si>
  <si>
    <t>2104790606</t>
  </si>
  <si>
    <t>-938865536</t>
  </si>
  <si>
    <t>1248871192</t>
  </si>
  <si>
    <t>994572315</t>
  </si>
  <si>
    <t>479404566</t>
  </si>
  <si>
    <t>Poznámka k položce:
odečet CAD
sanace 0,00÷0,400; plocha 2.060 m2 x 0,2 x 1,75
výměna ŠD 0/125 - 200 mm
fakturace bude provedena podle skutečnosti</t>
  </si>
  <si>
    <t>176372012</t>
  </si>
  <si>
    <t>Poznámka k položce:
odečet CAD
sanace1,100÷1,947; plocha 4.362,05 m2 x 0,2 x 1,75
výměna ŠD 0/125 - 200 mm
fakturace bude provedena podle skutečnosti</t>
  </si>
  <si>
    <t>45165690</t>
  </si>
  <si>
    <t>Poznámka k položce:
výkopek rýhy poro drenáž
83 x 1,75</t>
  </si>
  <si>
    <t>-992409070</t>
  </si>
  <si>
    <t>Poznámka k položce:
28,189 x 1,75</t>
  </si>
  <si>
    <t>1879791494</t>
  </si>
  <si>
    <t>-1697076695</t>
  </si>
  <si>
    <t>1117034705</t>
  </si>
  <si>
    <t>181101131</t>
  </si>
  <si>
    <t>Úprava pozemku s rozpojením, přehrnutím, urovnáním a přehrnutím do 20 m zeminy tř 3</t>
  </si>
  <si>
    <t>273108766</t>
  </si>
  <si>
    <t>Úprava pozemku s rozpojením a přehrnutím včetně urovnání v zemině tř. 3, s přemístěním na vzdálenost do 20 m</t>
  </si>
  <si>
    <t>-198175859</t>
  </si>
  <si>
    <t>Poznámka k položce:
2.060 x 0,15
v místě odkopklu po sanaci 0,000÷0,400</t>
  </si>
  <si>
    <t>-243126459</t>
  </si>
  <si>
    <t>Poznámka k položce:
4.362,05 x 0,15
v místě odkopklu po sanaci1,100÷1,947</t>
  </si>
  <si>
    <t>829972100</t>
  </si>
  <si>
    <t>Poznámka k položce:
sanace 0,633÷1,100
plocha 2.405,05 m2 x 0,15
fakturace bude provedena podle skutečnosti</t>
  </si>
  <si>
    <t>-150672770</t>
  </si>
  <si>
    <t>Poznámka k položce:
sjezdy
vš        67,25*0,15</t>
  </si>
  <si>
    <t>-107072945</t>
  </si>
  <si>
    <t>-395351909</t>
  </si>
  <si>
    <t>Poznámka k položce:
sjezdy
39,25*171%</t>
  </si>
  <si>
    <t>181351113</t>
  </si>
  <si>
    <t>Rozprostření ornice tl vrstvy do 200 mm pl přes 500 m2 v rovině nebo ve svahu do 1:5 strojně</t>
  </si>
  <si>
    <t>985250231</t>
  </si>
  <si>
    <t>Rozprostření a urovnání ornice v rovině nebo ve svahu sklonu do 1:5 strojně při souvislé ploše přes 500 m2, tl. vrstvy do 200 mm</t>
  </si>
  <si>
    <t>181451311</t>
  </si>
  <si>
    <t>Založení trávníku strojně v jedné operaci v rovině</t>
  </si>
  <si>
    <t>1996221095</t>
  </si>
  <si>
    <t>Založení trávníku strojně výsevem včetně utažení na ploše v rovině nebo na svahu do 1:5</t>
  </si>
  <si>
    <t>00572100</t>
  </si>
  <si>
    <t>osivo jetelotráva intenzivní víceletá</t>
  </si>
  <si>
    <t>kg</t>
  </si>
  <si>
    <t>-45553863</t>
  </si>
  <si>
    <t>5866*0,025 'Přepočtené koeficientem množství</t>
  </si>
  <si>
    <t>181951112</t>
  </si>
  <si>
    <t>Úprava pláně v hornině třídy těžitelnosti I, skupiny 1 až 3 se zhutněním strojně</t>
  </si>
  <si>
    <t>-1790768257</t>
  </si>
  <si>
    <t>Úprava pláně vyrovnáním výškových rozdílů strojně v hornině třídy těžitelnosti I, skupiny 1 až 3 se zhutněním</t>
  </si>
  <si>
    <t>211531111</t>
  </si>
  <si>
    <t>Výplň odvodňovacích žeber nebo trativodů kamenivem hrubým drceným frakce 16 až 32 mm</t>
  </si>
  <si>
    <t>1639263374</t>
  </si>
  <si>
    <t>Výplň kamenivem do rýh odvodňovacích žeber nebo trativodů  bez zhutnění, s úpravou povrchu výplně kamenivem hrubým drceným frakce 16 až 32 mm</t>
  </si>
  <si>
    <t>Poznámka k položce:
519*(0,4*0,4-0,075*0,0,75*3,142)</t>
  </si>
  <si>
    <t>212751106</t>
  </si>
  <si>
    <t>Trativod z drenážních trubek flexibilních PVC-U SN 4 perforace 360° včetně lože otevřený výkop DN 160 pro meliorace</t>
  </si>
  <si>
    <t>919732365</t>
  </si>
  <si>
    <t>Trativody z drenážních a melioračních trubek pro meliorace, dočasné nebo odlehčovací drenáže se zřízením štěrkového lože pod trubky a s jejich obsypem v otevřeném výkopu trubka flexibilní PVC-U SN 4 celoperforovaná 360° DN 160</t>
  </si>
  <si>
    <t xml:space="preserve">Poznámka k položce:
Drenáže               délka [m]   
od              do
360,0        594,0     234,0
925,0      1160,0     235,0
1160,0    1210,0       50,0
                                519,0   
</t>
  </si>
  <si>
    <t>213141112</t>
  </si>
  <si>
    <t>Zřízení vrstvy z geotextilie v rovině nebo ve sklonu do 1:5 š do 6 m</t>
  </si>
  <si>
    <t>782144842</t>
  </si>
  <si>
    <t>Zřízení vrstvy z geotextilie  filtrační, separační, odvodňovací, ochranné, výztužné nebo protierozní v rovině nebo ve sklonu do 1:5, šířky přes 3 do 6 m</t>
  </si>
  <si>
    <t>Poznámka k položce:
odečet CAD
sanace1,100÷1,947; plocha 4.62,05 m2
výměna ŠD 0/125 - 200 mm + geotex 200 g
fakturace bude provedena podle skutečnosti</t>
  </si>
  <si>
    <t>69311008</t>
  </si>
  <si>
    <t>geotextilie tkaná separační, filtrační, výztužná PP pevnost v tahu 40kN/m; 200 g/m2</t>
  </si>
  <si>
    <t>-1196521588</t>
  </si>
  <si>
    <t>geotextilie tkaná separační, filtrační, výztužná PP pevnost v tahu 40kN/m</t>
  </si>
  <si>
    <t>Poznámka k položce:
odečet CAD
sanace1,100÷1,947; plocha 4.62,05 m2 x 1,15</t>
  </si>
  <si>
    <t>4362,05*1,15 'Přepočtené koeficientem množství</t>
  </si>
  <si>
    <t>1082235341</t>
  </si>
  <si>
    <t>Poznámka k položce:
odečet CAD
sanace0,633÷1,100; plocha 2405,05 m2
LK 63/125 60 cm + geotex 300 g
fakturace bude provedena podle skutečnosti</t>
  </si>
  <si>
    <t>69311009</t>
  </si>
  <si>
    <t>geotextilie tkaná separační, filtrační, výztužná PP pevnost v tahu 60kN/m; 300 g</t>
  </si>
  <si>
    <t>842866921</t>
  </si>
  <si>
    <t>Poznámka k položce:
2405,05 x 1,15</t>
  </si>
  <si>
    <t>1436943162</t>
  </si>
  <si>
    <t xml:space="preserve">Poznámka k položce:
Drenáže                  délka [m]  geotex
                                519          207,6
</t>
  </si>
  <si>
    <t>-403325535</t>
  </si>
  <si>
    <t>Poznámka k položce:
207,6 x 115%</t>
  </si>
  <si>
    <t>479975175</t>
  </si>
  <si>
    <t>-950517559</t>
  </si>
  <si>
    <t>1794383583</t>
  </si>
  <si>
    <t>591355191</t>
  </si>
  <si>
    <t>1890556854</t>
  </si>
  <si>
    <t>564681111</t>
  </si>
  <si>
    <t>Podklad z kameniva hrubého drceného vel. 63-125 mm tl 300 mm</t>
  </si>
  <si>
    <t>-1307996745</t>
  </si>
  <si>
    <t>Podklad z kameniva hrubého drceného  vel. 63-125 mm, s rozprostřením a zhutněním, po zhutnění tl. 300 mm</t>
  </si>
  <si>
    <t>Poznámka k položce:
sanace 0,633÷1,100
plocha 2.405,05 m2
vrstva 60 cm - 2x 30 cm 
fakturace bude provedena podle skutečnosti</t>
  </si>
  <si>
    <t>1308784974</t>
  </si>
  <si>
    <t>Poznámka k položce:
odečet CAD trasa 6026,99 x 114%</t>
  </si>
  <si>
    <t>-271170624</t>
  </si>
  <si>
    <t>Poznámka k položce:
odečet CAD
sjezdy
39,25 x 114%</t>
  </si>
  <si>
    <t>-15337135</t>
  </si>
  <si>
    <t xml:space="preserve">Poznámka k položce:
odečet  CAD - trasa (25,29+24,08) x 132%
</t>
  </si>
  <si>
    <t>-1898524154</t>
  </si>
  <si>
    <t>Poznámka k položce:
odečet CAD trasa 6026,99 x 171%</t>
  </si>
  <si>
    <t>562970690</t>
  </si>
  <si>
    <t>-571719163</t>
  </si>
  <si>
    <t>Poznámka k položce:
odečet CAD
sanace1,100÷1,947; plocha 4.62,05 m2
výměna ŠD 0/125 - 200 mm
fakturace bude provedena podle skutečnosti</t>
  </si>
  <si>
    <t>1753058554</t>
  </si>
  <si>
    <t>Poznámka k položce:
odečet CAD
sjezdy
39,25 x 171%</t>
  </si>
  <si>
    <t>-857940035</t>
  </si>
  <si>
    <t>Poznámka k položce:
odečet  CAD - trasa  (25,29+24,08) x 115%</t>
  </si>
  <si>
    <t>-1328641730</t>
  </si>
  <si>
    <t>Poznámka k položce:
odečet  CAD - trasa (25,29+24,08)  x 103%</t>
  </si>
  <si>
    <t>-1856059274</t>
  </si>
  <si>
    <t>-507643285</t>
  </si>
  <si>
    <t>-960575828</t>
  </si>
  <si>
    <t>-579369791</t>
  </si>
  <si>
    <t>-868581160</t>
  </si>
  <si>
    <t>-1858544200</t>
  </si>
  <si>
    <t>Poznámka k položce:
odečet  CAD - trasa  (25,29+24,08)  x 109%</t>
  </si>
  <si>
    <t>-1532632893</t>
  </si>
  <si>
    <t>Poznámka k položce:
odečet  CAD - trasa  (25,29+24,08)  x 100%</t>
  </si>
  <si>
    <t>-746890368</t>
  </si>
  <si>
    <t>Poznámka k položce:
odečet  CAD - trasa  (25,29+24,08)  x 100,06%</t>
  </si>
  <si>
    <t>-228621979</t>
  </si>
  <si>
    <t>80</t>
  </si>
  <si>
    <t>-1353903568</t>
  </si>
  <si>
    <t>81</t>
  </si>
  <si>
    <t>1788744187</t>
  </si>
  <si>
    <t xml:space="preserve">Poznámka k položce:
propustky 
</t>
  </si>
  <si>
    <t>82</t>
  </si>
  <si>
    <t>1820860437</t>
  </si>
  <si>
    <t>83</t>
  </si>
  <si>
    <t>-1886191648</t>
  </si>
  <si>
    <t>84</t>
  </si>
  <si>
    <t>-1519707812</t>
  </si>
  <si>
    <t>30*1,02</t>
  </si>
  <si>
    <t>85</t>
  </si>
  <si>
    <t>-386743982</t>
  </si>
  <si>
    <t xml:space="preserve">Poznámka k položce:
Pravý příkop 0÷0,075
Pravý příkop 0,085÷0,165
</t>
  </si>
  <si>
    <t>86</t>
  </si>
  <si>
    <t>-429627584</t>
  </si>
  <si>
    <t>87</t>
  </si>
  <si>
    <t>-668275954</t>
  </si>
  <si>
    <t>88</t>
  </si>
  <si>
    <t>273783943</t>
  </si>
  <si>
    <t>89</t>
  </si>
  <si>
    <t>-390106832</t>
  </si>
  <si>
    <t>90</t>
  </si>
  <si>
    <t>1286423690</t>
  </si>
  <si>
    <t>91</t>
  </si>
  <si>
    <t>1889633664</t>
  </si>
  <si>
    <t>92</t>
  </si>
  <si>
    <t>-310122875</t>
  </si>
  <si>
    <t>93</t>
  </si>
  <si>
    <t>388184484</t>
  </si>
  <si>
    <t>Poznámka k položce:
GASNET</t>
  </si>
  <si>
    <t>94</t>
  </si>
  <si>
    <t>-902406306</t>
  </si>
  <si>
    <t>95</t>
  </si>
  <si>
    <t>441659902</t>
  </si>
  <si>
    <t>96</t>
  </si>
  <si>
    <t>-172960347</t>
  </si>
  <si>
    <t>97</t>
  </si>
  <si>
    <t>1132859798</t>
  </si>
  <si>
    <t>98</t>
  </si>
  <si>
    <t>-979726561</t>
  </si>
  <si>
    <t>99</t>
  </si>
  <si>
    <t>-889024220</t>
  </si>
  <si>
    <t>100</t>
  </si>
  <si>
    <t>-379421867</t>
  </si>
  <si>
    <t>101</t>
  </si>
  <si>
    <t>486680326</t>
  </si>
  <si>
    <t>102</t>
  </si>
  <si>
    <t>-965413536</t>
  </si>
  <si>
    <t>103</t>
  </si>
  <si>
    <t>-1505237140</t>
  </si>
  <si>
    <t xml:space="preserve">202004013 - SO 103 - Polní cesta VPC 10 </t>
  </si>
  <si>
    <t>949046330</t>
  </si>
  <si>
    <t>-1709950441</t>
  </si>
  <si>
    <t>Poznámka k položce:
3922,034 x 0,25 x 5% x1,3</t>
  </si>
  <si>
    <t>121151123</t>
  </si>
  <si>
    <t>Sejmutí ornice plochy přes 500 m2 tl vrstvy do 200 mm strojně</t>
  </si>
  <si>
    <t>-1230861749</t>
  </si>
  <si>
    <t>Sejmutí ornice strojně při souvislé ploše přes 500 m2, tl. vrstvy do 200 mm</t>
  </si>
  <si>
    <t>60974642</t>
  </si>
  <si>
    <t>122151404</t>
  </si>
  <si>
    <t>Vykopávky v zemníku na suchu v hornině třídy těžitelnosti I, skupiny 1 a 2 objem do 500 m3 strojně</t>
  </si>
  <si>
    <t>637917172</t>
  </si>
  <si>
    <t>Vykopávky v zemnících na suchu strojně zapažených i nezapažených v hornině třídy těžitelnosti I skupiny 1 a 2 přes 100 do 500 m3</t>
  </si>
  <si>
    <t>Poznámka k položce:
oboustranné zatravnění zelených pásů podél komunikace
fakturace podle skutečnosti
uvažováno 2.600 m2 x 0,15 m</t>
  </si>
  <si>
    <t>131251100</t>
  </si>
  <si>
    <t>Hloubení jam nezapažených v hornině třídy těžitelnosti I, skupiny 3 objem do 20 m3 strojně</t>
  </si>
  <si>
    <t>-1506850043</t>
  </si>
  <si>
    <t>Hloubení nezapažených jam a zářezů strojně s urovnáním dna do předepsaného profilu a spádu v hornině třídy těžitelnosti I skupiny 3 do 20 m3</t>
  </si>
  <si>
    <t xml:space="preserve">Poznámka k položce:
jímky      objem [m3]
0,605       2
</t>
  </si>
  <si>
    <t>-463454584</t>
  </si>
  <si>
    <t xml:space="preserve">Poznámka k položce:
Drenáže                 délka [m]  objem
0,0           600,0      600,0       96,00
600,0       755,0      155,0       24,80
                                755,0     120,80
</t>
  </si>
  <si>
    <t>132251101</t>
  </si>
  <si>
    <t>Hloubení rýh nezapažených  š do 800 mm v hornině třídy těžitelnosti I, skupiny 3 objem do 20 m3 strojně</t>
  </si>
  <si>
    <t>-2111957957</t>
  </si>
  <si>
    <t>Hloubení nezapažených rýh šířky do 800 mm strojně s urovnáním dna do předepsaného profilu a spádu v hornině třídy těžitelnosti I skupiny 3 do 20 m3</t>
  </si>
  <si>
    <t xml:space="preserve">Poznámka k položce:
příčná drenáž 0,150 - 7 bm 3xDN100
</t>
  </si>
  <si>
    <t>-1877397543</t>
  </si>
  <si>
    <t>381581136</t>
  </si>
  <si>
    <t>1717142930</t>
  </si>
  <si>
    <t>899352876</t>
  </si>
  <si>
    <t>Poznámka k položce:
příčná drenáž 0,150
jímka 0,605</t>
  </si>
  <si>
    <t>-257254245</t>
  </si>
  <si>
    <t>Poznámka k položce:
odvoz ornice na mezideponii (určí OU Řevníčov)</t>
  </si>
  <si>
    <t>-757712667</t>
  </si>
  <si>
    <t>-2106355370</t>
  </si>
  <si>
    <t>-728357707</t>
  </si>
  <si>
    <t>171251201</t>
  </si>
  <si>
    <t>Uložení sypaniny na skládky nebo meziskládky</t>
  </si>
  <si>
    <t>-849425104</t>
  </si>
  <si>
    <t>Uložení sypaniny na skládky nebo meziskládky bez hutnění s upravením uložené sypaniny do předepsaného tvaru</t>
  </si>
  <si>
    <t>1946729685</t>
  </si>
  <si>
    <t>Poznámka k položce:
odkopávky
1004,899 x 1,75</t>
  </si>
  <si>
    <t>-1153049005</t>
  </si>
  <si>
    <t>Poznámka k položce:
odkopávky
120,8 x 1,75</t>
  </si>
  <si>
    <t>2146739692</t>
  </si>
  <si>
    <t>1538857255</t>
  </si>
  <si>
    <t>1285330439</t>
  </si>
  <si>
    <t>-1911360191</t>
  </si>
  <si>
    <t>-171986474</t>
  </si>
  <si>
    <t>332922810</t>
  </si>
  <si>
    <t>-338277783</t>
  </si>
  <si>
    <t>Poznámka k položce:
755*(0,4*0,4-0,075*0,0,75*3,142)</t>
  </si>
  <si>
    <t>-602541424</t>
  </si>
  <si>
    <t>-1287514788</t>
  </si>
  <si>
    <t xml:space="preserve">Poznámka k položce:
Drenáže                 délka [m] 
0,0           600,0      600,0
600,0       755,0      155,0
                                755,0
</t>
  </si>
  <si>
    <t>212752131</t>
  </si>
  <si>
    <t>Trativod z drenážních trubek korugovaných PE-HD SN 4 neperforovaná včetně lože otevřený výkop DN 100 pro liniové stavby</t>
  </si>
  <si>
    <t>-474225239</t>
  </si>
  <si>
    <t>Trativody z drenážních trubek pro liniové stavby a komunikace se zřízením štěrkového lože pod trubky a s jejich obsypem v otevřeném výkopu trubka korugovaná sendvičová PE-HD SN 4 neperforovaná DN 100</t>
  </si>
  <si>
    <t xml:space="preserve">Poznámka k položce:
Příčná drenáž 3xDN100 
Staničení     délka
0,0100        15
0,0650          7
                   22
</t>
  </si>
  <si>
    <t>31889895</t>
  </si>
  <si>
    <t>Poznámka k položce:
755 x 0,4</t>
  </si>
  <si>
    <t>1355187557</t>
  </si>
  <si>
    <t>Poznámka k položce:
302 x 115%</t>
  </si>
  <si>
    <t>594410287</t>
  </si>
  <si>
    <t>Poznámka k položce:
odečet CAD trasa 2263,75 x 114%</t>
  </si>
  <si>
    <t>-1758736998</t>
  </si>
  <si>
    <t>Poznámka k položce:
odečet CAD trasa 2263,75 x 171%</t>
  </si>
  <si>
    <t>-673140042</t>
  </si>
  <si>
    <t>1171651513</t>
  </si>
  <si>
    <t>-87814281</t>
  </si>
  <si>
    <t>35694751</t>
  </si>
  <si>
    <t>1344726404</t>
  </si>
  <si>
    <t>-2126426517</t>
  </si>
  <si>
    <t>-2078810142</t>
  </si>
  <si>
    <t>-2115777744</t>
  </si>
  <si>
    <t>1027494902</t>
  </si>
  <si>
    <t>-449164473</t>
  </si>
  <si>
    <t>1870558</t>
  </si>
  <si>
    <t>1471611224</t>
  </si>
  <si>
    <t>1778794179</t>
  </si>
  <si>
    <t>-2134110942</t>
  </si>
  <si>
    <t>2027749785</t>
  </si>
  <si>
    <t>-1489937544</t>
  </si>
  <si>
    <t>-1796595997</t>
  </si>
  <si>
    <t>-1448146920</t>
  </si>
  <si>
    <t xml:space="preserve">202004014 - SO 104 - Polní cesta VPC 11 </t>
  </si>
  <si>
    <t>-958078784</t>
  </si>
  <si>
    <t>-310172293</t>
  </si>
  <si>
    <t>Poznámka k položce:
5305,074 x 0,25 x 5% x1,3</t>
  </si>
  <si>
    <t>121151125</t>
  </si>
  <si>
    <t>Sejmutí ornice plochy přes 500 m2 tl vrstvy do 300 mm strojně</t>
  </si>
  <si>
    <t>-1505402610</t>
  </si>
  <si>
    <t>Sejmutí ornice strojně při souvislé ploše přes 500 m2, tl. vrstvy přes 250 do 300 mm</t>
  </si>
  <si>
    <t>344088552</t>
  </si>
  <si>
    <t>122251404</t>
  </si>
  <si>
    <t>Vykopávky v zemníku na suchu v hornině třídy těžitelnosti I, skupiny 3 objem do 500 m3 strojně</t>
  </si>
  <si>
    <t>-897893533</t>
  </si>
  <si>
    <t>Vykopávky v zemnících na suchu strojně zapažených i nezapažených v hornině třídy těžitelnosti I skupiny 3 přes 100 do 500 m3</t>
  </si>
  <si>
    <t>Poznámka k položce:
oboustranné zatravnění zelených pásů podél komunikace
fakturace podle skutečnosti
uvažováno 1.525 m2 x 0,15 m</t>
  </si>
  <si>
    <t>-312419068</t>
  </si>
  <si>
    <t>Poznámka k položce:
odvoz výkopku na mezideponii do 500  - 237,705 m3
odvoz výkopku z mezideponie do násypů - 237,705 m3
odvoz výkopku z další mezideponie v rámci stavby 1359,045</t>
  </si>
  <si>
    <t>499167425</t>
  </si>
  <si>
    <t>-1609640144</t>
  </si>
  <si>
    <t>1438132868</t>
  </si>
  <si>
    <t>745556053</t>
  </si>
  <si>
    <t>-1955388949</t>
  </si>
  <si>
    <t>1791172678</t>
  </si>
  <si>
    <t>-816162218</t>
  </si>
  <si>
    <t>48684744</t>
  </si>
  <si>
    <t>1023099579</t>
  </si>
  <si>
    <t>342175808</t>
  </si>
  <si>
    <t>Poznámka k položce:
odečet CAD trasa3090,30 x 114%</t>
  </si>
  <si>
    <t>359933736</t>
  </si>
  <si>
    <t>Poznámka k položce:
odečet CAD trasa 3090,30 x 171%</t>
  </si>
  <si>
    <t>-760532281</t>
  </si>
  <si>
    <t>-226421380</t>
  </si>
  <si>
    <t>1229407477</t>
  </si>
  <si>
    <t>894411311</t>
  </si>
  <si>
    <t>Osazení betonových nebo železobetonových dílců pro šachty skruží rovných</t>
  </si>
  <si>
    <t>-1303666186</t>
  </si>
  <si>
    <t>59224102</t>
  </si>
  <si>
    <t>skruž betonová studniční 100x50x9cm</t>
  </si>
  <si>
    <t>1814868152</t>
  </si>
  <si>
    <t xml:space="preserve">Poznámka k položce:
 úprava výšky mel. Šachty – zákrytová deska, D400
0,149 – výška 1,08 m ..... 2 ks
0,300 – výška 1,50 m ..... 3 ks
0,450 – výška 0,82 m ......1 ks  
</t>
  </si>
  <si>
    <t>59225548</t>
  </si>
  <si>
    <t>skruž betonová studňová kruhová 100x30x9cm</t>
  </si>
  <si>
    <t>-647728</t>
  </si>
  <si>
    <t xml:space="preserve">Poznámka k položce:
 úprava výšky mel. Šachty – zákrytová deska, D400
0,450 – výška 0,82 m ......1 ks  
</t>
  </si>
  <si>
    <t>894414211</t>
  </si>
  <si>
    <t>Osazení betonových nebo železobetonových dílců pro šachty desek zákrytových</t>
  </si>
  <si>
    <t>1563957669</t>
  </si>
  <si>
    <t>59224315</t>
  </si>
  <si>
    <t>deska betonová zákrytová pro kruhové šachty 100/62,5x16,5cm</t>
  </si>
  <si>
    <t>434596447</t>
  </si>
  <si>
    <t xml:space="preserve">Poznámka k položce:
úprava výšky mel. Šachty – zákrytová deska, D400
0,149  – výška 1,08 m
0,300 – výška 1,50 m
0,450 – výška 0,82 m
</t>
  </si>
  <si>
    <t>-105842134</t>
  </si>
  <si>
    <t>-1487886055</t>
  </si>
  <si>
    <t>-1232640859</t>
  </si>
  <si>
    <t>526983330</t>
  </si>
  <si>
    <t>-1811544948</t>
  </si>
  <si>
    <t>1042148230</t>
  </si>
  <si>
    <t>-892936049</t>
  </si>
  <si>
    <t>-462700226</t>
  </si>
  <si>
    <t>1337561921</t>
  </si>
  <si>
    <t>1824068667</t>
  </si>
  <si>
    <t>-766800530</t>
  </si>
  <si>
    <t>497105880</t>
  </si>
  <si>
    <t>-683387468</t>
  </si>
  <si>
    <t>-1598577872</t>
  </si>
  <si>
    <t>1104168556</t>
  </si>
  <si>
    <t xml:space="preserve">202004015 - SO 105 - Polní cesta VPC 12 </t>
  </si>
  <si>
    <t>418985614</t>
  </si>
  <si>
    <t>1774696277</t>
  </si>
  <si>
    <t>Poznámka k položce:
6909,137 x 0,25 x 5% x1,3</t>
  </si>
  <si>
    <t>521658272</t>
  </si>
  <si>
    <t>169069282</t>
  </si>
  <si>
    <t>1110148745</t>
  </si>
  <si>
    <t>923577164</t>
  </si>
  <si>
    <t>-456721428</t>
  </si>
  <si>
    <t>1384874673</t>
  </si>
  <si>
    <t>1697305677</t>
  </si>
  <si>
    <t>348691964</t>
  </si>
  <si>
    <t>147525474</t>
  </si>
  <si>
    <t>Poznámka k položce:
odkopávky
740,147 x 1,75</t>
  </si>
  <si>
    <t>499389582</t>
  </si>
  <si>
    <t>-983347470</t>
  </si>
  <si>
    <t>2115597971</t>
  </si>
  <si>
    <t>Poznámka k položce:
odečet CAD trasa 4710,26 x 114%</t>
  </si>
  <si>
    <t>-703793940</t>
  </si>
  <si>
    <t xml:space="preserve">Poznámka k položce:
napojení na HPC1 sever
30,98 m2 x 132%
</t>
  </si>
  <si>
    <t>-391494715</t>
  </si>
  <si>
    <t>Poznámka k položce:
odečet CAD trasa 4710,26 x 171%</t>
  </si>
  <si>
    <t>-1770234800</t>
  </si>
  <si>
    <t xml:space="preserve">Poznámka k položce:
napojení na HPC1 sever
30,98 m2 x 115%
</t>
  </si>
  <si>
    <t>1926695116</t>
  </si>
  <si>
    <t xml:space="preserve">Poznámka k položce:
napojení na HPC1 sever
30,98 m2 x 103%
</t>
  </si>
  <si>
    <t>-1722040038</t>
  </si>
  <si>
    <t>-509713557</t>
  </si>
  <si>
    <t>-308176035</t>
  </si>
  <si>
    <t>52532227</t>
  </si>
  <si>
    <t xml:space="preserve">Poznámka k položce:
napojení na HPC1 sever
30,98 m2 x 109%
</t>
  </si>
  <si>
    <t>1761101692</t>
  </si>
  <si>
    <t xml:space="preserve">Poznámka k položce:
napojení na HPC1 sever
30,98 m2 x 100%
</t>
  </si>
  <si>
    <t>-2044071230</t>
  </si>
  <si>
    <t xml:space="preserve">Poznámka k položce:
napojení na HPC1 sever
30,98 m2 x 100,6%
</t>
  </si>
  <si>
    <t>806050991</t>
  </si>
  <si>
    <t>139083108</t>
  </si>
  <si>
    <t>-873921210</t>
  </si>
  <si>
    <t>975419842</t>
  </si>
  <si>
    <t>2019837925</t>
  </si>
  <si>
    <t>-13865666</t>
  </si>
  <si>
    <t>564115630</t>
  </si>
  <si>
    <t>2084576155</t>
  </si>
  <si>
    <t>391656931</t>
  </si>
  <si>
    <t>-1186325498</t>
  </si>
  <si>
    <t>-1852930235</t>
  </si>
  <si>
    <t>-739651249</t>
  </si>
  <si>
    <t>959160935</t>
  </si>
  <si>
    <t>-458795403</t>
  </si>
  <si>
    <t>-878192110</t>
  </si>
  <si>
    <t xml:space="preserve">202004016 - SO 106 - Polní cesta VPC 13 </t>
  </si>
  <si>
    <t>-408777878</t>
  </si>
  <si>
    <t>-1038501075</t>
  </si>
  <si>
    <t>121151124</t>
  </si>
  <si>
    <t>Sejmutí ornice plochy přes 500 m2 tl vrstvy do 250 mm strojně</t>
  </si>
  <si>
    <t>-1349384313</t>
  </si>
  <si>
    <t>Sejmutí ornice strojně při souvislé ploše přes 500 m2, tl. vrstvy přes 200 do 250 mm</t>
  </si>
  <si>
    <t>-1008042271</t>
  </si>
  <si>
    <t>-1017697270</t>
  </si>
  <si>
    <t>Poznámka k položce:
odvoz výkopku z mezideponie do násypů 19,906 m3</t>
  </si>
  <si>
    <t>122251403</t>
  </si>
  <si>
    <t>Vykopávky v zemníku na suchu v hornině třídy těžitelnosti I, skupiny 3 objem do 100 m3 strojně</t>
  </si>
  <si>
    <t>-1986902415</t>
  </si>
  <si>
    <t>Vykopávky v zemnících na suchu strojně zapažených i nezapažených v hornině třídy těžitelnosti I skupiny 3 přes 50 do 100 m3</t>
  </si>
  <si>
    <t>Poznámka k položce:
oboustranné zatravnění zelených pásů podél komunikace
fakturace podle skutečnosti
uvažováno 1.716 m2 x 0,15 m</t>
  </si>
  <si>
    <t>881581572</t>
  </si>
  <si>
    <t>Poznámka k položce:
odvoz výkopku z mezideponie do násypů</t>
  </si>
  <si>
    <t>-1288814230</t>
  </si>
  <si>
    <t>-1274940102</t>
  </si>
  <si>
    <t>-1540954419</t>
  </si>
  <si>
    <t>-1484203279</t>
  </si>
  <si>
    <t>-1887051767</t>
  </si>
  <si>
    <t>-1359248058</t>
  </si>
  <si>
    <t>-1153584334</t>
  </si>
  <si>
    <t>182351123</t>
  </si>
  <si>
    <t>Rozprostření ornice pl do 500 m2 ve svahu přes 1:5 tl vrstvy do 200 mm strojně</t>
  </si>
  <si>
    <t>1259683347</t>
  </si>
  <si>
    <t>Rozprostření a urovnání ornice ve svahu sklonu přes 1:5 strojně při souvislé ploše přes 100 do 500 m2, tl. vrstvy do 200 mm</t>
  </si>
  <si>
    <t>-2106171570</t>
  </si>
  <si>
    <t>181451141</t>
  </si>
  <si>
    <t>Založení parterového trávníku výsevem plochy přes 1000 m2 v rovině a ve svahu do 1:5</t>
  </si>
  <si>
    <t>1426971989</t>
  </si>
  <si>
    <t>Založení trávníku na půdě předem připravené plochy přes 1000 m2 výsevem včetně utažení parterového v rovině nebo na svahu do 1:5</t>
  </si>
  <si>
    <t>005724901</t>
  </si>
  <si>
    <t>Pomalurozpustné trávníkové hnojivo, 0,2kg/m2</t>
  </si>
  <si>
    <t>-1068378435</t>
  </si>
  <si>
    <t>Pomalurozpustné trávníkové hnojivo, 2kg/m2</t>
  </si>
  <si>
    <t>005724400</t>
  </si>
  <si>
    <t>osivo směs travní hřištní</t>
  </si>
  <si>
    <t>-2078476244</t>
  </si>
  <si>
    <t>-2013223392</t>
  </si>
  <si>
    <t>1620492376</t>
  </si>
  <si>
    <t>564752111</t>
  </si>
  <si>
    <t>Podklad z vibrovaného štěrku VŠ tl 150 mm</t>
  </si>
  <si>
    <t>1248808895</t>
  </si>
  <si>
    <t>Podklad nebo kryt z vibrovaného štěrku VŠ  s rozprostřením, vlhčením a zhutněním, po zhutnění tl. 150 mm</t>
  </si>
  <si>
    <t>Poznámka k položce:
1420,36  x 110%</t>
  </si>
  <si>
    <t>1902404535</t>
  </si>
  <si>
    <t>Podklad ze štěrkodrti ŠD  s rozprostřením a zhutněním, po zhutnění tl. 150 mm</t>
  </si>
  <si>
    <t>Poznámka k položce:
1420,36 x 156%</t>
  </si>
  <si>
    <t>-1852960768</t>
  </si>
  <si>
    <t>1800481020</t>
  </si>
  <si>
    <t xml:space="preserve">Poznámka k položce:
0÷90 L </t>
  </si>
  <si>
    <t>-1308044859</t>
  </si>
  <si>
    <t>691699065</t>
  </si>
  <si>
    <t>1506804391</t>
  </si>
  <si>
    <t>487644464</t>
  </si>
  <si>
    <t>1005004088</t>
  </si>
  <si>
    <t>Poznámka k položce:
CETIN</t>
  </si>
  <si>
    <t>-1832246964</t>
  </si>
  <si>
    <t>-1120287841</t>
  </si>
  <si>
    <t>217285768</t>
  </si>
  <si>
    <t>-37792176</t>
  </si>
  <si>
    <t>-2055571583</t>
  </si>
  <si>
    <t>259301465</t>
  </si>
  <si>
    <t>-410141076</t>
  </si>
  <si>
    <t>-2077347499</t>
  </si>
  <si>
    <t>1329705177</t>
  </si>
  <si>
    <t>-1189793504</t>
  </si>
  <si>
    <t>202004017 - SO 107 - Polní cesta VPC 15</t>
  </si>
  <si>
    <t>112201117</t>
  </si>
  <si>
    <t>Odstranění pařezů D do 0,8 m v rovině a svahu 1:5 s odklizením do 20 m a zasypáním jámy</t>
  </si>
  <si>
    <t>-1968994597</t>
  </si>
  <si>
    <t>Odstranění pařezu v rovině nebo na svahu do 1:5 o průměru pařezu na řezné ploše přes 700 do 800 mm</t>
  </si>
  <si>
    <t>561031111</t>
  </si>
  <si>
    <t>Zřízení podkladu ze zeminy upravené vápnem, cementem, směsnými pojivy tl 250 mm plochy do 1000 m2</t>
  </si>
  <si>
    <t>1226571536</t>
  </si>
  <si>
    <t>Zřízení podkladu ze zeminy upravené hydraulickými pojivy vápnem, cementem nebo směsnými pojivy (materiál ve specifikaci) s rozprostřením, promísením, vlhčením, zhutněním a ošetřením vodou plochy do 1 000 m2, tloušťka po zhutnění přes 200 do 250 mm</t>
  </si>
  <si>
    <t>301070559</t>
  </si>
  <si>
    <t>121151126</t>
  </si>
  <si>
    <t>Sejmutí ornice plochy přes 500 m2 tl vrstvy do 400 mm strojně</t>
  </si>
  <si>
    <t>-1801942679</t>
  </si>
  <si>
    <t>Sejmutí ornice strojně při souvislé ploše přes 500 m2, tl. vrstvy přes 300 do 400 mm</t>
  </si>
  <si>
    <t>-795351851</t>
  </si>
  <si>
    <t>-1898945858</t>
  </si>
  <si>
    <t>Poznámka k položce:
oboustranné zatravnění zelených pásů podél komunikace
fakturace podle skutečnosti
uvažováno 1.420 m2 x 0,15 m</t>
  </si>
  <si>
    <t>162201424</t>
  </si>
  <si>
    <t>Vodorovné přemístění pařezů do 1 km D do 900 mm</t>
  </si>
  <si>
    <t>-1659340445</t>
  </si>
  <si>
    <t>Vodorovné přemístění větví, kmenů nebo pařezů s naložením, složením a dopravou do 1000 m pařezů kmenů, průměru přes 700 do 900 mm</t>
  </si>
  <si>
    <t>162301974</t>
  </si>
  <si>
    <t>Příplatek k vodorovnému přemístění pařezů D 900 mm ZKD 1 km</t>
  </si>
  <si>
    <t>-211671046</t>
  </si>
  <si>
    <t>Vodorovné přemístění větví, kmenů nebo pařezů s naložením, složením a dopravou Příplatek k cenám za každých dalších i započatých 1000 m přes 1000 m pařezů kmenů, průměru přes 700 do 900 mm</t>
  </si>
  <si>
    <t>-48435943</t>
  </si>
  <si>
    <t>4504469</t>
  </si>
  <si>
    <t>607569547</t>
  </si>
  <si>
    <t>-1227638025</t>
  </si>
  <si>
    <t>-498714090</t>
  </si>
  <si>
    <t>2093687196</t>
  </si>
  <si>
    <t>Poznámka k položce:
odkopávky
296,771 x 1,75</t>
  </si>
  <si>
    <t>2142449507</t>
  </si>
  <si>
    <t>-2001599431</t>
  </si>
  <si>
    <t>1973271185</t>
  </si>
  <si>
    <t>1293926767</t>
  </si>
  <si>
    <t>50858992</t>
  </si>
  <si>
    <t>1918074627</t>
  </si>
  <si>
    <t>Poznámka k položce:
odečet CAD trasa955,149 x 114%</t>
  </si>
  <si>
    <t>570688086</t>
  </si>
  <si>
    <t>Poznámka k položce:
odečet CAD trasa 955,149 x 171%</t>
  </si>
  <si>
    <t>-313359304</t>
  </si>
  <si>
    <t>1363893697</t>
  </si>
  <si>
    <t>-1250759253</t>
  </si>
  <si>
    <t>912211111</t>
  </si>
  <si>
    <t>Montáž směrového sloupku silničního plastového prosté uložení bez betonového základu</t>
  </si>
  <si>
    <t>1198936705</t>
  </si>
  <si>
    <t>Montáž směrového sloupku plastového s odrazkou prostým uložením bez betonového základu silničního</t>
  </si>
  <si>
    <t xml:space="preserve">Poznámka k položce:
0,004 Z11g  2x
</t>
  </si>
  <si>
    <t>404451500</t>
  </si>
  <si>
    <t>sloupek silniční plastový s retroreflexní fólií směrový 1200 mm</t>
  </si>
  <si>
    <t>-1578225033</t>
  </si>
  <si>
    <t>1032259225</t>
  </si>
  <si>
    <t>390558610</t>
  </si>
  <si>
    <t>437570876</t>
  </si>
  <si>
    <t>-512050684</t>
  </si>
  <si>
    <t>-1997875871</t>
  </si>
  <si>
    <t>216568814</t>
  </si>
  <si>
    <t>-201568043</t>
  </si>
  <si>
    <t>2081373828</t>
  </si>
  <si>
    <t>1069738473</t>
  </si>
  <si>
    <t>-600969364</t>
  </si>
  <si>
    <t>-1907212598</t>
  </si>
  <si>
    <t>-94193948</t>
  </si>
  <si>
    <t>-1502085393</t>
  </si>
  <si>
    <t>1375259393</t>
  </si>
  <si>
    <t>-1305313194</t>
  </si>
  <si>
    <t xml:space="preserve">202004018 - SO 108 - Polní cesta VPC 18 </t>
  </si>
  <si>
    <t>83326470</t>
  </si>
  <si>
    <t>122151105</t>
  </si>
  <si>
    <t>Odkopávky a prokopávky nezapažené v hornině třídy těžitelnosti I, skupiny 1 a 2 objem do 1000 m3 strojně</t>
  </si>
  <si>
    <t>-1294648696</t>
  </si>
  <si>
    <t>Odkopávky a prokopávky nezapažené strojně v hornině třídy těžitelnosti I skupiny 1 a 2 přes 500 do 1 000 m3</t>
  </si>
  <si>
    <t xml:space="preserve">Poznámka k položce:
sanace
odstranění rašeliny v úseku 0,000÷0,200
</t>
  </si>
  <si>
    <t>935310363</t>
  </si>
  <si>
    <t>955033596</t>
  </si>
  <si>
    <t>Poznámka k položce:
odečet CAD
vlastní výkop 2042,381 m 3
odečet ornice 3885 x 0,25 = 9781,42
výkopek celkem 1070,961 m3</t>
  </si>
  <si>
    <t>-842608343</t>
  </si>
  <si>
    <t>33144156</t>
  </si>
  <si>
    <t>Poznámka k položce:
naložení jílovito-štěrkovité zeminy pro plombu v úseku 0,000÷0,200</t>
  </si>
  <si>
    <t>782410701</t>
  </si>
  <si>
    <t>Poznámka k položce:
oboustranné zatravnění zelených pásů podél komunikace
fakturace podle skutečnosti
uvažováno 4.047 m2 x 0,15 m</t>
  </si>
  <si>
    <t>-646846200</t>
  </si>
  <si>
    <t xml:space="preserve">Poznámka k položce:
jímky objem [m3]
0,36000   2
0,60500   2
0,73300   2
0,89000   2
                 8
</t>
  </si>
  <si>
    <t>2037447932</t>
  </si>
  <si>
    <t xml:space="preserve">Poznámka k položce:
Staničení délka [m])
0,36000 105,3
0,36000   32,5
0,52000   80,7
0,60100   74,5
0,60100   34,9
0,73100   67,6
0,73100   20,4
0,89000 118,9
0,89000 100,6
               635,4
635,4 x 0,4 x 0,4
</t>
  </si>
  <si>
    <t>266364227</t>
  </si>
  <si>
    <t xml:space="preserve">Poznámka k položce:
Příčná drenáž 3xDN100  
Staničení délka       výkop
0,01000  15             4,8
0,06500    7             2,24
               22             7,04
</t>
  </si>
  <si>
    <t>2043255230</t>
  </si>
  <si>
    <t>Poznámka k položce:
odvoz výkopku na mezideponii do 500  - 562,375 m3
odvoz výkopku z mezideponie do násypů - 562,375 m3</t>
  </si>
  <si>
    <t>1394645655</t>
  </si>
  <si>
    <t>-154181847</t>
  </si>
  <si>
    <t>1893280875</t>
  </si>
  <si>
    <t>Poznámka k položce:
 převoz jílovito-štěrkovité zeminy pro plombu v úseku 0,000÷0,200</t>
  </si>
  <si>
    <t>117356512</t>
  </si>
  <si>
    <t>Poznámka k položce:
odvoz rašeliny z úseku 0,000÷0,200 na skládku</t>
  </si>
  <si>
    <t>-1731993070</t>
  </si>
  <si>
    <t>Poznámka k položce:
výkopek pro rýhy drenáže</t>
  </si>
  <si>
    <t>566778189</t>
  </si>
  <si>
    <t>Poznámka k položce:
jímky</t>
  </si>
  <si>
    <t>637117725</t>
  </si>
  <si>
    <t>Poznámka k položce:
výkopek pro příčnou drenáž</t>
  </si>
  <si>
    <t>-1529271428</t>
  </si>
  <si>
    <t>-1110735300</t>
  </si>
  <si>
    <t>2011941906</t>
  </si>
  <si>
    <t>-1807461018</t>
  </si>
  <si>
    <t>Poznámka k položce:
zřízení plomby v úseku 0,000÷0,200</t>
  </si>
  <si>
    <t>-1218888598</t>
  </si>
  <si>
    <t>-109206636</t>
  </si>
  <si>
    <t>Poznámka k položce:
uložení rašeliony z úseku 0,000÷0,200</t>
  </si>
  <si>
    <t>1433417491</t>
  </si>
  <si>
    <t>Poznámka k položce:
výkopek pro rýhy drenáž</t>
  </si>
  <si>
    <t>-281681678</t>
  </si>
  <si>
    <t>1546238585</t>
  </si>
  <si>
    <t>-1402018698</t>
  </si>
  <si>
    <t>683818443</t>
  </si>
  <si>
    <t>1301789712</t>
  </si>
  <si>
    <t>Poznámka k položce:
odkopávky
508,586 x 1,75</t>
  </si>
  <si>
    <t>714699659</t>
  </si>
  <si>
    <t>Poznámka k položce:
rašelina
577,5 x 0,9</t>
  </si>
  <si>
    <t>-2069182368</t>
  </si>
  <si>
    <t>Poznámka k položce:
rýhy drenáž
101,66 x 1,75</t>
  </si>
  <si>
    <t>-1069646096</t>
  </si>
  <si>
    <t>Poznámka k položce:
jímky
8 x 1,75</t>
  </si>
  <si>
    <t>-1982724564</t>
  </si>
  <si>
    <t>Poznámka k položce:
příčná drenáž
7,04 x 1,75</t>
  </si>
  <si>
    <t>-410016378</t>
  </si>
  <si>
    <t>181988474</t>
  </si>
  <si>
    <t>-1466860702</t>
  </si>
  <si>
    <t>1446028533</t>
  </si>
  <si>
    <t>Poznámka k položce:
(6343,65+189,14)*,015</t>
  </si>
  <si>
    <t>1270962276</t>
  </si>
  <si>
    <t>-1048159038</t>
  </si>
  <si>
    <t>-886548025</t>
  </si>
  <si>
    <t>787692025</t>
  </si>
  <si>
    <t>16568135</t>
  </si>
  <si>
    <t>1311837649</t>
  </si>
  <si>
    <t>Poznámka k položce:
635,4*(0,4*0,4-0,075*0,0,75*3,142)</t>
  </si>
  <si>
    <t>812627349</t>
  </si>
  <si>
    <t xml:space="preserve">Poznámka k položce:
příčná drenáž
</t>
  </si>
  <si>
    <t>-689539156</t>
  </si>
  <si>
    <t xml:space="preserve">Poznámka k položce:
Staničení délka [m])
0,36000  105,3
0,36000  32,5
0,52000  80,7
0,60100  74,5
0,60100  34,9
0,73100  67,6
0,73100  20,4
0,89000  118,9
0,89000  100,6
               635,4
</t>
  </si>
  <si>
    <t>1205310865</t>
  </si>
  <si>
    <t xml:space="preserve">Poznámka k položce:
Příčná drenáž 3xDN100 
Staničení délka
0,01000 15
0,06500 7
 22
</t>
  </si>
  <si>
    <t>1026677869</t>
  </si>
  <si>
    <t>Poznámka k položce:
sanace v úseku 0,000÷0,200</t>
  </si>
  <si>
    <t>-1135773850</t>
  </si>
  <si>
    <t>Poznámka k položce:
sanace v úseku 0,000÷0,200
1155 x 1,15</t>
  </si>
  <si>
    <t>1876692405</t>
  </si>
  <si>
    <t>Poznámka k položce:
sanace v úseku 0,950÷1,125 3</t>
  </si>
  <si>
    <t>980944781</t>
  </si>
  <si>
    <t>Poznámka k položce:
sanace v úseku 0,950÷1,125 3
1012,704 x 1,15</t>
  </si>
  <si>
    <t>-910456930</t>
  </si>
  <si>
    <t xml:space="preserve">Poznámka k položce:
635,4 x 0,4
</t>
  </si>
  <si>
    <t>1791569125</t>
  </si>
  <si>
    <t>Poznámka k položce:
254,16 x 115%</t>
  </si>
  <si>
    <t>-737571508</t>
  </si>
  <si>
    <t xml:space="preserve">Poznámka k položce:
jímky Geotex
0,36000 2 
0,60500 2 
0,73300 2 
0,89000 2 
 8 
</t>
  </si>
  <si>
    <t>-45304642</t>
  </si>
  <si>
    <t>Poznámka k položce:
8 x 115%</t>
  </si>
  <si>
    <t>-860630664</t>
  </si>
  <si>
    <t>-941942451</t>
  </si>
  <si>
    <t>-1379911182</t>
  </si>
  <si>
    <t>2144435080</t>
  </si>
  <si>
    <t xml:space="preserve">Poznámka k položce:
jímky      objem [m3]
0,36000   2
0,60500   2
0,73300   2
0,89000   2
                8
</t>
  </si>
  <si>
    <t>1277971990</t>
  </si>
  <si>
    <t>463212121</t>
  </si>
  <si>
    <t>Rovnanina z lomového kamene s vyklínováním spár těženým kamenivem</t>
  </si>
  <si>
    <t>1186403391</t>
  </si>
  <si>
    <t>Rovnanina z lomového kamene upraveného, tříděného  jakékoliv tloušťky rovnaniny s vyplněním spár a dutin těženým kamenivem</t>
  </si>
  <si>
    <t>Poznámka k položce:
sanace v úseku 0,00÷0,200
LK 0/250 - tl. 45 cm</t>
  </si>
  <si>
    <t>515206218</t>
  </si>
  <si>
    <t>Poznámka k položce:
sanace v úseku 0,950÷1,125
LK 0/250 -tl. 60 cm</t>
  </si>
  <si>
    <t>-244872290</t>
  </si>
  <si>
    <t>Poznámka k položce:
odečet CAD trasa 3885,68 x 114%</t>
  </si>
  <si>
    <t>-72549895</t>
  </si>
  <si>
    <t>593529444</t>
  </si>
  <si>
    <t>Poznámka k položce:
odečet CAD trasa 3885,68 x 171%</t>
  </si>
  <si>
    <t>534839529</t>
  </si>
  <si>
    <t>-1403675846</t>
  </si>
  <si>
    <t>1372860780</t>
  </si>
  <si>
    <t>1829142614</t>
  </si>
  <si>
    <t>-903668227</t>
  </si>
  <si>
    <t>1670401491</t>
  </si>
  <si>
    <t>1265782029</t>
  </si>
  <si>
    <t>2019730840</t>
  </si>
  <si>
    <t>1564005389</t>
  </si>
  <si>
    <t>1130356741</t>
  </si>
  <si>
    <t>-1403810876</t>
  </si>
  <si>
    <t>-1031476922</t>
  </si>
  <si>
    <t>915121111</t>
  </si>
  <si>
    <t>Vodorovné dopravní značení vodící čáry souvislé š 250 mm základní bílá barva</t>
  </si>
  <si>
    <t>-284874083</t>
  </si>
  <si>
    <t>Vodorovné dopravní značení stříkané barvou  vodící čára bílá šířky 250 mm souvislá základní</t>
  </si>
  <si>
    <t>915611111</t>
  </si>
  <si>
    <t>Předznačení vodorovného liniového značení</t>
  </si>
  <si>
    <t>259372788</t>
  </si>
  <si>
    <t>Předznačení pro vodorovné značení  stříkané barvou nebo prováděné z nátěrových hmot liniové dělicí čáry, vodicí proužky</t>
  </si>
  <si>
    <t>1842754542</t>
  </si>
  <si>
    <t>1590139772</t>
  </si>
  <si>
    <t>1445404358</t>
  </si>
  <si>
    <t>15*1,02</t>
  </si>
  <si>
    <t>2113170268</t>
  </si>
  <si>
    <t>440031902</t>
  </si>
  <si>
    <t>-1967842207</t>
  </si>
  <si>
    <t>1320191867</t>
  </si>
  <si>
    <t>1533903527</t>
  </si>
  <si>
    <t>Poznámka k položce:
 CETIN, GASNET</t>
  </si>
  <si>
    <t>-1638128208</t>
  </si>
  <si>
    <t>1223850154</t>
  </si>
  <si>
    <t>-2096525141</t>
  </si>
  <si>
    <t>-1645870907</t>
  </si>
  <si>
    <t>1686567332</t>
  </si>
  <si>
    <t>867985364</t>
  </si>
  <si>
    <t>45714944</t>
  </si>
  <si>
    <t>-893180754</t>
  </si>
  <si>
    <t>-2034407673</t>
  </si>
  <si>
    <t>1060382246</t>
  </si>
  <si>
    <t xml:space="preserve">202004019 - SO 109 - Polní cesta DO 14 </t>
  </si>
  <si>
    <t>1360806254</t>
  </si>
  <si>
    <t>-1544196262</t>
  </si>
  <si>
    <t>Poznámka k položce:
900,767 x 0,25 x 5% x1,3</t>
  </si>
  <si>
    <t>-1037657224</t>
  </si>
  <si>
    <t>-1426158047</t>
  </si>
  <si>
    <t>122251402</t>
  </si>
  <si>
    <t>Vykopávky v zemníku na suchu v hornině třídy těžitelnosti I, skupiny 3 objem do 50 m3 strojně</t>
  </si>
  <si>
    <t>-407217379</t>
  </si>
  <si>
    <t>Vykopávky v zemnících na suchu strojně zapažených i nezapažených v hornině třídy těžitelnosti I skupiny 3 přes 20 do 50 m3</t>
  </si>
  <si>
    <t>Poznámka k položce:
oboustranné zatravnění zelených pásů podél komunikace
fakturace podle skutečnosti
uvažováno 344 m2 x 0,15 m</t>
  </si>
  <si>
    <t>2135582622</t>
  </si>
  <si>
    <t>-1025304423</t>
  </si>
  <si>
    <t>Poznámka k položce:
odvoz výkopku z trasy VPC 12 do násypů - 431,96</t>
  </si>
  <si>
    <t>-601189605</t>
  </si>
  <si>
    <t>1543582050</t>
  </si>
  <si>
    <t>699270086</t>
  </si>
  <si>
    <t>11323468</t>
  </si>
  <si>
    <t>Poznámka k položce:
odkopávky
269,484 x 1,75</t>
  </si>
  <si>
    <t>190991355</t>
  </si>
  <si>
    <t xml:space="preserve">Poznámka k položce:
900,767 x 0,15 </t>
  </si>
  <si>
    <t>1791913853</t>
  </si>
  <si>
    <t>-467110770</t>
  </si>
  <si>
    <t>-1335886575</t>
  </si>
  <si>
    <t>-1241104451</t>
  </si>
  <si>
    <t>2129562943</t>
  </si>
  <si>
    <t>1671070862</t>
  </si>
  <si>
    <t>-1949141005</t>
  </si>
  <si>
    <t>-268550814</t>
  </si>
  <si>
    <t>2136657010</t>
  </si>
  <si>
    <t>Poznámka k položce:
538,050 x 112%</t>
  </si>
  <si>
    <t>1563155009</t>
  </si>
  <si>
    <t>Poznámka k položce:
538,050 x 167%</t>
  </si>
  <si>
    <t>564851111.1</t>
  </si>
  <si>
    <t>-534547229</t>
  </si>
  <si>
    <t xml:space="preserve">Poznámka k položce:
17,15 x 132%
</t>
  </si>
  <si>
    <t>-1713384615</t>
  </si>
  <si>
    <t>Poznámka k položce:
17,15 x 115%</t>
  </si>
  <si>
    <t>-1515866899</t>
  </si>
  <si>
    <t>Poznámka k položce:
17,15  x 103%</t>
  </si>
  <si>
    <t>69203615</t>
  </si>
  <si>
    <t>980506347</t>
  </si>
  <si>
    <t>Poznámka k položce:
17,15  x 109%</t>
  </si>
  <si>
    <t>453003938</t>
  </si>
  <si>
    <t>Poznámka k položce:
17,15 x 100%</t>
  </si>
  <si>
    <t>-704376089</t>
  </si>
  <si>
    <t>Poznámka k položce:
17,15 x 100,6%</t>
  </si>
  <si>
    <t>-921410286</t>
  </si>
  <si>
    <t>-49756053</t>
  </si>
  <si>
    <t>1067621782</t>
  </si>
  <si>
    <t>-253006235</t>
  </si>
  <si>
    <t>-2078139753</t>
  </si>
  <si>
    <t>-1184382690</t>
  </si>
  <si>
    <t>427715324</t>
  </si>
  <si>
    <t>-431771739</t>
  </si>
  <si>
    <t>-1270055973</t>
  </si>
  <si>
    <t>-904291092</t>
  </si>
  <si>
    <t>872134734</t>
  </si>
  <si>
    <t>-513257647</t>
  </si>
  <si>
    <t>2027526670</t>
  </si>
  <si>
    <t>866412736</t>
  </si>
  <si>
    <t>792345036</t>
  </si>
  <si>
    <t>202004020 - SO 201 - most na polní cestě VPC 2</t>
  </si>
  <si>
    <t xml:space="preserve">    3 - Svislé a kompletní konstrukce</t>
  </si>
  <si>
    <t xml:space="preserve">    6 - Úpravy povrchů, podlahy a osazování výplní</t>
  </si>
  <si>
    <t>PSV - Práce a dodávky PSV</t>
  </si>
  <si>
    <t xml:space="preserve">    711 - Izolace proti vodě, vlhkosti a plynům</t>
  </si>
  <si>
    <t xml:space="preserve">    783 - Dokončovací práce - nátěry</t>
  </si>
  <si>
    <t>272040722</t>
  </si>
  <si>
    <t>Poznámka k položce:
odečet CAD
odstranění nadloží stávající konstrukce 44 m2 x 0,3 = 13,2 m3
výkop pro přech. desky - 38,5 m2 x 0,6 = 23,1 m3</t>
  </si>
  <si>
    <t>129911123</t>
  </si>
  <si>
    <t>Bourání zdiva z ŽB nebo předpjatého betonu v odkopávkách nebo prokopávkách ručně</t>
  </si>
  <si>
    <t>1475791080</t>
  </si>
  <si>
    <t>Bourání konstrukcí v odkopávkách a prokopávkách ručně s přemístěním suti na hromady na vzdálenost do 20 m nebo s naložením na dopravní prostředek z betonu železového nebo předpjatého</t>
  </si>
  <si>
    <t>-435580401</t>
  </si>
  <si>
    <t>639519312</t>
  </si>
  <si>
    <t>-839690379</t>
  </si>
  <si>
    <t>Svislé a kompletní konstrukce</t>
  </si>
  <si>
    <t>317171126</t>
  </si>
  <si>
    <t>Kotvení monolitického betonu římsy do mostovky kotvou do vývrtu</t>
  </si>
  <si>
    <t>818524000</t>
  </si>
  <si>
    <t>Kotvení monolitického betonu římsy do mostovky  kotvou do vývrtu</t>
  </si>
  <si>
    <t>953965159</t>
  </si>
  <si>
    <t>Atypická kotva</t>
  </si>
  <si>
    <t>-1926210695</t>
  </si>
  <si>
    <t>atypická kotva</t>
  </si>
  <si>
    <t>Poznámka k položce:
atypická kotva - viz výkres</t>
  </si>
  <si>
    <t>317321118</t>
  </si>
  <si>
    <t>Mostní římsy ze ŽB C 30/37</t>
  </si>
  <si>
    <t>2025456143</t>
  </si>
  <si>
    <t>Římsy ze železového betonu C 30/37</t>
  </si>
  <si>
    <t>317353121</t>
  </si>
  <si>
    <t>Bednění mostních říms všech tvarů - zřízení</t>
  </si>
  <si>
    <t>-1589829026</t>
  </si>
  <si>
    <t>Bednění mostní římsy zřízení všech tvarů</t>
  </si>
  <si>
    <t>317353221</t>
  </si>
  <si>
    <t>Bednění mostních říms všech tvarů - odstranění</t>
  </si>
  <si>
    <t>-1196101569</t>
  </si>
  <si>
    <t>Bednění mostní římsy odstranění všech tvarů</t>
  </si>
  <si>
    <t>317361116</t>
  </si>
  <si>
    <t>Výztuž mostních říms z betonářské oceli 10 505</t>
  </si>
  <si>
    <t>-933750469</t>
  </si>
  <si>
    <t>Výztuž mostních železobetonových říms  z betonářské oceli 10 505 (R) nebo BSt 500</t>
  </si>
  <si>
    <t>334323217</t>
  </si>
  <si>
    <t>Mostní křídla a závěrné zídky ze ŽB C 25/30</t>
  </si>
  <si>
    <t>-668207153</t>
  </si>
  <si>
    <t>Mostní křídla a závěrné zídky z betonu železového C 25/30</t>
  </si>
  <si>
    <t>334352111</t>
  </si>
  <si>
    <t>Bednění mostních křídel a závěrných zídek ze systémového bednění s výplní z překližek - zřízení</t>
  </si>
  <si>
    <t>849702227</t>
  </si>
  <si>
    <t>Bednění mostních křídel a závěrných zídek ze systémového bednění zřízení z překližek</t>
  </si>
  <si>
    <t>334352211</t>
  </si>
  <si>
    <t>Bednění mostních křídel a závěrných zídek ze systémového bednění s výplní z překližek - odstranění</t>
  </si>
  <si>
    <t>464959106</t>
  </si>
  <si>
    <t>Bednění mostních křídel a závěrných zídek ze systémového bednění odstranění z překližek</t>
  </si>
  <si>
    <t>334361226</t>
  </si>
  <si>
    <t>Výztuž křídel, závěrných zdí z betonářské oceli 10 505</t>
  </si>
  <si>
    <t>1542897559</t>
  </si>
  <si>
    <t>Výztuž betonářská mostních konstrukcí opěr, úložných prahů, křídel, závěrných zídek, bloků ložisek, pilířů a sloupů z oceli 10 505 (R) nebo BSt 500 křídel, závěrných zdí</t>
  </si>
  <si>
    <t>421321107</t>
  </si>
  <si>
    <t>Mostní nosné konstrukce deskové přechodové ze ŽB C 25/30</t>
  </si>
  <si>
    <t>-251347794</t>
  </si>
  <si>
    <t>Mostní železobetonové nosné konstrukce deskové nebo klenbové, trámové, ostatní  deskové přechodové, z betonu C 25/30</t>
  </si>
  <si>
    <t>421351112</t>
  </si>
  <si>
    <t>Bednění boků přechodové desky konstrukcí mostů - zřízení</t>
  </si>
  <si>
    <t>-1952407537</t>
  </si>
  <si>
    <t>Bednění deskových konstrukcí mostů z betonu železového nebo předpjatého  zřízení boků přechodové desky</t>
  </si>
  <si>
    <t>Poznámka k položce:
přechodové desky - 10,87 m2
boky klínů na desce - 2,6 m2
celkem 13,47 m2</t>
  </si>
  <si>
    <t>421351212</t>
  </si>
  <si>
    <t>Bednění boků přechodové desky konstrukcí mostů - odstranění</t>
  </si>
  <si>
    <t>1265280918</t>
  </si>
  <si>
    <t>Bednění deskových konstrukcí mostů z betonu železového nebo předpjatého  odstranění boků přechodové desky</t>
  </si>
  <si>
    <t>421361216</t>
  </si>
  <si>
    <t>Výztuž ŽB přechodové desky z betonářské oceli 10 505</t>
  </si>
  <si>
    <t>-689244037</t>
  </si>
  <si>
    <t>Výztuž deskových konstrukcí  z betonářské oceli 10 505 (R) nebo BSt 500 přechodové desky</t>
  </si>
  <si>
    <t>457311117</t>
  </si>
  <si>
    <t>Vyrovnávací nebo spádový beton C 25/30 včetně úpravy povrchu</t>
  </si>
  <si>
    <t>18289495</t>
  </si>
  <si>
    <t>Vyrovnávací nebo spádový beton včetně úpravy povrchu  C 25/30</t>
  </si>
  <si>
    <t>-1083692837</t>
  </si>
  <si>
    <t>458501112</t>
  </si>
  <si>
    <t>Výplňové klíny za opěrou z kameniva drceného hutněného po vrstvách</t>
  </si>
  <si>
    <t>-1930786790</t>
  </si>
  <si>
    <t>Výplňové klíny za opěrou z kameniva hutněného po vrstvách drceného</t>
  </si>
  <si>
    <t>1006446924</t>
  </si>
  <si>
    <t>Zához prostoru z lomového kamene</t>
  </si>
  <si>
    <t>869323964</t>
  </si>
  <si>
    <t>474394026</t>
  </si>
  <si>
    <t>-788027639</t>
  </si>
  <si>
    <t>606840314</t>
  </si>
  <si>
    <t>1751004952</t>
  </si>
  <si>
    <t>151895018</t>
  </si>
  <si>
    <t>1715983586</t>
  </si>
  <si>
    <t>Úpravy povrchů, podlahy a osazování výplní</t>
  </si>
  <si>
    <t>629995219</t>
  </si>
  <si>
    <t>Očištění vnějších ploch otryskáním nesušeným křemičitým pískem betonového povrchu</t>
  </si>
  <si>
    <t>1991610304</t>
  </si>
  <si>
    <t>Očištění vnějších ploch tryskáním křemičitým pískem nesušeným ( metodou torbo tryskání), povrchu betonového</t>
  </si>
  <si>
    <t>Poznámka k položce:
očištění stávajících žlb. panelů</t>
  </si>
  <si>
    <t>-155824989</t>
  </si>
  <si>
    <t>911334111</t>
  </si>
  <si>
    <t>Svodidlo ocelové zábradelní zádržnosti H2 typ ZSNH4/H2 kotvené do římsy bez výplně</t>
  </si>
  <si>
    <t>1486145189</t>
  </si>
  <si>
    <t>Zábradelní svodidla ocelová s osazením sloupků kotvením do římsy, se svodnicí úrovně zádržnosti H2 ZSNH4/H2 bez výplně</t>
  </si>
  <si>
    <t>938909331</t>
  </si>
  <si>
    <t>Čištění vozovek metením ručně podkladu nebo krytu betonového nebo živičného</t>
  </si>
  <si>
    <t>-68107560</t>
  </si>
  <si>
    <t>Čištění vozovek metením bláta, prachu nebo hlinitého nánosu s odklizením na hromady na vzdálenost do 20 m nebo naložením na dopravní prostředek ručně povrchu podkladu nebo krytu betonového nebo živičného</t>
  </si>
  <si>
    <t>Poznámka k položce:
očištění líce stávajících panelů</t>
  </si>
  <si>
    <t>961051111</t>
  </si>
  <si>
    <t>Bourání mostních základů z ŽB</t>
  </si>
  <si>
    <t>546003516</t>
  </si>
  <si>
    <t>Bourání mostních konstrukcí základů ze železového betonu</t>
  </si>
  <si>
    <t>966023219</t>
  </si>
  <si>
    <t>Odstranění mostních klřídel betonových</t>
  </si>
  <si>
    <t>-1927281022</t>
  </si>
  <si>
    <t>966053129</t>
  </si>
  <si>
    <t>Bourání  říms ze železobetonu</t>
  </si>
  <si>
    <t>-650565970</t>
  </si>
  <si>
    <t>977141125</t>
  </si>
  <si>
    <t>Vrty pro kotvy do betonu průměru 25 mm hloubky 170 mm s vyplněním epoxidovým tmelem</t>
  </si>
  <si>
    <t>-1330335987</t>
  </si>
  <si>
    <t>Vrty pro kotvy do betonu  s vyplněním epoxidovým tmelem, průměru 25 mm, hloubky 170 mm</t>
  </si>
  <si>
    <t>985111221</t>
  </si>
  <si>
    <t>Odsekání betonu líce kleneb a podhledů tl do 80 mm</t>
  </si>
  <si>
    <t>-827123907</t>
  </si>
  <si>
    <t>Odsekání vrstev betonu líce kleneb a podhledů, tloušťka odsekané vrstvy do 80 mm</t>
  </si>
  <si>
    <t>Poznámka k položce:
sanace povrchových vad na spodní straně panelů - 4 m2
zarovnání odsekané části opěry 1 m2
skutečný rozsah bude upřesněn v rámci stavby</t>
  </si>
  <si>
    <t>985111291</t>
  </si>
  <si>
    <t>Příplatek k odsekání omítek a betonu za práci ve stísněném prostoru</t>
  </si>
  <si>
    <t>1029595221</t>
  </si>
  <si>
    <t>Odsekání vrstev betonu Příplatek k cenám odsekání betonu za práci ve stísněném prostoru</t>
  </si>
  <si>
    <t>985131111</t>
  </si>
  <si>
    <t>Očištění ploch stěn, rubu kleneb a podlah tlakovou vodou</t>
  </si>
  <si>
    <t>1448311931</t>
  </si>
  <si>
    <t>985311212</t>
  </si>
  <si>
    <t>Reprofilace líce kleneb a podhledů cementovými sanačními maltami tl 20 mm</t>
  </si>
  <si>
    <t>-1199542512</t>
  </si>
  <si>
    <t>Reprofilace betonu sanačními maltami na cementové bázi ručně líce kleneb a podhledů, tloušťky přes 10 do 20 mm</t>
  </si>
  <si>
    <t>985311911</t>
  </si>
  <si>
    <t>Příplatek při reprofilaci sanačními maltami za práci ve stísněném prostoru</t>
  </si>
  <si>
    <t>186089520</t>
  </si>
  <si>
    <t>Reprofilace betonu sanačními maltami na cementové bázi ručně Příplatek k cenám za práci ve stísněném prostoru</t>
  </si>
  <si>
    <t>985312124</t>
  </si>
  <si>
    <t>Stěrka k vyrovnání betonových ploch líce kleneb a podhledů tl 5 mm</t>
  </si>
  <si>
    <t>813187833</t>
  </si>
  <si>
    <t>Stěrka k vyrovnání ploch reprofilovaného betonu líce kleneb a podhledů, tloušťky do 5 mm</t>
  </si>
  <si>
    <t>985312191</t>
  </si>
  <si>
    <t>Příplatek ke stěrce pro vyrovnání betonových ploch za práci ve stísněném prostoru</t>
  </si>
  <si>
    <t>-1446662440</t>
  </si>
  <si>
    <t>Stěrka k vyrovnání ploch reprofilovaného betonu Příplatek k cenám za práci ve stísněném prostoru</t>
  </si>
  <si>
    <t>985321111</t>
  </si>
  <si>
    <t>Ochranný nátěr výztuže na cementové bázi stěn, líce kleneb a podhledů 1 vrstva tl 1 mm</t>
  </si>
  <si>
    <t>509146802</t>
  </si>
  <si>
    <t>Ochranný nátěr betonářské výztuže 1 vrstva tloušťky 1 mm na cementové bázi stěn, líce kleneb a podhledů</t>
  </si>
  <si>
    <t>985321911</t>
  </si>
  <si>
    <t>Příplatek k cenám ochranného nátěru výztuže za práce ve stísněném prostoru</t>
  </si>
  <si>
    <t>1365877038</t>
  </si>
  <si>
    <t>Ochranný nátěr betonářské výztuže Příplatek k cenám za práci ve stísněném prostoru</t>
  </si>
  <si>
    <t>985323212</t>
  </si>
  <si>
    <t>Spojovací můstek reprofilovaného betonu na epoxidové bázi tl 2 mm</t>
  </si>
  <si>
    <t>2039475201</t>
  </si>
  <si>
    <t>Spojovací můstek reprofilovaného betonu na epoxidové bázi, tloušťky 2 mm</t>
  </si>
  <si>
    <t>985324112</t>
  </si>
  <si>
    <t>Impregnační gelový nátěr betonu dvojnásobný (OS-A)</t>
  </si>
  <si>
    <t>-1111558336</t>
  </si>
  <si>
    <t>Ochranný nátěr betonu na bázi silanu impregnační gelový dvojnásobný (OS-A)</t>
  </si>
  <si>
    <t>985324221</t>
  </si>
  <si>
    <t>Ochranný akrylátový nátěr betonu dvojnásobný se stěrkou (OS-C)</t>
  </si>
  <si>
    <t>-227918201</t>
  </si>
  <si>
    <t>Ochranný nátěr betonu akrylátový dvojnásobný se stěrkou (OS-C)</t>
  </si>
  <si>
    <t>985324911</t>
  </si>
  <si>
    <t>Příplatek k cenám ochranných nátěrů betonu za práci ve stísněném prostoru</t>
  </si>
  <si>
    <t>1241991643</t>
  </si>
  <si>
    <t>Ochranný nátěr betonu Příplatek k cenám za práci ve stísněném prostoru</t>
  </si>
  <si>
    <t>-698338772</t>
  </si>
  <si>
    <t>997013862</t>
  </si>
  <si>
    <t>Poplatek za uložení stavebního odpadu na recyklační skládce (skládkovné) z armovaného betonu kód odpadu  17 01 01</t>
  </si>
  <si>
    <t>-509628928</t>
  </si>
  <si>
    <t>Poplatek za uložení stavebního odpadu na recyklační skládce (skládkovné) z armovaného betonu zatříděného do Katalogu odpadů pod kódem 17 01 01</t>
  </si>
  <si>
    <t>1396036572</t>
  </si>
  <si>
    <t>-465964774</t>
  </si>
  <si>
    <t>936153118</t>
  </si>
  <si>
    <t>PSV</t>
  </si>
  <si>
    <t>Práce a dodávky PSV</t>
  </si>
  <si>
    <t>711</t>
  </si>
  <si>
    <t>Izolace proti vodě, vlhkosti a plynům</t>
  </si>
  <si>
    <t>711121131</t>
  </si>
  <si>
    <t>Provedení izolace proti zemní vlhkosti vodorovné za horka nátěrem asfaltovým</t>
  </si>
  <si>
    <t>-998668906</t>
  </si>
  <si>
    <t>Provedení izolace proti zemní vlhkosti natěradly a tmely za horka na ploše vodorovné V nátěrem asfaltovým</t>
  </si>
  <si>
    <t>111613320</t>
  </si>
  <si>
    <t>asfalt stavebně-izolační, AZIT 105/B2  bal. 190 kg</t>
  </si>
  <si>
    <t>-869083310</t>
  </si>
  <si>
    <t>Výrobky asfaltové izolační a zálivkové hmoty asfalty oxidované stavebně-izolační AZIT 105/B2  bal. 190 kg</t>
  </si>
  <si>
    <t>711341564</t>
  </si>
  <si>
    <t>Provedení hydroizolace mostovek pásy přitavením NAIP</t>
  </si>
  <si>
    <t>-668406771</t>
  </si>
  <si>
    <t>Provedení izolace mostovek pásy přitavením NAIP</t>
  </si>
  <si>
    <t>628331590</t>
  </si>
  <si>
    <t>pás těžký asfaltovaný SKLOBIT 40 MINERAL G 200 S40</t>
  </si>
  <si>
    <t>1460485157</t>
  </si>
  <si>
    <t>Pásy asfaltované těžké vložka skleněná tkanina SKLOBIT 40 MINERAL role/10m2</t>
  </si>
  <si>
    <t>783</t>
  </si>
  <si>
    <t>Dokončovací práce - nátěry</t>
  </si>
  <si>
    <t>783813151</t>
  </si>
  <si>
    <t>Penetrační syntetický nátěr hrubých betonových povrchů a hrubých, rýhovaných a škrábaných omítek</t>
  </si>
  <si>
    <t>1324010030</t>
  </si>
  <si>
    <t>Penetrační nátěr omítek hrubých betonových povrchů nebo omítek hrubých, rýhovaných tenkovrstvých nebo škrábaných (břízolitových) syntetický</t>
  </si>
  <si>
    <t>Poznámka k položce:
 líc stávajících panelů</t>
  </si>
  <si>
    <t>14217873</t>
  </si>
  <si>
    <t>1638360411</t>
  </si>
  <si>
    <t>192082350</t>
  </si>
  <si>
    <t>-878345378</t>
  </si>
  <si>
    <t>1890320706</t>
  </si>
  <si>
    <t>1011997080</t>
  </si>
  <si>
    <t>1231908790</t>
  </si>
  <si>
    <t>-342276253</t>
  </si>
  <si>
    <t>Ostatní posudky - zkoušky betonu</t>
  </si>
  <si>
    <t>1712221934</t>
  </si>
  <si>
    <t>-38247183</t>
  </si>
  <si>
    <t>-1918960942</t>
  </si>
  <si>
    <t>674352560</t>
  </si>
  <si>
    <t>091003001</t>
  </si>
  <si>
    <t>Zřízení pevných bodů pro geodetické měření</t>
  </si>
  <si>
    <t>-61400577</t>
  </si>
  <si>
    <t>2020040131 - SO 103.1 VPC 10 vegetační úpravy</t>
  </si>
  <si>
    <t>1219434248</t>
  </si>
  <si>
    <t>25560711</t>
  </si>
  <si>
    <t>-291520419</t>
  </si>
  <si>
    <t>-1570754007</t>
  </si>
  <si>
    <t>1445213104</t>
  </si>
  <si>
    <t>-2083737480</t>
  </si>
  <si>
    <t>1632066431</t>
  </si>
  <si>
    <t>-744456412</t>
  </si>
  <si>
    <t>1847838086</t>
  </si>
  <si>
    <t>695125459</t>
  </si>
  <si>
    <t>-497520438</t>
  </si>
  <si>
    <t>2020040161 - SO 106.1 VPC 13 vegetační úpravy</t>
  </si>
  <si>
    <t>510630847</t>
  </si>
  <si>
    <t>Poznámka k položce:
Liniová zeleň 0÷280  P, rozpon 15 m, 18 ks</t>
  </si>
  <si>
    <t>1751460702</t>
  </si>
  <si>
    <t>-1709280291</t>
  </si>
  <si>
    <t>840436928</t>
  </si>
  <si>
    <t>562932530</t>
  </si>
  <si>
    <t>-960905393</t>
  </si>
  <si>
    <t>-1866237058</t>
  </si>
  <si>
    <t>1413032577</t>
  </si>
  <si>
    <t>1022885926</t>
  </si>
  <si>
    <t>-1108347310</t>
  </si>
  <si>
    <t>-956011832</t>
  </si>
  <si>
    <t>2020040171 - SO 107.1 VPC 15 vegetační úpravy</t>
  </si>
  <si>
    <t>1593560888</t>
  </si>
  <si>
    <t>1973693715</t>
  </si>
  <si>
    <t>1840769687</t>
  </si>
  <si>
    <t>-20447244</t>
  </si>
  <si>
    <t>1275491402</t>
  </si>
  <si>
    <t>-815332574</t>
  </si>
  <si>
    <t>1412679816</t>
  </si>
  <si>
    <t>-1300750817</t>
  </si>
  <si>
    <t>152863320</t>
  </si>
  <si>
    <t>-2030377929</t>
  </si>
  <si>
    <t>80180180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</si>
</sst>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28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8"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6"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1" fillId="4" borderId="0" xfId="0" applyFont="1" applyFill="1" applyAlignment="1" applyProtection="1">
      <alignment horizontal="center" vertical="center"/>
      <protection/>
    </xf>
    <xf numFmtId="0" fontId="22" fillId="0" borderId="13" xfId="0" applyFont="1" applyBorder="1" applyAlignment="1" applyProtection="1">
      <alignment horizontal="center" vertical="center" wrapText="1"/>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7"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6" fillId="0" borderId="3"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7" fillId="0" borderId="17"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2" xfId="0" applyNumberFormat="1" applyFont="1" applyBorder="1" applyAlignment="1" applyProtection="1">
      <alignment vertical="center"/>
      <protection/>
    </xf>
    <xf numFmtId="0" fontId="6" fillId="0" borderId="0" xfId="0" applyFont="1" applyAlignment="1">
      <alignment horizontal="left" vertical="center"/>
    </xf>
    <xf numFmtId="0" fontId="28" fillId="0" borderId="0" xfId="20" applyFont="1" applyAlignment="1">
      <alignment horizontal="center"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7"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7" fillId="0" borderId="18" xfId="0" applyNumberFormat="1" applyFont="1" applyBorder="1" applyAlignment="1" applyProtection="1">
      <alignment vertical="center"/>
      <protection/>
    </xf>
    <xf numFmtId="4" fontId="27" fillId="0" borderId="19" xfId="0" applyNumberFormat="1" applyFont="1" applyBorder="1" applyAlignment="1" applyProtection="1">
      <alignment vertical="center"/>
      <protection/>
    </xf>
    <xf numFmtId="166"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0" fontId="0" fillId="0" borderId="1" xfId="0" applyBorder="1"/>
    <xf numFmtId="0" fontId="0" fillId="0" borderId="2" xfId="0" applyBorder="1"/>
    <xf numFmtId="0" fontId="12"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6"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1"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3" xfId="0" applyFont="1" applyFill="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7"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36" fillId="0" borderId="0" xfId="0" applyFont="1" applyAlignment="1" applyProtection="1">
      <alignment vertical="center" wrapText="1"/>
      <protection/>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25" fillId="0" borderId="0" xfId="0" applyFont="1" applyAlignment="1" applyProtection="1">
      <alignment horizontal="left" vertical="center" wrapText="1"/>
      <protection/>
    </xf>
    <xf numFmtId="0" fontId="29" fillId="0" borderId="0" xfId="0" applyFont="1" applyAlignment="1" applyProtection="1">
      <alignment horizontal="left" vertical="center" wrapText="1"/>
      <protection/>
    </xf>
    <xf numFmtId="0" fontId="21"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6"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7"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0" fontId="21" fillId="4" borderId="7" xfId="0" applyFont="1" applyFill="1" applyBorder="1" applyAlignment="1" applyProtection="1">
      <alignment horizontal="righ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4" borderId="21" xfId="0" applyFont="1" applyFill="1" applyBorder="1" applyAlignment="1" applyProtection="1">
      <alignment horizontal="left" vertical="center"/>
      <protection/>
    </xf>
    <xf numFmtId="0" fontId="19" fillId="0" borderId="16" xfId="0" applyFont="1" applyBorder="1" applyAlignment="1">
      <alignment horizontal="center" vertical="center"/>
    </xf>
    <xf numFmtId="0" fontId="19" fillId="0" borderId="10" xfId="0" applyFont="1" applyBorder="1" applyAlignment="1">
      <alignment horizontal="left" vertical="center"/>
    </xf>
    <xf numFmtId="0" fontId="20" fillId="0" borderId="17" xfId="0" applyFont="1" applyBorder="1" applyAlignment="1">
      <alignment horizontal="left" vertical="center"/>
    </xf>
    <xf numFmtId="0" fontId="20" fillId="0" borderId="0" xfId="0" applyFont="1" applyBorder="1" applyAlignment="1">
      <alignment horizontal="left" vertical="center"/>
    </xf>
    <xf numFmtId="0" fontId="20" fillId="0" borderId="17"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4" fontId="23"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1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4" t="s">
        <v>0</v>
      </c>
      <c r="AZ1" s="14" t="s">
        <v>1</v>
      </c>
      <c r="BA1" s="14" t="s">
        <v>2</v>
      </c>
      <c r="BB1" s="14" t="s">
        <v>3</v>
      </c>
      <c r="BT1" s="14" t="s">
        <v>4</v>
      </c>
      <c r="BU1" s="14" t="s">
        <v>4</v>
      </c>
      <c r="BV1" s="14" t="s">
        <v>5</v>
      </c>
    </row>
    <row r="2" spans="44:72" s="1" customFormat="1" ht="36.95" customHeight="1">
      <c r="AR2" s="260"/>
      <c r="AS2" s="260"/>
      <c r="AT2" s="260"/>
      <c r="AU2" s="260"/>
      <c r="AV2" s="260"/>
      <c r="AW2" s="260"/>
      <c r="AX2" s="260"/>
      <c r="AY2" s="260"/>
      <c r="AZ2" s="260"/>
      <c r="BA2" s="260"/>
      <c r="BB2" s="260"/>
      <c r="BC2" s="260"/>
      <c r="BD2" s="260"/>
      <c r="BE2" s="260"/>
      <c r="BS2" s="15" t="s">
        <v>6</v>
      </c>
      <c r="BT2" s="15" t="s">
        <v>7</v>
      </c>
    </row>
    <row r="3" spans="2:72" s="1" customFormat="1"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s="1" customFormat="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s="1" customFormat="1" ht="12" customHeight="1">
      <c r="B5" s="19"/>
      <c r="C5" s="20"/>
      <c r="D5" s="24" t="s">
        <v>13</v>
      </c>
      <c r="E5" s="20"/>
      <c r="F5" s="20"/>
      <c r="G5" s="20"/>
      <c r="H5" s="20"/>
      <c r="I5" s="20"/>
      <c r="J5" s="20"/>
      <c r="K5" s="244" t="s">
        <v>14</v>
      </c>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0"/>
      <c r="AQ5" s="20"/>
      <c r="AR5" s="18"/>
      <c r="BE5" s="241" t="s">
        <v>15</v>
      </c>
      <c r="BS5" s="15" t="s">
        <v>6</v>
      </c>
    </row>
    <row r="6" spans="2:71" s="1" customFormat="1" ht="36.95" customHeight="1">
      <c r="B6" s="19"/>
      <c r="C6" s="20"/>
      <c r="D6" s="26" t="s">
        <v>16</v>
      </c>
      <c r="E6" s="20"/>
      <c r="F6" s="20"/>
      <c r="G6" s="20"/>
      <c r="H6" s="20"/>
      <c r="I6" s="20"/>
      <c r="J6" s="20"/>
      <c r="K6" s="246" t="s">
        <v>17</v>
      </c>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0"/>
      <c r="AQ6" s="20"/>
      <c r="AR6" s="18"/>
      <c r="BE6" s="242"/>
      <c r="BS6" s="15" t="s">
        <v>6</v>
      </c>
    </row>
    <row r="7" spans="2:71" s="1" customFormat="1" ht="12" customHeight="1">
      <c r="B7" s="19"/>
      <c r="C7" s="20"/>
      <c r="D7" s="27" t="s">
        <v>18</v>
      </c>
      <c r="E7" s="20"/>
      <c r="F7" s="20"/>
      <c r="G7" s="20"/>
      <c r="H7" s="20"/>
      <c r="I7" s="20"/>
      <c r="J7" s="20"/>
      <c r="K7" s="25" t="s">
        <v>1</v>
      </c>
      <c r="L7" s="20"/>
      <c r="M7" s="20"/>
      <c r="N7" s="20"/>
      <c r="O7" s="20"/>
      <c r="P7" s="20"/>
      <c r="Q7" s="20"/>
      <c r="R7" s="20"/>
      <c r="S7" s="20"/>
      <c r="T7" s="20"/>
      <c r="U7" s="20"/>
      <c r="V7" s="20"/>
      <c r="W7" s="20"/>
      <c r="X7" s="20"/>
      <c r="Y7" s="20"/>
      <c r="Z7" s="20"/>
      <c r="AA7" s="20"/>
      <c r="AB7" s="20"/>
      <c r="AC7" s="20"/>
      <c r="AD7" s="20"/>
      <c r="AE7" s="20"/>
      <c r="AF7" s="20"/>
      <c r="AG7" s="20"/>
      <c r="AH7" s="20"/>
      <c r="AI7" s="20"/>
      <c r="AJ7" s="20"/>
      <c r="AK7" s="27" t="s">
        <v>19</v>
      </c>
      <c r="AL7" s="20"/>
      <c r="AM7" s="20"/>
      <c r="AN7" s="25" t="s">
        <v>1</v>
      </c>
      <c r="AO7" s="20"/>
      <c r="AP7" s="20"/>
      <c r="AQ7" s="20"/>
      <c r="AR7" s="18"/>
      <c r="BE7" s="242"/>
      <c r="BS7" s="15" t="s">
        <v>6</v>
      </c>
    </row>
    <row r="8" spans="2:71" s="1" customFormat="1" ht="12" customHeight="1">
      <c r="B8" s="19"/>
      <c r="C8" s="20"/>
      <c r="D8" s="27" t="s">
        <v>20</v>
      </c>
      <c r="E8" s="20"/>
      <c r="F8" s="20"/>
      <c r="G8" s="20"/>
      <c r="H8" s="20"/>
      <c r="I8" s="20"/>
      <c r="J8" s="20"/>
      <c r="K8" s="25" t="s">
        <v>21</v>
      </c>
      <c r="L8" s="20"/>
      <c r="M8" s="20"/>
      <c r="N8" s="20"/>
      <c r="O8" s="20"/>
      <c r="P8" s="20"/>
      <c r="Q8" s="20"/>
      <c r="R8" s="20"/>
      <c r="S8" s="20"/>
      <c r="T8" s="20"/>
      <c r="U8" s="20"/>
      <c r="V8" s="20"/>
      <c r="W8" s="20"/>
      <c r="X8" s="20"/>
      <c r="Y8" s="20"/>
      <c r="Z8" s="20"/>
      <c r="AA8" s="20"/>
      <c r="AB8" s="20"/>
      <c r="AC8" s="20"/>
      <c r="AD8" s="20"/>
      <c r="AE8" s="20"/>
      <c r="AF8" s="20"/>
      <c r="AG8" s="20"/>
      <c r="AH8" s="20"/>
      <c r="AI8" s="20"/>
      <c r="AJ8" s="20"/>
      <c r="AK8" s="27" t="s">
        <v>22</v>
      </c>
      <c r="AL8" s="20"/>
      <c r="AM8" s="20"/>
      <c r="AN8" s="28" t="s">
        <v>23</v>
      </c>
      <c r="AO8" s="20"/>
      <c r="AP8" s="20"/>
      <c r="AQ8" s="20"/>
      <c r="AR8" s="18"/>
      <c r="BE8" s="242"/>
      <c r="BS8" s="15" t="s">
        <v>6</v>
      </c>
    </row>
    <row r="9" spans="2:71" s="1" customFormat="1" ht="14.45"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242"/>
      <c r="BS9" s="15" t="s">
        <v>6</v>
      </c>
    </row>
    <row r="10" spans="2:71" s="1" customFormat="1" ht="12" customHeight="1">
      <c r="B10" s="19"/>
      <c r="C10" s="20"/>
      <c r="D10" s="27" t="s">
        <v>24</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7" t="s">
        <v>25</v>
      </c>
      <c r="AL10" s="20"/>
      <c r="AM10" s="20"/>
      <c r="AN10" s="25" t="s">
        <v>26</v>
      </c>
      <c r="AO10" s="20"/>
      <c r="AP10" s="20"/>
      <c r="AQ10" s="20"/>
      <c r="AR10" s="18"/>
      <c r="BE10" s="242"/>
      <c r="BS10" s="15" t="s">
        <v>6</v>
      </c>
    </row>
    <row r="11" spans="2:71" s="1" customFormat="1" ht="18.4" customHeight="1">
      <c r="B11" s="19"/>
      <c r="C11" s="20"/>
      <c r="D11" s="20"/>
      <c r="E11" s="25" t="s">
        <v>27</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7" t="s">
        <v>28</v>
      </c>
      <c r="AL11" s="20"/>
      <c r="AM11" s="20"/>
      <c r="AN11" s="25" t="s">
        <v>29</v>
      </c>
      <c r="AO11" s="20"/>
      <c r="AP11" s="20"/>
      <c r="AQ11" s="20"/>
      <c r="AR11" s="18"/>
      <c r="BE11" s="242"/>
      <c r="BS11" s="15" t="s">
        <v>6</v>
      </c>
    </row>
    <row r="12" spans="2:71" s="1" customFormat="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42"/>
      <c r="BS12" s="15" t="s">
        <v>6</v>
      </c>
    </row>
    <row r="13" spans="2:71" s="1" customFormat="1" ht="12" customHeight="1">
      <c r="B13" s="19"/>
      <c r="C13" s="20"/>
      <c r="D13" s="27" t="s">
        <v>30</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7" t="s">
        <v>25</v>
      </c>
      <c r="AL13" s="20"/>
      <c r="AM13" s="20"/>
      <c r="AN13" s="29" t="s">
        <v>31</v>
      </c>
      <c r="AO13" s="20"/>
      <c r="AP13" s="20"/>
      <c r="AQ13" s="20"/>
      <c r="AR13" s="18"/>
      <c r="BE13" s="242"/>
      <c r="BS13" s="15" t="s">
        <v>6</v>
      </c>
    </row>
    <row r="14" spans="2:71" ht="12.75">
      <c r="B14" s="19"/>
      <c r="C14" s="20"/>
      <c r="D14" s="20"/>
      <c r="E14" s="247" t="s">
        <v>31</v>
      </c>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7" t="s">
        <v>28</v>
      </c>
      <c r="AL14" s="20"/>
      <c r="AM14" s="20"/>
      <c r="AN14" s="29" t="s">
        <v>31</v>
      </c>
      <c r="AO14" s="20"/>
      <c r="AP14" s="20"/>
      <c r="AQ14" s="20"/>
      <c r="AR14" s="18"/>
      <c r="BE14" s="242"/>
      <c r="BS14" s="15" t="s">
        <v>6</v>
      </c>
    </row>
    <row r="15" spans="2:71" s="1" customFormat="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42"/>
      <c r="BS15" s="15" t="s">
        <v>4</v>
      </c>
    </row>
    <row r="16" spans="2:71" s="1" customFormat="1" ht="12" customHeight="1">
      <c r="B16" s="19"/>
      <c r="C16" s="20"/>
      <c r="D16" s="27" t="s">
        <v>32</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7" t="s">
        <v>25</v>
      </c>
      <c r="AL16" s="20"/>
      <c r="AM16" s="20"/>
      <c r="AN16" s="25" t="s">
        <v>33</v>
      </c>
      <c r="AO16" s="20"/>
      <c r="AP16" s="20"/>
      <c r="AQ16" s="20"/>
      <c r="AR16" s="18"/>
      <c r="BE16" s="242"/>
      <c r="BS16" s="15" t="s">
        <v>4</v>
      </c>
    </row>
    <row r="17" spans="2:71" s="1" customFormat="1" ht="18.4" customHeight="1">
      <c r="B17" s="19"/>
      <c r="C17" s="20"/>
      <c r="D17" s="20"/>
      <c r="E17" s="25" t="s">
        <v>34</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7" t="s">
        <v>28</v>
      </c>
      <c r="AL17" s="20"/>
      <c r="AM17" s="20"/>
      <c r="AN17" s="25" t="s">
        <v>35</v>
      </c>
      <c r="AO17" s="20"/>
      <c r="AP17" s="20"/>
      <c r="AQ17" s="20"/>
      <c r="AR17" s="18"/>
      <c r="BE17" s="242"/>
      <c r="BS17" s="15" t="s">
        <v>36</v>
      </c>
    </row>
    <row r="18" spans="2:71" s="1" customFormat="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42"/>
      <c r="BS18" s="15" t="s">
        <v>6</v>
      </c>
    </row>
    <row r="19" spans="2:71" s="1" customFormat="1" ht="12" customHeight="1">
      <c r="B19" s="19"/>
      <c r="C19" s="20"/>
      <c r="D19" s="27" t="s">
        <v>37</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7" t="s">
        <v>25</v>
      </c>
      <c r="AL19" s="20"/>
      <c r="AM19" s="20"/>
      <c r="AN19" s="25" t="s">
        <v>1</v>
      </c>
      <c r="AO19" s="20"/>
      <c r="AP19" s="20"/>
      <c r="AQ19" s="20"/>
      <c r="AR19" s="18"/>
      <c r="BE19" s="242"/>
      <c r="BS19" s="15" t="s">
        <v>6</v>
      </c>
    </row>
    <row r="20" spans="2:71" s="1" customFormat="1" ht="18.4" customHeight="1">
      <c r="B20" s="19"/>
      <c r="C20" s="20"/>
      <c r="D20" s="20"/>
      <c r="E20" s="25" t="s">
        <v>38</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7" t="s">
        <v>28</v>
      </c>
      <c r="AL20" s="20"/>
      <c r="AM20" s="20"/>
      <c r="AN20" s="25" t="s">
        <v>1</v>
      </c>
      <c r="AO20" s="20"/>
      <c r="AP20" s="20"/>
      <c r="AQ20" s="20"/>
      <c r="AR20" s="18"/>
      <c r="BE20" s="242"/>
      <c r="BS20" s="15" t="s">
        <v>36</v>
      </c>
    </row>
    <row r="21" spans="2:57" s="1" customFormat="1"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42"/>
    </row>
    <row r="22" spans="2:57" s="1" customFormat="1" ht="12" customHeight="1">
      <c r="B22" s="19"/>
      <c r="C22" s="20"/>
      <c r="D22" s="27" t="s">
        <v>39</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42"/>
    </row>
    <row r="23" spans="2:57" s="1" customFormat="1" ht="16.5" customHeight="1">
      <c r="B23" s="19"/>
      <c r="C23" s="20"/>
      <c r="D23" s="20"/>
      <c r="E23" s="249" t="s">
        <v>1</v>
      </c>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0"/>
      <c r="AP23" s="20"/>
      <c r="AQ23" s="20"/>
      <c r="AR23" s="18"/>
      <c r="BE23" s="242"/>
    </row>
    <row r="24" spans="2:57" s="1" customFormat="1"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42"/>
    </row>
    <row r="25" spans="2:57" s="1" customFormat="1" ht="6.95" customHeight="1">
      <c r="B25" s="19"/>
      <c r="C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20"/>
      <c r="AQ25" s="20"/>
      <c r="AR25" s="18"/>
      <c r="BE25" s="242"/>
    </row>
    <row r="26" spans="1:57" s="2" customFormat="1" ht="25.9" customHeight="1">
      <c r="A26" s="32"/>
      <c r="B26" s="33"/>
      <c r="C26" s="34"/>
      <c r="D26" s="35" t="s">
        <v>40</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50">
        <f>ROUND(AG94,2)</f>
        <v>0</v>
      </c>
      <c r="AL26" s="251"/>
      <c r="AM26" s="251"/>
      <c r="AN26" s="251"/>
      <c r="AO26" s="251"/>
      <c r="AP26" s="34"/>
      <c r="AQ26" s="34"/>
      <c r="AR26" s="37"/>
      <c r="BE26" s="242"/>
    </row>
    <row r="27" spans="1:57" s="2" customFormat="1" ht="6.95" customHeight="1">
      <c r="A27" s="32"/>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E27" s="242"/>
    </row>
    <row r="28" spans="1:57" s="2" customFormat="1" ht="12.75">
      <c r="A28" s="32"/>
      <c r="B28" s="33"/>
      <c r="C28" s="34"/>
      <c r="D28" s="34"/>
      <c r="E28" s="34"/>
      <c r="F28" s="34"/>
      <c r="G28" s="34"/>
      <c r="H28" s="34"/>
      <c r="I28" s="34"/>
      <c r="J28" s="34"/>
      <c r="K28" s="34"/>
      <c r="L28" s="252" t="s">
        <v>41</v>
      </c>
      <c r="M28" s="252"/>
      <c r="N28" s="252"/>
      <c r="O28" s="252"/>
      <c r="P28" s="252"/>
      <c r="Q28" s="34"/>
      <c r="R28" s="34"/>
      <c r="S28" s="34"/>
      <c r="T28" s="34"/>
      <c r="U28" s="34"/>
      <c r="V28" s="34"/>
      <c r="W28" s="252" t="s">
        <v>42</v>
      </c>
      <c r="X28" s="252"/>
      <c r="Y28" s="252"/>
      <c r="Z28" s="252"/>
      <c r="AA28" s="252"/>
      <c r="AB28" s="252"/>
      <c r="AC28" s="252"/>
      <c r="AD28" s="252"/>
      <c r="AE28" s="252"/>
      <c r="AF28" s="34"/>
      <c r="AG28" s="34"/>
      <c r="AH28" s="34"/>
      <c r="AI28" s="34"/>
      <c r="AJ28" s="34"/>
      <c r="AK28" s="252" t="s">
        <v>43</v>
      </c>
      <c r="AL28" s="252"/>
      <c r="AM28" s="252"/>
      <c r="AN28" s="252"/>
      <c r="AO28" s="252"/>
      <c r="AP28" s="34"/>
      <c r="AQ28" s="34"/>
      <c r="AR28" s="37"/>
      <c r="BE28" s="242"/>
    </row>
    <row r="29" spans="2:57" s="3" customFormat="1" ht="14.45" customHeight="1">
      <c r="B29" s="38"/>
      <c r="C29" s="39"/>
      <c r="D29" s="27" t="s">
        <v>44</v>
      </c>
      <c r="E29" s="39"/>
      <c r="F29" s="27" t="s">
        <v>45</v>
      </c>
      <c r="G29" s="39"/>
      <c r="H29" s="39"/>
      <c r="I29" s="39"/>
      <c r="J29" s="39"/>
      <c r="K29" s="39"/>
      <c r="L29" s="255">
        <v>0.21</v>
      </c>
      <c r="M29" s="254"/>
      <c r="N29" s="254"/>
      <c r="O29" s="254"/>
      <c r="P29" s="254"/>
      <c r="Q29" s="39"/>
      <c r="R29" s="39"/>
      <c r="S29" s="39"/>
      <c r="T29" s="39"/>
      <c r="U29" s="39"/>
      <c r="V29" s="39"/>
      <c r="W29" s="253">
        <f>ROUND(AZ94,2)</f>
        <v>0</v>
      </c>
      <c r="X29" s="254"/>
      <c r="Y29" s="254"/>
      <c r="Z29" s="254"/>
      <c r="AA29" s="254"/>
      <c r="AB29" s="254"/>
      <c r="AC29" s="254"/>
      <c r="AD29" s="254"/>
      <c r="AE29" s="254"/>
      <c r="AF29" s="39"/>
      <c r="AG29" s="39"/>
      <c r="AH29" s="39"/>
      <c r="AI29" s="39"/>
      <c r="AJ29" s="39"/>
      <c r="AK29" s="253">
        <f>ROUND(AV94,2)</f>
        <v>0</v>
      </c>
      <c r="AL29" s="254"/>
      <c r="AM29" s="254"/>
      <c r="AN29" s="254"/>
      <c r="AO29" s="254"/>
      <c r="AP29" s="39"/>
      <c r="AQ29" s="39"/>
      <c r="AR29" s="40"/>
      <c r="BE29" s="243"/>
    </row>
    <row r="30" spans="2:57" s="3" customFormat="1" ht="14.45" customHeight="1">
      <c r="B30" s="38"/>
      <c r="C30" s="39"/>
      <c r="D30" s="39"/>
      <c r="E30" s="39"/>
      <c r="F30" s="27" t="s">
        <v>46</v>
      </c>
      <c r="G30" s="39"/>
      <c r="H30" s="39"/>
      <c r="I30" s="39"/>
      <c r="J30" s="39"/>
      <c r="K30" s="39"/>
      <c r="L30" s="255">
        <v>0.15</v>
      </c>
      <c r="M30" s="254"/>
      <c r="N30" s="254"/>
      <c r="O30" s="254"/>
      <c r="P30" s="254"/>
      <c r="Q30" s="39"/>
      <c r="R30" s="39"/>
      <c r="S30" s="39"/>
      <c r="T30" s="39"/>
      <c r="U30" s="39"/>
      <c r="V30" s="39"/>
      <c r="W30" s="253">
        <f>ROUND(BA94,2)</f>
        <v>0</v>
      </c>
      <c r="X30" s="254"/>
      <c r="Y30" s="254"/>
      <c r="Z30" s="254"/>
      <c r="AA30" s="254"/>
      <c r="AB30" s="254"/>
      <c r="AC30" s="254"/>
      <c r="AD30" s="254"/>
      <c r="AE30" s="254"/>
      <c r="AF30" s="39"/>
      <c r="AG30" s="39"/>
      <c r="AH30" s="39"/>
      <c r="AI30" s="39"/>
      <c r="AJ30" s="39"/>
      <c r="AK30" s="253">
        <f>ROUND(AW94,2)</f>
        <v>0</v>
      </c>
      <c r="AL30" s="254"/>
      <c r="AM30" s="254"/>
      <c r="AN30" s="254"/>
      <c r="AO30" s="254"/>
      <c r="AP30" s="39"/>
      <c r="AQ30" s="39"/>
      <c r="AR30" s="40"/>
      <c r="BE30" s="243"/>
    </row>
    <row r="31" spans="2:57" s="3" customFormat="1" ht="14.45" customHeight="1" hidden="1">
      <c r="B31" s="38"/>
      <c r="C31" s="39"/>
      <c r="D31" s="39"/>
      <c r="E31" s="39"/>
      <c r="F31" s="27" t="s">
        <v>47</v>
      </c>
      <c r="G31" s="39"/>
      <c r="H31" s="39"/>
      <c r="I31" s="39"/>
      <c r="J31" s="39"/>
      <c r="K31" s="39"/>
      <c r="L31" s="255">
        <v>0.21</v>
      </c>
      <c r="M31" s="254"/>
      <c r="N31" s="254"/>
      <c r="O31" s="254"/>
      <c r="P31" s="254"/>
      <c r="Q31" s="39"/>
      <c r="R31" s="39"/>
      <c r="S31" s="39"/>
      <c r="T31" s="39"/>
      <c r="U31" s="39"/>
      <c r="V31" s="39"/>
      <c r="W31" s="253">
        <f>ROUND(BB94,2)</f>
        <v>0</v>
      </c>
      <c r="X31" s="254"/>
      <c r="Y31" s="254"/>
      <c r="Z31" s="254"/>
      <c r="AA31" s="254"/>
      <c r="AB31" s="254"/>
      <c r="AC31" s="254"/>
      <c r="AD31" s="254"/>
      <c r="AE31" s="254"/>
      <c r="AF31" s="39"/>
      <c r="AG31" s="39"/>
      <c r="AH31" s="39"/>
      <c r="AI31" s="39"/>
      <c r="AJ31" s="39"/>
      <c r="AK31" s="253">
        <v>0</v>
      </c>
      <c r="AL31" s="254"/>
      <c r="AM31" s="254"/>
      <c r="AN31" s="254"/>
      <c r="AO31" s="254"/>
      <c r="AP31" s="39"/>
      <c r="AQ31" s="39"/>
      <c r="AR31" s="40"/>
      <c r="BE31" s="243"/>
    </row>
    <row r="32" spans="2:57" s="3" customFormat="1" ht="14.45" customHeight="1" hidden="1">
      <c r="B32" s="38"/>
      <c r="C32" s="39"/>
      <c r="D32" s="39"/>
      <c r="E32" s="39"/>
      <c r="F32" s="27" t="s">
        <v>48</v>
      </c>
      <c r="G32" s="39"/>
      <c r="H32" s="39"/>
      <c r="I32" s="39"/>
      <c r="J32" s="39"/>
      <c r="K32" s="39"/>
      <c r="L32" s="255">
        <v>0.15</v>
      </c>
      <c r="M32" s="254"/>
      <c r="N32" s="254"/>
      <c r="O32" s="254"/>
      <c r="P32" s="254"/>
      <c r="Q32" s="39"/>
      <c r="R32" s="39"/>
      <c r="S32" s="39"/>
      <c r="T32" s="39"/>
      <c r="U32" s="39"/>
      <c r="V32" s="39"/>
      <c r="W32" s="253">
        <f>ROUND(BC94,2)</f>
        <v>0</v>
      </c>
      <c r="X32" s="254"/>
      <c r="Y32" s="254"/>
      <c r="Z32" s="254"/>
      <c r="AA32" s="254"/>
      <c r="AB32" s="254"/>
      <c r="AC32" s="254"/>
      <c r="AD32" s="254"/>
      <c r="AE32" s="254"/>
      <c r="AF32" s="39"/>
      <c r="AG32" s="39"/>
      <c r="AH32" s="39"/>
      <c r="AI32" s="39"/>
      <c r="AJ32" s="39"/>
      <c r="AK32" s="253">
        <v>0</v>
      </c>
      <c r="AL32" s="254"/>
      <c r="AM32" s="254"/>
      <c r="AN32" s="254"/>
      <c r="AO32" s="254"/>
      <c r="AP32" s="39"/>
      <c r="AQ32" s="39"/>
      <c r="AR32" s="40"/>
      <c r="BE32" s="243"/>
    </row>
    <row r="33" spans="2:57" s="3" customFormat="1" ht="14.45" customHeight="1" hidden="1">
      <c r="B33" s="38"/>
      <c r="C33" s="39"/>
      <c r="D33" s="39"/>
      <c r="E33" s="39"/>
      <c r="F33" s="27" t="s">
        <v>49</v>
      </c>
      <c r="G33" s="39"/>
      <c r="H33" s="39"/>
      <c r="I33" s="39"/>
      <c r="J33" s="39"/>
      <c r="K33" s="39"/>
      <c r="L33" s="255">
        <v>0</v>
      </c>
      <c r="M33" s="254"/>
      <c r="N33" s="254"/>
      <c r="O33" s="254"/>
      <c r="P33" s="254"/>
      <c r="Q33" s="39"/>
      <c r="R33" s="39"/>
      <c r="S33" s="39"/>
      <c r="T33" s="39"/>
      <c r="U33" s="39"/>
      <c r="V33" s="39"/>
      <c r="W33" s="253">
        <f>ROUND(BD94,2)</f>
        <v>0</v>
      </c>
      <c r="X33" s="254"/>
      <c r="Y33" s="254"/>
      <c r="Z33" s="254"/>
      <c r="AA33" s="254"/>
      <c r="AB33" s="254"/>
      <c r="AC33" s="254"/>
      <c r="AD33" s="254"/>
      <c r="AE33" s="254"/>
      <c r="AF33" s="39"/>
      <c r="AG33" s="39"/>
      <c r="AH33" s="39"/>
      <c r="AI33" s="39"/>
      <c r="AJ33" s="39"/>
      <c r="AK33" s="253">
        <v>0</v>
      </c>
      <c r="AL33" s="254"/>
      <c r="AM33" s="254"/>
      <c r="AN33" s="254"/>
      <c r="AO33" s="254"/>
      <c r="AP33" s="39"/>
      <c r="AQ33" s="39"/>
      <c r="AR33" s="40"/>
      <c r="BE33" s="243"/>
    </row>
    <row r="34" spans="1:57" s="2" customFormat="1" ht="6.95" customHeight="1">
      <c r="A34" s="32"/>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c r="BE34" s="242"/>
    </row>
    <row r="35" spans="1:57" s="2" customFormat="1" ht="25.9" customHeight="1">
      <c r="A35" s="32"/>
      <c r="B35" s="33"/>
      <c r="C35" s="41"/>
      <c r="D35" s="42" t="s">
        <v>50</v>
      </c>
      <c r="E35" s="43"/>
      <c r="F35" s="43"/>
      <c r="G35" s="43"/>
      <c r="H35" s="43"/>
      <c r="I35" s="43"/>
      <c r="J35" s="43"/>
      <c r="K35" s="43"/>
      <c r="L35" s="43"/>
      <c r="M35" s="43"/>
      <c r="N35" s="43"/>
      <c r="O35" s="43"/>
      <c r="P35" s="43"/>
      <c r="Q35" s="43"/>
      <c r="R35" s="43"/>
      <c r="S35" s="43"/>
      <c r="T35" s="44" t="s">
        <v>51</v>
      </c>
      <c r="U35" s="43"/>
      <c r="V35" s="43"/>
      <c r="W35" s="43"/>
      <c r="X35" s="259" t="s">
        <v>52</v>
      </c>
      <c r="Y35" s="257"/>
      <c r="Z35" s="257"/>
      <c r="AA35" s="257"/>
      <c r="AB35" s="257"/>
      <c r="AC35" s="43"/>
      <c r="AD35" s="43"/>
      <c r="AE35" s="43"/>
      <c r="AF35" s="43"/>
      <c r="AG35" s="43"/>
      <c r="AH35" s="43"/>
      <c r="AI35" s="43"/>
      <c r="AJ35" s="43"/>
      <c r="AK35" s="256">
        <f>SUM(AK26:AK33)</f>
        <v>0</v>
      </c>
      <c r="AL35" s="257"/>
      <c r="AM35" s="257"/>
      <c r="AN35" s="257"/>
      <c r="AO35" s="258"/>
      <c r="AP35" s="41"/>
      <c r="AQ35" s="41"/>
      <c r="AR35" s="37"/>
      <c r="BE35" s="32"/>
    </row>
    <row r="36" spans="1:57" s="2" customFormat="1" ht="6.95" customHeight="1">
      <c r="A36" s="32"/>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c r="BE36" s="32"/>
    </row>
    <row r="37" spans="1:57" s="2" customFormat="1" ht="14.45" customHeight="1">
      <c r="A37" s="32"/>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7"/>
      <c r="BE37" s="32"/>
    </row>
    <row r="38" spans="2:44" s="1" customFormat="1" ht="14.45" customHeight="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18"/>
    </row>
    <row r="39" spans="2:44" s="1" customFormat="1" ht="14.45" customHeight="1">
      <c r="B39" s="19"/>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18"/>
    </row>
    <row r="40" spans="2:44" s="1" customFormat="1" ht="14.45" customHeight="1">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18"/>
    </row>
    <row r="41" spans="2:44" s="1" customFormat="1" ht="14.45" customHeight="1">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18"/>
    </row>
    <row r="42" spans="2:44" s="1" customFormat="1" ht="14.45" customHeight="1">
      <c r="B42" s="19"/>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18"/>
    </row>
    <row r="43" spans="2:44" s="1" customFormat="1" ht="14.45" customHeight="1">
      <c r="B43" s="19"/>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18"/>
    </row>
    <row r="44" spans="2:44" s="1" customFormat="1" ht="14.45" customHeight="1">
      <c r="B44" s="19"/>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18"/>
    </row>
    <row r="45" spans="2:44" s="1" customFormat="1" ht="14.45" customHeight="1">
      <c r="B45" s="19"/>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18"/>
    </row>
    <row r="46" spans="2:44" s="1" customFormat="1" ht="14.45" customHeight="1">
      <c r="B46" s="19"/>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18"/>
    </row>
    <row r="47" spans="2:44" s="1" customFormat="1" ht="14.45" customHeight="1">
      <c r="B47" s="19"/>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18"/>
    </row>
    <row r="48" spans="2:44" s="1" customFormat="1" ht="14.45" customHeight="1">
      <c r="B48" s="19"/>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18"/>
    </row>
    <row r="49" spans="2:44" s="2" customFormat="1" ht="14.45" customHeight="1">
      <c r="B49" s="45"/>
      <c r="C49" s="46"/>
      <c r="D49" s="47" t="s">
        <v>53</v>
      </c>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7" t="s">
        <v>54</v>
      </c>
      <c r="AI49" s="48"/>
      <c r="AJ49" s="48"/>
      <c r="AK49" s="48"/>
      <c r="AL49" s="48"/>
      <c r="AM49" s="48"/>
      <c r="AN49" s="48"/>
      <c r="AO49" s="48"/>
      <c r="AP49" s="46"/>
      <c r="AQ49" s="46"/>
      <c r="AR49" s="49"/>
    </row>
    <row r="50" spans="2:44" ht="11.25">
      <c r="B50" s="19"/>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18"/>
    </row>
    <row r="51" spans="2:44" ht="11.25">
      <c r="B51" s="19"/>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18"/>
    </row>
    <row r="52" spans="2:44" ht="11.25">
      <c r="B52" s="1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18"/>
    </row>
    <row r="53" spans="2:44" ht="11.25">
      <c r="B53" s="19"/>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18"/>
    </row>
    <row r="54" spans="2:44" ht="11.25">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18"/>
    </row>
    <row r="55" spans="2:44" ht="11.25">
      <c r="B55" s="19"/>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18"/>
    </row>
    <row r="56" spans="2:44" ht="11.25">
      <c r="B56" s="19"/>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18"/>
    </row>
    <row r="57" spans="2:44" ht="11.25">
      <c r="B57" s="19"/>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18"/>
    </row>
    <row r="58" spans="2:44" ht="11.25">
      <c r="B58" s="19"/>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18"/>
    </row>
    <row r="59" spans="2:44" ht="11.25">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18"/>
    </row>
    <row r="60" spans="1:57" s="2" customFormat="1" ht="12.75">
      <c r="A60" s="32"/>
      <c r="B60" s="33"/>
      <c r="C60" s="34"/>
      <c r="D60" s="50" t="s">
        <v>55</v>
      </c>
      <c r="E60" s="36"/>
      <c r="F60" s="36"/>
      <c r="G60" s="36"/>
      <c r="H60" s="36"/>
      <c r="I60" s="36"/>
      <c r="J60" s="36"/>
      <c r="K60" s="36"/>
      <c r="L60" s="36"/>
      <c r="M60" s="36"/>
      <c r="N60" s="36"/>
      <c r="O60" s="36"/>
      <c r="P60" s="36"/>
      <c r="Q60" s="36"/>
      <c r="R60" s="36"/>
      <c r="S60" s="36"/>
      <c r="T60" s="36"/>
      <c r="U60" s="36"/>
      <c r="V60" s="50" t="s">
        <v>56</v>
      </c>
      <c r="W60" s="36"/>
      <c r="X60" s="36"/>
      <c r="Y60" s="36"/>
      <c r="Z60" s="36"/>
      <c r="AA60" s="36"/>
      <c r="AB60" s="36"/>
      <c r="AC60" s="36"/>
      <c r="AD60" s="36"/>
      <c r="AE60" s="36"/>
      <c r="AF60" s="36"/>
      <c r="AG60" s="36"/>
      <c r="AH60" s="50" t="s">
        <v>55</v>
      </c>
      <c r="AI60" s="36"/>
      <c r="AJ60" s="36"/>
      <c r="AK60" s="36"/>
      <c r="AL60" s="36"/>
      <c r="AM60" s="50" t="s">
        <v>56</v>
      </c>
      <c r="AN60" s="36"/>
      <c r="AO60" s="36"/>
      <c r="AP60" s="34"/>
      <c r="AQ60" s="34"/>
      <c r="AR60" s="37"/>
      <c r="BE60" s="32"/>
    </row>
    <row r="61" spans="2:44" ht="11.25">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18"/>
    </row>
    <row r="62" spans="2:44" ht="11.25">
      <c r="B62" s="19"/>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18"/>
    </row>
    <row r="63" spans="2:44" ht="11.25">
      <c r="B63" s="19"/>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18"/>
    </row>
    <row r="64" spans="1:57" s="2" customFormat="1" ht="12.75">
      <c r="A64" s="32"/>
      <c r="B64" s="33"/>
      <c r="C64" s="34"/>
      <c r="D64" s="47" t="s">
        <v>57</v>
      </c>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47" t="s">
        <v>58</v>
      </c>
      <c r="AI64" s="51"/>
      <c r="AJ64" s="51"/>
      <c r="AK64" s="51"/>
      <c r="AL64" s="51"/>
      <c r="AM64" s="51"/>
      <c r="AN64" s="51"/>
      <c r="AO64" s="51"/>
      <c r="AP64" s="34"/>
      <c r="AQ64" s="34"/>
      <c r="AR64" s="37"/>
      <c r="BE64" s="32"/>
    </row>
    <row r="65" spans="2:44" ht="11.25">
      <c r="B65" s="19"/>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18"/>
    </row>
    <row r="66" spans="2:44" ht="11.25">
      <c r="B66" s="19"/>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18"/>
    </row>
    <row r="67" spans="2:44" ht="11.25">
      <c r="B67" s="19"/>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8"/>
    </row>
    <row r="68" spans="2:44" ht="11.25">
      <c r="B68" s="19"/>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18"/>
    </row>
    <row r="69" spans="2:44" ht="11.25">
      <c r="B69" s="19"/>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18"/>
    </row>
    <row r="70" spans="2:44" ht="11.25">
      <c r="B70" s="19"/>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18"/>
    </row>
    <row r="71" spans="2:44" ht="11.25">
      <c r="B71" s="19"/>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8"/>
    </row>
    <row r="72" spans="2:44" ht="11.25">
      <c r="B72" s="19"/>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18"/>
    </row>
    <row r="73" spans="2:44" ht="11.25">
      <c r="B73" s="19"/>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8"/>
    </row>
    <row r="74" spans="2:44" ht="11.25">
      <c r="B74" s="19"/>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8"/>
    </row>
    <row r="75" spans="1:57" s="2" customFormat="1" ht="12.75">
      <c r="A75" s="32"/>
      <c r="B75" s="33"/>
      <c r="C75" s="34"/>
      <c r="D75" s="50" t="s">
        <v>55</v>
      </c>
      <c r="E75" s="36"/>
      <c r="F75" s="36"/>
      <c r="G75" s="36"/>
      <c r="H75" s="36"/>
      <c r="I75" s="36"/>
      <c r="J75" s="36"/>
      <c r="K75" s="36"/>
      <c r="L75" s="36"/>
      <c r="M75" s="36"/>
      <c r="N75" s="36"/>
      <c r="O75" s="36"/>
      <c r="P75" s="36"/>
      <c r="Q75" s="36"/>
      <c r="R75" s="36"/>
      <c r="S75" s="36"/>
      <c r="T75" s="36"/>
      <c r="U75" s="36"/>
      <c r="V75" s="50" t="s">
        <v>56</v>
      </c>
      <c r="W75" s="36"/>
      <c r="X75" s="36"/>
      <c r="Y75" s="36"/>
      <c r="Z75" s="36"/>
      <c r="AA75" s="36"/>
      <c r="AB75" s="36"/>
      <c r="AC75" s="36"/>
      <c r="AD75" s="36"/>
      <c r="AE75" s="36"/>
      <c r="AF75" s="36"/>
      <c r="AG75" s="36"/>
      <c r="AH75" s="50" t="s">
        <v>55</v>
      </c>
      <c r="AI75" s="36"/>
      <c r="AJ75" s="36"/>
      <c r="AK75" s="36"/>
      <c r="AL75" s="36"/>
      <c r="AM75" s="50" t="s">
        <v>56</v>
      </c>
      <c r="AN75" s="36"/>
      <c r="AO75" s="36"/>
      <c r="AP75" s="34"/>
      <c r="AQ75" s="34"/>
      <c r="AR75" s="37"/>
      <c r="BE75" s="32"/>
    </row>
    <row r="76" spans="1:57" s="2" customFormat="1" ht="11.25">
      <c r="A76" s="32"/>
      <c r="B76" s="33"/>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7"/>
      <c r="BE76" s="32"/>
    </row>
    <row r="77" spans="1:57" s="2" customFormat="1" ht="6.95" customHeight="1">
      <c r="A77" s="32"/>
      <c r="B77" s="52"/>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37"/>
      <c r="BE77" s="32"/>
    </row>
    <row r="81" spans="1:57" s="2" customFormat="1" ht="6.95" customHeight="1">
      <c r="A81" s="32"/>
      <c r="B81" s="54"/>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37"/>
      <c r="BE81" s="32"/>
    </row>
    <row r="82" spans="1:57" s="2" customFormat="1" ht="24.95" customHeight="1">
      <c r="A82" s="32"/>
      <c r="B82" s="33"/>
      <c r="C82" s="21" t="s">
        <v>59</v>
      </c>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7"/>
      <c r="BE82" s="32"/>
    </row>
    <row r="83" spans="1:57" s="2" customFormat="1" ht="6.95" customHeight="1">
      <c r="A83" s="32"/>
      <c r="B83" s="33"/>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7"/>
      <c r="BE83" s="32"/>
    </row>
    <row r="84" spans="2:44" s="4" customFormat="1" ht="12" customHeight="1">
      <c r="B84" s="56"/>
      <c r="C84" s="27" t="s">
        <v>13</v>
      </c>
      <c r="D84" s="57"/>
      <c r="E84" s="57"/>
      <c r="F84" s="57"/>
      <c r="G84" s="57"/>
      <c r="H84" s="57"/>
      <c r="I84" s="57"/>
      <c r="J84" s="57"/>
      <c r="K84" s="57"/>
      <c r="L84" s="57" t="str">
        <f>K5</f>
        <v>202004012</v>
      </c>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8"/>
    </row>
    <row r="85" spans="2:44" s="5" customFormat="1" ht="36.95" customHeight="1">
      <c r="B85" s="59"/>
      <c r="C85" s="60" t="s">
        <v>16</v>
      </c>
      <c r="D85" s="61"/>
      <c r="E85" s="61"/>
      <c r="F85" s="61"/>
      <c r="G85" s="61"/>
      <c r="H85" s="61"/>
      <c r="I85" s="61"/>
      <c r="J85" s="61"/>
      <c r="K85" s="61"/>
      <c r="L85" s="238" t="str">
        <f>K6</f>
        <v>Polní cesty stavby D6 v k.ú. Řevničov_3</v>
      </c>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61"/>
      <c r="AQ85" s="61"/>
      <c r="AR85" s="62"/>
    </row>
    <row r="86" spans="1:57" s="2" customFormat="1" ht="6.95" customHeight="1">
      <c r="A86" s="32"/>
      <c r="B86" s="33"/>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7"/>
      <c r="BE86" s="32"/>
    </row>
    <row r="87" spans="1:57" s="2" customFormat="1" ht="12" customHeight="1">
      <c r="A87" s="32"/>
      <c r="B87" s="33"/>
      <c r="C87" s="27" t="s">
        <v>20</v>
      </c>
      <c r="D87" s="34"/>
      <c r="E87" s="34"/>
      <c r="F87" s="34"/>
      <c r="G87" s="34"/>
      <c r="H87" s="34"/>
      <c r="I87" s="34"/>
      <c r="J87" s="34"/>
      <c r="K87" s="34"/>
      <c r="L87" s="63" t="str">
        <f>IF(K8="","",K8)</f>
        <v>Řevníčov</v>
      </c>
      <c r="M87" s="34"/>
      <c r="N87" s="34"/>
      <c r="O87" s="34"/>
      <c r="P87" s="34"/>
      <c r="Q87" s="34"/>
      <c r="R87" s="34"/>
      <c r="S87" s="34"/>
      <c r="T87" s="34"/>
      <c r="U87" s="34"/>
      <c r="V87" s="34"/>
      <c r="W87" s="34"/>
      <c r="X87" s="34"/>
      <c r="Y87" s="34"/>
      <c r="Z87" s="34"/>
      <c r="AA87" s="34"/>
      <c r="AB87" s="34"/>
      <c r="AC87" s="34"/>
      <c r="AD87" s="34"/>
      <c r="AE87" s="34"/>
      <c r="AF87" s="34"/>
      <c r="AG87" s="34"/>
      <c r="AH87" s="34"/>
      <c r="AI87" s="27" t="s">
        <v>22</v>
      </c>
      <c r="AJ87" s="34"/>
      <c r="AK87" s="34"/>
      <c r="AL87" s="34"/>
      <c r="AM87" s="267" t="str">
        <f>IF(AN8="","",AN8)</f>
        <v>18. 4. 2020</v>
      </c>
      <c r="AN87" s="267"/>
      <c r="AO87" s="34"/>
      <c r="AP87" s="34"/>
      <c r="AQ87" s="34"/>
      <c r="AR87" s="37"/>
      <c r="BE87" s="32"/>
    </row>
    <row r="88" spans="1:57" s="2" customFormat="1" ht="6.95" customHeight="1">
      <c r="A88" s="32"/>
      <c r="B88" s="33"/>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7"/>
      <c r="BE88" s="32"/>
    </row>
    <row r="89" spans="1:57" s="2" customFormat="1" ht="15.2" customHeight="1">
      <c r="A89" s="32"/>
      <c r="B89" s="33"/>
      <c r="C89" s="27" t="s">
        <v>24</v>
      </c>
      <c r="D89" s="34"/>
      <c r="E89" s="34"/>
      <c r="F89" s="34"/>
      <c r="G89" s="34"/>
      <c r="H89" s="34"/>
      <c r="I89" s="34"/>
      <c r="J89" s="34"/>
      <c r="K89" s="34"/>
      <c r="L89" s="57" t="str">
        <f>IF(E11="","",E11)</f>
        <v>Státní pozemkový úřad</v>
      </c>
      <c r="M89" s="34"/>
      <c r="N89" s="34"/>
      <c r="O89" s="34"/>
      <c r="P89" s="34"/>
      <c r="Q89" s="34"/>
      <c r="R89" s="34"/>
      <c r="S89" s="34"/>
      <c r="T89" s="34"/>
      <c r="U89" s="34"/>
      <c r="V89" s="34"/>
      <c r="W89" s="34"/>
      <c r="X89" s="34"/>
      <c r="Y89" s="34"/>
      <c r="Z89" s="34"/>
      <c r="AA89" s="34"/>
      <c r="AB89" s="34"/>
      <c r="AC89" s="34"/>
      <c r="AD89" s="34"/>
      <c r="AE89" s="34"/>
      <c r="AF89" s="34"/>
      <c r="AG89" s="34"/>
      <c r="AH89" s="34"/>
      <c r="AI89" s="27" t="s">
        <v>32</v>
      </c>
      <c r="AJ89" s="34"/>
      <c r="AK89" s="34"/>
      <c r="AL89" s="34"/>
      <c r="AM89" s="268" t="str">
        <f>IF(E17="","",E17)</f>
        <v>S-pro servis s.r.o.</v>
      </c>
      <c r="AN89" s="269"/>
      <c r="AO89" s="269"/>
      <c r="AP89" s="269"/>
      <c r="AQ89" s="34"/>
      <c r="AR89" s="37"/>
      <c r="AS89" s="271" t="s">
        <v>60</v>
      </c>
      <c r="AT89" s="272"/>
      <c r="AU89" s="65"/>
      <c r="AV89" s="65"/>
      <c r="AW89" s="65"/>
      <c r="AX89" s="65"/>
      <c r="AY89" s="65"/>
      <c r="AZ89" s="65"/>
      <c r="BA89" s="65"/>
      <c r="BB89" s="65"/>
      <c r="BC89" s="65"/>
      <c r="BD89" s="66"/>
      <c r="BE89" s="32"/>
    </row>
    <row r="90" spans="1:57" s="2" customFormat="1" ht="15.2" customHeight="1">
      <c r="A90" s="32"/>
      <c r="B90" s="33"/>
      <c r="C90" s="27" t="s">
        <v>30</v>
      </c>
      <c r="D90" s="34"/>
      <c r="E90" s="34"/>
      <c r="F90" s="34"/>
      <c r="G90" s="34"/>
      <c r="H90" s="34"/>
      <c r="I90" s="34"/>
      <c r="J90" s="34"/>
      <c r="K90" s="34"/>
      <c r="L90" s="57" t="str">
        <f>IF(E14="Vyplň údaj","",E14)</f>
        <v/>
      </c>
      <c r="M90" s="34"/>
      <c r="N90" s="34"/>
      <c r="O90" s="34"/>
      <c r="P90" s="34"/>
      <c r="Q90" s="34"/>
      <c r="R90" s="34"/>
      <c r="S90" s="34"/>
      <c r="T90" s="34"/>
      <c r="U90" s="34"/>
      <c r="V90" s="34"/>
      <c r="W90" s="34"/>
      <c r="X90" s="34"/>
      <c r="Y90" s="34"/>
      <c r="Z90" s="34"/>
      <c r="AA90" s="34"/>
      <c r="AB90" s="34"/>
      <c r="AC90" s="34"/>
      <c r="AD90" s="34"/>
      <c r="AE90" s="34"/>
      <c r="AF90" s="34"/>
      <c r="AG90" s="34"/>
      <c r="AH90" s="34"/>
      <c r="AI90" s="27" t="s">
        <v>37</v>
      </c>
      <c r="AJ90" s="34"/>
      <c r="AK90" s="34"/>
      <c r="AL90" s="34"/>
      <c r="AM90" s="268" t="str">
        <f>IF(E20="","",E20)</f>
        <v xml:space="preserve"> </v>
      </c>
      <c r="AN90" s="269"/>
      <c r="AO90" s="269"/>
      <c r="AP90" s="269"/>
      <c r="AQ90" s="34"/>
      <c r="AR90" s="37"/>
      <c r="AS90" s="273"/>
      <c r="AT90" s="274"/>
      <c r="AU90" s="67"/>
      <c r="AV90" s="67"/>
      <c r="AW90" s="67"/>
      <c r="AX90" s="67"/>
      <c r="AY90" s="67"/>
      <c r="AZ90" s="67"/>
      <c r="BA90" s="67"/>
      <c r="BB90" s="67"/>
      <c r="BC90" s="67"/>
      <c r="BD90" s="68"/>
      <c r="BE90" s="32"/>
    </row>
    <row r="91" spans="1:57" s="2" customFormat="1" ht="10.9" customHeight="1">
      <c r="A91" s="32"/>
      <c r="B91" s="33"/>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7"/>
      <c r="AS91" s="275"/>
      <c r="AT91" s="276"/>
      <c r="AU91" s="69"/>
      <c r="AV91" s="69"/>
      <c r="AW91" s="69"/>
      <c r="AX91" s="69"/>
      <c r="AY91" s="69"/>
      <c r="AZ91" s="69"/>
      <c r="BA91" s="69"/>
      <c r="BB91" s="69"/>
      <c r="BC91" s="69"/>
      <c r="BD91" s="70"/>
      <c r="BE91" s="32"/>
    </row>
    <row r="92" spans="1:57" s="2" customFormat="1" ht="29.25" customHeight="1">
      <c r="A92" s="32"/>
      <c r="B92" s="33"/>
      <c r="C92" s="233" t="s">
        <v>61</v>
      </c>
      <c r="D92" s="234"/>
      <c r="E92" s="234"/>
      <c r="F92" s="234"/>
      <c r="G92" s="234"/>
      <c r="H92" s="71"/>
      <c r="I92" s="237" t="s">
        <v>62</v>
      </c>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66" t="s">
        <v>63</v>
      </c>
      <c r="AH92" s="234"/>
      <c r="AI92" s="234"/>
      <c r="AJ92" s="234"/>
      <c r="AK92" s="234"/>
      <c r="AL92" s="234"/>
      <c r="AM92" s="234"/>
      <c r="AN92" s="237" t="s">
        <v>64</v>
      </c>
      <c r="AO92" s="234"/>
      <c r="AP92" s="270"/>
      <c r="AQ92" s="72" t="s">
        <v>65</v>
      </c>
      <c r="AR92" s="37"/>
      <c r="AS92" s="73" t="s">
        <v>66</v>
      </c>
      <c r="AT92" s="74" t="s">
        <v>67</v>
      </c>
      <c r="AU92" s="74" t="s">
        <v>68</v>
      </c>
      <c r="AV92" s="74" t="s">
        <v>69</v>
      </c>
      <c r="AW92" s="74" t="s">
        <v>70</v>
      </c>
      <c r="AX92" s="74" t="s">
        <v>71</v>
      </c>
      <c r="AY92" s="74" t="s">
        <v>72</v>
      </c>
      <c r="AZ92" s="74" t="s">
        <v>73</v>
      </c>
      <c r="BA92" s="74" t="s">
        <v>74</v>
      </c>
      <c r="BB92" s="74" t="s">
        <v>75</v>
      </c>
      <c r="BC92" s="74" t="s">
        <v>76</v>
      </c>
      <c r="BD92" s="75" t="s">
        <v>77</v>
      </c>
      <c r="BE92" s="32"/>
    </row>
    <row r="93" spans="1:57" s="2" customFormat="1" ht="10.9" customHeight="1">
      <c r="A93" s="32"/>
      <c r="B93" s="33"/>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7"/>
      <c r="AS93" s="76"/>
      <c r="AT93" s="77"/>
      <c r="AU93" s="77"/>
      <c r="AV93" s="77"/>
      <c r="AW93" s="77"/>
      <c r="AX93" s="77"/>
      <c r="AY93" s="77"/>
      <c r="AZ93" s="77"/>
      <c r="BA93" s="77"/>
      <c r="BB93" s="77"/>
      <c r="BC93" s="77"/>
      <c r="BD93" s="78"/>
      <c r="BE93" s="32"/>
    </row>
    <row r="94" spans="2:90" s="6" customFormat="1" ht="32.45" customHeight="1">
      <c r="B94" s="79"/>
      <c r="C94" s="80" t="s">
        <v>78</v>
      </c>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240">
        <f>ROUND(AG95+SUM(AG99:AG110),2)</f>
        <v>0</v>
      </c>
      <c r="AH94" s="240"/>
      <c r="AI94" s="240"/>
      <c r="AJ94" s="240"/>
      <c r="AK94" s="240"/>
      <c r="AL94" s="240"/>
      <c r="AM94" s="240"/>
      <c r="AN94" s="277">
        <f aca="true" t="shared" si="0" ref="AN94:AN110">SUM(AG94,AT94)</f>
        <v>0</v>
      </c>
      <c r="AO94" s="277"/>
      <c r="AP94" s="277"/>
      <c r="AQ94" s="83" t="s">
        <v>1</v>
      </c>
      <c r="AR94" s="84"/>
      <c r="AS94" s="85">
        <f>ROUND(AS95+SUM(AS99:AS110),2)</f>
        <v>0</v>
      </c>
      <c r="AT94" s="86">
        <f aca="true" t="shared" si="1" ref="AT94:AT110">ROUND(SUM(AV94:AW94),2)</f>
        <v>0</v>
      </c>
      <c r="AU94" s="87">
        <f>ROUND(AU95+SUM(AU99:AU110),5)</f>
        <v>0</v>
      </c>
      <c r="AV94" s="86">
        <f>ROUND(AZ94*L29,2)</f>
        <v>0</v>
      </c>
      <c r="AW94" s="86">
        <f>ROUND(BA94*L30,2)</f>
        <v>0</v>
      </c>
      <c r="AX94" s="86">
        <f>ROUND(BB94*L29,2)</f>
        <v>0</v>
      </c>
      <c r="AY94" s="86">
        <f>ROUND(BC94*L30,2)</f>
        <v>0</v>
      </c>
      <c r="AZ94" s="86">
        <f>ROUND(AZ95+SUM(AZ99:AZ110),2)</f>
        <v>0</v>
      </c>
      <c r="BA94" s="86">
        <f>ROUND(BA95+SUM(BA99:BA110),2)</f>
        <v>0</v>
      </c>
      <c r="BB94" s="86">
        <f>ROUND(BB95+SUM(BB99:BB110),2)</f>
        <v>0</v>
      </c>
      <c r="BC94" s="86">
        <f>ROUND(BC95+SUM(BC99:BC110),2)</f>
        <v>0</v>
      </c>
      <c r="BD94" s="88">
        <f>ROUND(BD95+SUM(BD99:BD110),2)</f>
        <v>0</v>
      </c>
      <c r="BS94" s="89" t="s">
        <v>79</v>
      </c>
      <c r="BT94" s="89" t="s">
        <v>80</v>
      </c>
      <c r="BU94" s="90" t="s">
        <v>81</v>
      </c>
      <c r="BV94" s="89" t="s">
        <v>82</v>
      </c>
      <c r="BW94" s="89" t="s">
        <v>5</v>
      </c>
      <c r="BX94" s="89" t="s">
        <v>83</v>
      </c>
      <c r="CL94" s="89" t="s">
        <v>1</v>
      </c>
    </row>
    <row r="95" spans="2:91" s="7" customFormat="1" ht="24.75" customHeight="1">
      <c r="B95" s="91"/>
      <c r="C95" s="92"/>
      <c r="D95" s="235" t="s">
        <v>84</v>
      </c>
      <c r="E95" s="235"/>
      <c r="F95" s="235"/>
      <c r="G95" s="235"/>
      <c r="H95" s="235"/>
      <c r="I95" s="93"/>
      <c r="J95" s="235" t="s">
        <v>85</v>
      </c>
      <c r="K95" s="235"/>
      <c r="L95" s="235"/>
      <c r="M95" s="235"/>
      <c r="N95" s="235"/>
      <c r="O95" s="235"/>
      <c r="P95" s="235"/>
      <c r="Q95" s="235"/>
      <c r="R95" s="235"/>
      <c r="S95" s="235"/>
      <c r="T95" s="235"/>
      <c r="U95" s="235"/>
      <c r="V95" s="235"/>
      <c r="W95" s="235"/>
      <c r="X95" s="235"/>
      <c r="Y95" s="235"/>
      <c r="Z95" s="235"/>
      <c r="AA95" s="235"/>
      <c r="AB95" s="235"/>
      <c r="AC95" s="235"/>
      <c r="AD95" s="235"/>
      <c r="AE95" s="235"/>
      <c r="AF95" s="235"/>
      <c r="AG95" s="265">
        <f>ROUND(SUM(AG96:AG98),2)</f>
        <v>0</v>
      </c>
      <c r="AH95" s="262"/>
      <c r="AI95" s="262"/>
      <c r="AJ95" s="262"/>
      <c r="AK95" s="262"/>
      <c r="AL95" s="262"/>
      <c r="AM95" s="262"/>
      <c r="AN95" s="261">
        <f t="shared" si="0"/>
        <v>0</v>
      </c>
      <c r="AO95" s="262"/>
      <c r="AP95" s="262"/>
      <c r="AQ95" s="94" t="s">
        <v>86</v>
      </c>
      <c r="AR95" s="95"/>
      <c r="AS95" s="96">
        <f>ROUND(SUM(AS96:AS98),2)</f>
        <v>0</v>
      </c>
      <c r="AT95" s="97">
        <f t="shared" si="1"/>
        <v>0</v>
      </c>
      <c r="AU95" s="98">
        <f>ROUND(SUM(AU96:AU98),5)</f>
        <v>0</v>
      </c>
      <c r="AV95" s="97">
        <f>ROUND(AZ95*L29,2)</f>
        <v>0</v>
      </c>
      <c r="AW95" s="97">
        <f>ROUND(BA95*L30,2)</f>
        <v>0</v>
      </c>
      <c r="AX95" s="97">
        <f>ROUND(BB95*L29,2)</f>
        <v>0</v>
      </c>
      <c r="AY95" s="97">
        <f>ROUND(BC95*L30,2)</f>
        <v>0</v>
      </c>
      <c r="AZ95" s="97">
        <f>ROUND(SUM(AZ96:AZ98),2)</f>
        <v>0</v>
      </c>
      <c r="BA95" s="97">
        <f>ROUND(SUM(BA96:BA98),2)</f>
        <v>0</v>
      </c>
      <c r="BB95" s="97">
        <f>ROUND(SUM(BB96:BB98),2)</f>
        <v>0</v>
      </c>
      <c r="BC95" s="97">
        <f>ROUND(SUM(BC96:BC98),2)</f>
        <v>0</v>
      </c>
      <c r="BD95" s="99">
        <f>ROUND(SUM(BD96:BD98),2)</f>
        <v>0</v>
      </c>
      <c r="BS95" s="100" t="s">
        <v>79</v>
      </c>
      <c r="BT95" s="100" t="s">
        <v>87</v>
      </c>
      <c r="BU95" s="100" t="s">
        <v>81</v>
      </c>
      <c r="BV95" s="100" t="s">
        <v>82</v>
      </c>
      <c r="BW95" s="100" t="s">
        <v>88</v>
      </c>
      <c r="BX95" s="100" t="s">
        <v>5</v>
      </c>
      <c r="CL95" s="100" t="s">
        <v>1</v>
      </c>
      <c r="CM95" s="100" t="s">
        <v>89</v>
      </c>
    </row>
    <row r="96" spans="1:90" s="4" customFormat="1" ht="23.25" customHeight="1">
      <c r="A96" s="101" t="s">
        <v>90</v>
      </c>
      <c r="B96" s="56"/>
      <c r="C96" s="102"/>
      <c r="D96" s="102"/>
      <c r="E96" s="236" t="s">
        <v>91</v>
      </c>
      <c r="F96" s="236"/>
      <c r="G96" s="236"/>
      <c r="H96" s="236"/>
      <c r="I96" s="236"/>
      <c r="J96" s="102"/>
      <c r="K96" s="236" t="s">
        <v>92</v>
      </c>
      <c r="L96" s="236"/>
      <c r="M96" s="236"/>
      <c r="N96" s="236"/>
      <c r="O96" s="236"/>
      <c r="P96" s="236"/>
      <c r="Q96" s="236"/>
      <c r="R96" s="236"/>
      <c r="S96" s="236"/>
      <c r="T96" s="236"/>
      <c r="U96" s="236"/>
      <c r="V96" s="236"/>
      <c r="W96" s="236"/>
      <c r="X96" s="236"/>
      <c r="Y96" s="236"/>
      <c r="Z96" s="236"/>
      <c r="AA96" s="236"/>
      <c r="AB96" s="236"/>
      <c r="AC96" s="236"/>
      <c r="AD96" s="236"/>
      <c r="AE96" s="236"/>
      <c r="AF96" s="236"/>
      <c r="AG96" s="263">
        <f>'2020040111 - HPC 1 - seve...'!J32</f>
        <v>0</v>
      </c>
      <c r="AH96" s="264"/>
      <c r="AI96" s="264"/>
      <c r="AJ96" s="264"/>
      <c r="AK96" s="264"/>
      <c r="AL96" s="264"/>
      <c r="AM96" s="264"/>
      <c r="AN96" s="263">
        <f t="shared" si="0"/>
        <v>0</v>
      </c>
      <c r="AO96" s="264"/>
      <c r="AP96" s="264"/>
      <c r="AQ96" s="103" t="s">
        <v>93</v>
      </c>
      <c r="AR96" s="58"/>
      <c r="AS96" s="104">
        <v>0</v>
      </c>
      <c r="AT96" s="105">
        <f t="shared" si="1"/>
        <v>0</v>
      </c>
      <c r="AU96" s="106">
        <f>'2020040111 - HPC 1 - seve...'!P136</f>
        <v>0</v>
      </c>
      <c r="AV96" s="105">
        <f>'2020040111 - HPC 1 - seve...'!J35</f>
        <v>0</v>
      </c>
      <c r="AW96" s="105">
        <f>'2020040111 - HPC 1 - seve...'!J36</f>
        <v>0</v>
      </c>
      <c r="AX96" s="105">
        <f>'2020040111 - HPC 1 - seve...'!J37</f>
        <v>0</v>
      </c>
      <c r="AY96" s="105">
        <f>'2020040111 - HPC 1 - seve...'!J38</f>
        <v>0</v>
      </c>
      <c r="AZ96" s="105">
        <f>'2020040111 - HPC 1 - seve...'!F35</f>
        <v>0</v>
      </c>
      <c r="BA96" s="105">
        <f>'2020040111 - HPC 1 - seve...'!F36</f>
        <v>0</v>
      </c>
      <c r="BB96" s="105">
        <f>'2020040111 - HPC 1 - seve...'!F37</f>
        <v>0</v>
      </c>
      <c r="BC96" s="105">
        <f>'2020040111 - HPC 1 - seve...'!F38</f>
        <v>0</v>
      </c>
      <c r="BD96" s="107">
        <f>'2020040111 - HPC 1 - seve...'!F39</f>
        <v>0</v>
      </c>
      <c r="BT96" s="108" t="s">
        <v>89</v>
      </c>
      <c r="BV96" s="108" t="s">
        <v>82</v>
      </c>
      <c r="BW96" s="108" t="s">
        <v>94</v>
      </c>
      <c r="BX96" s="108" t="s">
        <v>88</v>
      </c>
      <c r="CL96" s="108" t="s">
        <v>1</v>
      </c>
    </row>
    <row r="97" spans="1:90" s="4" customFormat="1" ht="23.25" customHeight="1">
      <c r="A97" s="101" t="s">
        <v>90</v>
      </c>
      <c r="B97" s="56"/>
      <c r="C97" s="102"/>
      <c r="D97" s="102"/>
      <c r="E97" s="236" t="s">
        <v>95</v>
      </c>
      <c r="F97" s="236"/>
      <c r="G97" s="236"/>
      <c r="H97" s="236"/>
      <c r="I97" s="236"/>
      <c r="J97" s="102"/>
      <c r="K97" s="236" t="s">
        <v>96</v>
      </c>
      <c r="L97" s="236"/>
      <c r="M97" s="236"/>
      <c r="N97" s="236"/>
      <c r="O97" s="236"/>
      <c r="P97" s="236"/>
      <c r="Q97" s="236"/>
      <c r="R97" s="236"/>
      <c r="S97" s="236"/>
      <c r="T97" s="236"/>
      <c r="U97" s="236"/>
      <c r="V97" s="236"/>
      <c r="W97" s="236"/>
      <c r="X97" s="236"/>
      <c r="Y97" s="236"/>
      <c r="Z97" s="236"/>
      <c r="AA97" s="236"/>
      <c r="AB97" s="236"/>
      <c r="AC97" s="236"/>
      <c r="AD97" s="236"/>
      <c r="AE97" s="236"/>
      <c r="AF97" s="236"/>
      <c r="AG97" s="263">
        <f>'2020040112 - HPC 1 - jižn...'!J32</f>
        <v>0</v>
      </c>
      <c r="AH97" s="264"/>
      <c r="AI97" s="264"/>
      <c r="AJ97" s="264"/>
      <c r="AK97" s="264"/>
      <c r="AL97" s="264"/>
      <c r="AM97" s="264"/>
      <c r="AN97" s="263">
        <f t="shared" si="0"/>
        <v>0</v>
      </c>
      <c r="AO97" s="264"/>
      <c r="AP97" s="264"/>
      <c r="AQ97" s="103" t="s">
        <v>93</v>
      </c>
      <c r="AR97" s="58"/>
      <c r="AS97" s="104">
        <v>0</v>
      </c>
      <c r="AT97" s="105">
        <f t="shared" si="1"/>
        <v>0</v>
      </c>
      <c r="AU97" s="106">
        <f>'2020040112 - HPC 1 - jižn...'!P136</f>
        <v>0</v>
      </c>
      <c r="AV97" s="105">
        <f>'2020040112 - HPC 1 - jižn...'!J35</f>
        <v>0</v>
      </c>
      <c r="AW97" s="105">
        <f>'2020040112 - HPC 1 - jižn...'!J36</f>
        <v>0</v>
      </c>
      <c r="AX97" s="105">
        <f>'2020040112 - HPC 1 - jižn...'!J37</f>
        <v>0</v>
      </c>
      <c r="AY97" s="105">
        <f>'2020040112 - HPC 1 - jižn...'!J38</f>
        <v>0</v>
      </c>
      <c r="AZ97" s="105">
        <f>'2020040112 - HPC 1 - jižn...'!F35</f>
        <v>0</v>
      </c>
      <c r="BA97" s="105">
        <f>'2020040112 - HPC 1 - jižn...'!F36</f>
        <v>0</v>
      </c>
      <c r="BB97" s="105">
        <f>'2020040112 - HPC 1 - jižn...'!F37</f>
        <v>0</v>
      </c>
      <c r="BC97" s="105">
        <f>'2020040112 - HPC 1 - jižn...'!F38</f>
        <v>0</v>
      </c>
      <c r="BD97" s="107">
        <f>'2020040112 - HPC 1 - jižn...'!F39</f>
        <v>0</v>
      </c>
      <c r="BT97" s="108" t="s">
        <v>89</v>
      </c>
      <c r="BV97" s="108" t="s">
        <v>82</v>
      </c>
      <c r="BW97" s="108" t="s">
        <v>97</v>
      </c>
      <c r="BX97" s="108" t="s">
        <v>88</v>
      </c>
      <c r="CL97" s="108" t="s">
        <v>1</v>
      </c>
    </row>
    <row r="98" spans="1:90" s="4" customFormat="1" ht="23.25" customHeight="1">
      <c r="A98" s="101" t="s">
        <v>90</v>
      </c>
      <c r="B98" s="56"/>
      <c r="C98" s="102"/>
      <c r="D98" s="102"/>
      <c r="E98" s="236" t="s">
        <v>98</v>
      </c>
      <c r="F98" s="236"/>
      <c r="G98" s="236"/>
      <c r="H98" s="236"/>
      <c r="I98" s="236"/>
      <c r="J98" s="102"/>
      <c r="K98" s="236" t="s">
        <v>99</v>
      </c>
      <c r="L98" s="236"/>
      <c r="M98" s="236"/>
      <c r="N98" s="236"/>
      <c r="O98" s="236"/>
      <c r="P98" s="236"/>
      <c r="Q98" s="236"/>
      <c r="R98" s="236"/>
      <c r="S98" s="236"/>
      <c r="T98" s="236"/>
      <c r="U98" s="236"/>
      <c r="V98" s="236"/>
      <c r="W98" s="236"/>
      <c r="X98" s="236"/>
      <c r="Y98" s="236"/>
      <c r="Z98" s="236"/>
      <c r="AA98" s="236"/>
      <c r="AB98" s="236"/>
      <c r="AC98" s="236"/>
      <c r="AD98" s="236"/>
      <c r="AE98" s="236"/>
      <c r="AF98" s="236"/>
      <c r="AG98" s="263">
        <f>'2020040113 - HPC 1 - jižn...'!J32</f>
        <v>0</v>
      </c>
      <c r="AH98" s="264"/>
      <c r="AI98" s="264"/>
      <c r="AJ98" s="264"/>
      <c r="AK98" s="264"/>
      <c r="AL98" s="264"/>
      <c r="AM98" s="264"/>
      <c r="AN98" s="263">
        <f t="shared" si="0"/>
        <v>0</v>
      </c>
      <c r="AO98" s="264"/>
      <c r="AP98" s="264"/>
      <c r="AQ98" s="103" t="s">
        <v>93</v>
      </c>
      <c r="AR98" s="58"/>
      <c r="AS98" s="104">
        <v>0</v>
      </c>
      <c r="AT98" s="105">
        <f t="shared" si="1"/>
        <v>0</v>
      </c>
      <c r="AU98" s="106">
        <f>'2020040113 - HPC 1 - jižn...'!P123</f>
        <v>0</v>
      </c>
      <c r="AV98" s="105">
        <f>'2020040113 - HPC 1 - jižn...'!J35</f>
        <v>0</v>
      </c>
      <c r="AW98" s="105">
        <f>'2020040113 - HPC 1 - jižn...'!J36</f>
        <v>0</v>
      </c>
      <c r="AX98" s="105">
        <f>'2020040113 - HPC 1 - jižn...'!J37</f>
        <v>0</v>
      </c>
      <c r="AY98" s="105">
        <f>'2020040113 - HPC 1 - jižn...'!J38</f>
        <v>0</v>
      </c>
      <c r="AZ98" s="105">
        <f>'2020040113 - HPC 1 - jižn...'!F35</f>
        <v>0</v>
      </c>
      <c r="BA98" s="105">
        <f>'2020040113 - HPC 1 - jižn...'!F36</f>
        <v>0</v>
      </c>
      <c r="BB98" s="105">
        <f>'2020040113 - HPC 1 - jižn...'!F37</f>
        <v>0</v>
      </c>
      <c r="BC98" s="105">
        <f>'2020040113 - HPC 1 - jižn...'!F38</f>
        <v>0</v>
      </c>
      <c r="BD98" s="107">
        <f>'2020040113 - HPC 1 - jižn...'!F39</f>
        <v>0</v>
      </c>
      <c r="BT98" s="108" t="s">
        <v>89</v>
      </c>
      <c r="BV98" s="108" t="s">
        <v>82</v>
      </c>
      <c r="BW98" s="108" t="s">
        <v>100</v>
      </c>
      <c r="BX98" s="108" t="s">
        <v>88</v>
      </c>
      <c r="CL98" s="108" t="s">
        <v>1</v>
      </c>
    </row>
    <row r="99" spans="1:91" s="7" customFormat="1" ht="24.75" customHeight="1">
      <c r="A99" s="101" t="s">
        <v>90</v>
      </c>
      <c r="B99" s="91"/>
      <c r="C99" s="92"/>
      <c r="D99" s="235" t="s">
        <v>14</v>
      </c>
      <c r="E99" s="235"/>
      <c r="F99" s="235"/>
      <c r="G99" s="235"/>
      <c r="H99" s="235"/>
      <c r="I99" s="93"/>
      <c r="J99" s="235" t="s">
        <v>101</v>
      </c>
      <c r="K99" s="235"/>
      <c r="L99" s="235"/>
      <c r="M99" s="235"/>
      <c r="N99" s="235"/>
      <c r="O99" s="235"/>
      <c r="P99" s="235"/>
      <c r="Q99" s="235"/>
      <c r="R99" s="235"/>
      <c r="S99" s="235"/>
      <c r="T99" s="235"/>
      <c r="U99" s="235"/>
      <c r="V99" s="235"/>
      <c r="W99" s="235"/>
      <c r="X99" s="235"/>
      <c r="Y99" s="235"/>
      <c r="Z99" s="235"/>
      <c r="AA99" s="235"/>
      <c r="AB99" s="235"/>
      <c r="AC99" s="235"/>
      <c r="AD99" s="235"/>
      <c r="AE99" s="235"/>
      <c r="AF99" s="235"/>
      <c r="AG99" s="261">
        <f>'202004012 - SO 102 - Poln...'!J30</f>
        <v>0</v>
      </c>
      <c r="AH99" s="262"/>
      <c r="AI99" s="262"/>
      <c r="AJ99" s="262"/>
      <c r="AK99" s="262"/>
      <c r="AL99" s="262"/>
      <c r="AM99" s="262"/>
      <c r="AN99" s="261">
        <f t="shared" si="0"/>
        <v>0</v>
      </c>
      <c r="AO99" s="262"/>
      <c r="AP99" s="262"/>
      <c r="AQ99" s="94" t="s">
        <v>86</v>
      </c>
      <c r="AR99" s="95"/>
      <c r="AS99" s="96">
        <v>0</v>
      </c>
      <c r="AT99" s="97">
        <f t="shared" si="1"/>
        <v>0</v>
      </c>
      <c r="AU99" s="98">
        <f>'202004012 - SO 102 - Poln...'!P132</f>
        <v>0</v>
      </c>
      <c r="AV99" s="97">
        <f>'202004012 - SO 102 - Poln...'!J33</f>
        <v>0</v>
      </c>
      <c r="AW99" s="97">
        <f>'202004012 - SO 102 - Poln...'!J34</f>
        <v>0</v>
      </c>
      <c r="AX99" s="97">
        <f>'202004012 - SO 102 - Poln...'!J35</f>
        <v>0</v>
      </c>
      <c r="AY99" s="97">
        <f>'202004012 - SO 102 - Poln...'!J36</f>
        <v>0</v>
      </c>
      <c r="AZ99" s="97">
        <f>'202004012 - SO 102 - Poln...'!F33</f>
        <v>0</v>
      </c>
      <c r="BA99" s="97">
        <f>'202004012 - SO 102 - Poln...'!F34</f>
        <v>0</v>
      </c>
      <c r="BB99" s="97">
        <f>'202004012 - SO 102 - Poln...'!F35</f>
        <v>0</v>
      </c>
      <c r="BC99" s="97">
        <f>'202004012 - SO 102 - Poln...'!F36</f>
        <v>0</v>
      </c>
      <c r="BD99" s="99">
        <f>'202004012 - SO 102 - Poln...'!F37</f>
        <v>0</v>
      </c>
      <c r="BT99" s="100" t="s">
        <v>87</v>
      </c>
      <c r="BV99" s="100" t="s">
        <v>82</v>
      </c>
      <c r="BW99" s="100" t="s">
        <v>102</v>
      </c>
      <c r="BX99" s="100" t="s">
        <v>5</v>
      </c>
      <c r="CL99" s="100" t="s">
        <v>1</v>
      </c>
      <c r="CM99" s="100" t="s">
        <v>89</v>
      </c>
    </row>
    <row r="100" spans="1:91" s="7" customFormat="1" ht="24.75" customHeight="1">
      <c r="A100" s="101" t="s">
        <v>90</v>
      </c>
      <c r="B100" s="91"/>
      <c r="C100" s="92"/>
      <c r="D100" s="235" t="s">
        <v>103</v>
      </c>
      <c r="E100" s="235"/>
      <c r="F100" s="235"/>
      <c r="G100" s="235"/>
      <c r="H100" s="235"/>
      <c r="I100" s="93"/>
      <c r="J100" s="235" t="s">
        <v>104</v>
      </c>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61">
        <f>'202004013 - SO 103 - Poln...'!J30</f>
        <v>0</v>
      </c>
      <c r="AH100" s="262"/>
      <c r="AI100" s="262"/>
      <c r="AJ100" s="262"/>
      <c r="AK100" s="262"/>
      <c r="AL100" s="262"/>
      <c r="AM100" s="262"/>
      <c r="AN100" s="261">
        <f t="shared" si="0"/>
        <v>0</v>
      </c>
      <c r="AO100" s="262"/>
      <c r="AP100" s="262"/>
      <c r="AQ100" s="94" t="s">
        <v>86</v>
      </c>
      <c r="AR100" s="95"/>
      <c r="AS100" s="96">
        <v>0</v>
      </c>
      <c r="AT100" s="97">
        <f t="shared" si="1"/>
        <v>0</v>
      </c>
      <c r="AU100" s="98">
        <f>'202004013 - SO 103 - Poln...'!P128</f>
        <v>0</v>
      </c>
      <c r="AV100" s="97">
        <f>'202004013 - SO 103 - Poln...'!J33</f>
        <v>0</v>
      </c>
      <c r="AW100" s="97">
        <f>'202004013 - SO 103 - Poln...'!J34</f>
        <v>0</v>
      </c>
      <c r="AX100" s="97">
        <f>'202004013 - SO 103 - Poln...'!J35</f>
        <v>0</v>
      </c>
      <c r="AY100" s="97">
        <f>'202004013 - SO 103 - Poln...'!J36</f>
        <v>0</v>
      </c>
      <c r="AZ100" s="97">
        <f>'202004013 - SO 103 - Poln...'!F33</f>
        <v>0</v>
      </c>
      <c r="BA100" s="97">
        <f>'202004013 - SO 103 - Poln...'!F34</f>
        <v>0</v>
      </c>
      <c r="BB100" s="97">
        <f>'202004013 - SO 103 - Poln...'!F35</f>
        <v>0</v>
      </c>
      <c r="BC100" s="97">
        <f>'202004013 - SO 103 - Poln...'!F36</f>
        <v>0</v>
      </c>
      <c r="BD100" s="99">
        <f>'202004013 - SO 103 - Poln...'!F37</f>
        <v>0</v>
      </c>
      <c r="BT100" s="100" t="s">
        <v>87</v>
      </c>
      <c r="BV100" s="100" t="s">
        <v>82</v>
      </c>
      <c r="BW100" s="100" t="s">
        <v>105</v>
      </c>
      <c r="BX100" s="100" t="s">
        <v>5</v>
      </c>
      <c r="CL100" s="100" t="s">
        <v>1</v>
      </c>
      <c r="CM100" s="100" t="s">
        <v>89</v>
      </c>
    </row>
    <row r="101" spans="1:91" s="7" customFormat="1" ht="24.75" customHeight="1">
      <c r="A101" s="101" t="s">
        <v>90</v>
      </c>
      <c r="B101" s="91"/>
      <c r="C101" s="92"/>
      <c r="D101" s="235" t="s">
        <v>106</v>
      </c>
      <c r="E101" s="235"/>
      <c r="F101" s="235"/>
      <c r="G101" s="235"/>
      <c r="H101" s="235"/>
      <c r="I101" s="93"/>
      <c r="J101" s="235" t="s">
        <v>107</v>
      </c>
      <c r="K101" s="235"/>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61">
        <f>'202004014 - SO 104 - Poln...'!J30</f>
        <v>0</v>
      </c>
      <c r="AH101" s="262"/>
      <c r="AI101" s="262"/>
      <c r="AJ101" s="262"/>
      <c r="AK101" s="262"/>
      <c r="AL101" s="262"/>
      <c r="AM101" s="262"/>
      <c r="AN101" s="261">
        <f t="shared" si="0"/>
        <v>0</v>
      </c>
      <c r="AO101" s="262"/>
      <c r="AP101" s="262"/>
      <c r="AQ101" s="94" t="s">
        <v>86</v>
      </c>
      <c r="AR101" s="95"/>
      <c r="AS101" s="96">
        <v>0</v>
      </c>
      <c r="AT101" s="97">
        <f t="shared" si="1"/>
        <v>0</v>
      </c>
      <c r="AU101" s="98">
        <f>'202004014 - SO 104 - Poln...'!P128</f>
        <v>0</v>
      </c>
      <c r="AV101" s="97">
        <f>'202004014 - SO 104 - Poln...'!J33</f>
        <v>0</v>
      </c>
      <c r="AW101" s="97">
        <f>'202004014 - SO 104 - Poln...'!J34</f>
        <v>0</v>
      </c>
      <c r="AX101" s="97">
        <f>'202004014 - SO 104 - Poln...'!J35</f>
        <v>0</v>
      </c>
      <c r="AY101" s="97">
        <f>'202004014 - SO 104 - Poln...'!J36</f>
        <v>0</v>
      </c>
      <c r="AZ101" s="97">
        <f>'202004014 - SO 104 - Poln...'!F33</f>
        <v>0</v>
      </c>
      <c r="BA101" s="97">
        <f>'202004014 - SO 104 - Poln...'!F34</f>
        <v>0</v>
      </c>
      <c r="BB101" s="97">
        <f>'202004014 - SO 104 - Poln...'!F35</f>
        <v>0</v>
      </c>
      <c r="BC101" s="97">
        <f>'202004014 - SO 104 - Poln...'!F36</f>
        <v>0</v>
      </c>
      <c r="BD101" s="99">
        <f>'202004014 - SO 104 - Poln...'!F37</f>
        <v>0</v>
      </c>
      <c r="BT101" s="100" t="s">
        <v>87</v>
      </c>
      <c r="BV101" s="100" t="s">
        <v>82</v>
      </c>
      <c r="BW101" s="100" t="s">
        <v>108</v>
      </c>
      <c r="BX101" s="100" t="s">
        <v>5</v>
      </c>
      <c r="CL101" s="100" t="s">
        <v>1</v>
      </c>
      <c r="CM101" s="100" t="s">
        <v>89</v>
      </c>
    </row>
    <row r="102" spans="1:91" s="7" customFormat="1" ht="24.75" customHeight="1">
      <c r="A102" s="101" t="s">
        <v>90</v>
      </c>
      <c r="B102" s="91"/>
      <c r="C102" s="92"/>
      <c r="D102" s="235" t="s">
        <v>109</v>
      </c>
      <c r="E102" s="235"/>
      <c r="F102" s="235"/>
      <c r="G102" s="235"/>
      <c r="H102" s="235"/>
      <c r="I102" s="93"/>
      <c r="J102" s="235" t="s">
        <v>110</v>
      </c>
      <c r="K102" s="235"/>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61">
        <f>'202004015 - SO 105 - Poln...'!J30</f>
        <v>0</v>
      </c>
      <c r="AH102" s="262"/>
      <c r="AI102" s="262"/>
      <c r="AJ102" s="262"/>
      <c r="AK102" s="262"/>
      <c r="AL102" s="262"/>
      <c r="AM102" s="262"/>
      <c r="AN102" s="261">
        <f t="shared" si="0"/>
        <v>0</v>
      </c>
      <c r="AO102" s="262"/>
      <c r="AP102" s="262"/>
      <c r="AQ102" s="94" t="s">
        <v>86</v>
      </c>
      <c r="AR102" s="95"/>
      <c r="AS102" s="96">
        <v>0</v>
      </c>
      <c r="AT102" s="97">
        <f t="shared" si="1"/>
        <v>0</v>
      </c>
      <c r="AU102" s="98">
        <f>'202004015 - SO 105 - Poln...'!P127</f>
        <v>0</v>
      </c>
      <c r="AV102" s="97">
        <f>'202004015 - SO 105 - Poln...'!J33</f>
        <v>0</v>
      </c>
      <c r="AW102" s="97">
        <f>'202004015 - SO 105 - Poln...'!J34</f>
        <v>0</v>
      </c>
      <c r="AX102" s="97">
        <f>'202004015 - SO 105 - Poln...'!J35</f>
        <v>0</v>
      </c>
      <c r="AY102" s="97">
        <f>'202004015 - SO 105 - Poln...'!J36</f>
        <v>0</v>
      </c>
      <c r="AZ102" s="97">
        <f>'202004015 - SO 105 - Poln...'!F33</f>
        <v>0</v>
      </c>
      <c r="BA102" s="97">
        <f>'202004015 - SO 105 - Poln...'!F34</f>
        <v>0</v>
      </c>
      <c r="BB102" s="97">
        <f>'202004015 - SO 105 - Poln...'!F35</f>
        <v>0</v>
      </c>
      <c r="BC102" s="97">
        <f>'202004015 - SO 105 - Poln...'!F36</f>
        <v>0</v>
      </c>
      <c r="BD102" s="99">
        <f>'202004015 - SO 105 - Poln...'!F37</f>
        <v>0</v>
      </c>
      <c r="BT102" s="100" t="s">
        <v>87</v>
      </c>
      <c r="BV102" s="100" t="s">
        <v>82</v>
      </c>
      <c r="BW102" s="100" t="s">
        <v>111</v>
      </c>
      <c r="BX102" s="100" t="s">
        <v>5</v>
      </c>
      <c r="CL102" s="100" t="s">
        <v>1</v>
      </c>
      <c r="CM102" s="100" t="s">
        <v>89</v>
      </c>
    </row>
    <row r="103" spans="1:91" s="7" customFormat="1" ht="24.75" customHeight="1">
      <c r="A103" s="101" t="s">
        <v>90</v>
      </c>
      <c r="B103" s="91"/>
      <c r="C103" s="92"/>
      <c r="D103" s="235" t="s">
        <v>112</v>
      </c>
      <c r="E103" s="235"/>
      <c r="F103" s="235"/>
      <c r="G103" s="235"/>
      <c r="H103" s="235"/>
      <c r="I103" s="93"/>
      <c r="J103" s="235" t="s">
        <v>113</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61">
        <f>'202004016 - SO 106 - Poln...'!J30</f>
        <v>0</v>
      </c>
      <c r="AH103" s="262"/>
      <c r="AI103" s="262"/>
      <c r="AJ103" s="262"/>
      <c r="AK103" s="262"/>
      <c r="AL103" s="262"/>
      <c r="AM103" s="262"/>
      <c r="AN103" s="261">
        <f t="shared" si="0"/>
        <v>0</v>
      </c>
      <c r="AO103" s="262"/>
      <c r="AP103" s="262"/>
      <c r="AQ103" s="94" t="s">
        <v>86</v>
      </c>
      <c r="AR103" s="95"/>
      <c r="AS103" s="96">
        <v>0</v>
      </c>
      <c r="AT103" s="97">
        <f t="shared" si="1"/>
        <v>0</v>
      </c>
      <c r="AU103" s="98">
        <f>'202004016 - SO 106 - Poln...'!P128</f>
        <v>0</v>
      </c>
      <c r="AV103" s="97">
        <f>'202004016 - SO 106 - Poln...'!J33</f>
        <v>0</v>
      </c>
      <c r="AW103" s="97">
        <f>'202004016 - SO 106 - Poln...'!J34</f>
        <v>0</v>
      </c>
      <c r="AX103" s="97">
        <f>'202004016 - SO 106 - Poln...'!J35</f>
        <v>0</v>
      </c>
      <c r="AY103" s="97">
        <f>'202004016 - SO 106 - Poln...'!J36</f>
        <v>0</v>
      </c>
      <c r="AZ103" s="97">
        <f>'202004016 - SO 106 - Poln...'!F33</f>
        <v>0</v>
      </c>
      <c r="BA103" s="97">
        <f>'202004016 - SO 106 - Poln...'!F34</f>
        <v>0</v>
      </c>
      <c r="BB103" s="97">
        <f>'202004016 - SO 106 - Poln...'!F35</f>
        <v>0</v>
      </c>
      <c r="BC103" s="97">
        <f>'202004016 - SO 106 - Poln...'!F36</f>
        <v>0</v>
      </c>
      <c r="BD103" s="99">
        <f>'202004016 - SO 106 - Poln...'!F37</f>
        <v>0</v>
      </c>
      <c r="BT103" s="100" t="s">
        <v>87</v>
      </c>
      <c r="BV103" s="100" t="s">
        <v>82</v>
      </c>
      <c r="BW103" s="100" t="s">
        <v>114</v>
      </c>
      <c r="BX103" s="100" t="s">
        <v>5</v>
      </c>
      <c r="CL103" s="100" t="s">
        <v>1</v>
      </c>
      <c r="CM103" s="100" t="s">
        <v>89</v>
      </c>
    </row>
    <row r="104" spans="1:91" s="7" customFormat="1" ht="24.75" customHeight="1">
      <c r="A104" s="101" t="s">
        <v>90</v>
      </c>
      <c r="B104" s="91"/>
      <c r="C104" s="92"/>
      <c r="D104" s="235" t="s">
        <v>115</v>
      </c>
      <c r="E104" s="235"/>
      <c r="F104" s="235"/>
      <c r="G104" s="235"/>
      <c r="H104" s="235"/>
      <c r="I104" s="93"/>
      <c r="J104" s="235" t="s">
        <v>116</v>
      </c>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61">
        <f>'202004017 - SO 107 - Poln...'!J30</f>
        <v>0</v>
      </c>
      <c r="AH104" s="262"/>
      <c r="AI104" s="262"/>
      <c r="AJ104" s="262"/>
      <c r="AK104" s="262"/>
      <c r="AL104" s="262"/>
      <c r="AM104" s="262"/>
      <c r="AN104" s="261">
        <f t="shared" si="0"/>
        <v>0</v>
      </c>
      <c r="AO104" s="262"/>
      <c r="AP104" s="262"/>
      <c r="AQ104" s="94" t="s">
        <v>86</v>
      </c>
      <c r="AR104" s="95"/>
      <c r="AS104" s="96">
        <v>0</v>
      </c>
      <c r="AT104" s="97">
        <f t="shared" si="1"/>
        <v>0</v>
      </c>
      <c r="AU104" s="98">
        <f>'202004017 - SO 107 - Poln...'!P128</f>
        <v>0</v>
      </c>
      <c r="AV104" s="97">
        <f>'202004017 - SO 107 - Poln...'!J33</f>
        <v>0</v>
      </c>
      <c r="AW104" s="97">
        <f>'202004017 - SO 107 - Poln...'!J34</f>
        <v>0</v>
      </c>
      <c r="AX104" s="97">
        <f>'202004017 - SO 107 - Poln...'!J35</f>
        <v>0</v>
      </c>
      <c r="AY104" s="97">
        <f>'202004017 - SO 107 - Poln...'!J36</f>
        <v>0</v>
      </c>
      <c r="AZ104" s="97">
        <f>'202004017 - SO 107 - Poln...'!F33</f>
        <v>0</v>
      </c>
      <c r="BA104" s="97">
        <f>'202004017 - SO 107 - Poln...'!F34</f>
        <v>0</v>
      </c>
      <c r="BB104" s="97">
        <f>'202004017 - SO 107 - Poln...'!F35</f>
        <v>0</v>
      </c>
      <c r="BC104" s="97">
        <f>'202004017 - SO 107 - Poln...'!F36</f>
        <v>0</v>
      </c>
      <c r="BD104" s="99">
        <f>'202004017 - SO 107 - Poln...'!F37</f>
        <v>0</v>
      </c>
      <c r="BT104" s="100" t="s">
        <v>87</v>
      </c>
      <c r="BV104" s="100" t="s">
        <v>82</v>
      </c>
      <c r="BW104" s="100" t="s">
        <v>117</v>
      </c>
      <c r="BX104" s="100" t="s">
        <v>5</v>
      </c>
      <c r="CL104" s="100" t="s">
        <v>1</v>
      </c>
      <c r="CM104" s="100" t="s">
        <v>89</v>
      </c>
    </row>
    <row r="105" spans="1:91" s="7" customFormat="1" ht="24.75" customHeight="1">
      <c r="A105" s="101" t="s">
        <v>90</v>
      </c>
      <c r="B105" s="91"/>
      <c r="C105" s="92"/>
      <c r="D105" s="235" t="s">
        <v>118</v>
      </c>
      <c r="E105" s="235"/>
      <c r="F105" s="235"/>
      <c r="G105" s="235"/>
      <c r="H105" s="235"/>
      <c r="I105" s="93"/>
      <c r="J105" s="235" t="s">
        <v>119</v>
      </c>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61">
        <f>'202004018 - SO 108 - Poln...'!J30</f>
        <v>0</v>
      </c>
      <c r="AH105" s="262"/>
      <c r="AI105" s="262"/>
      <c r="AJ105" s="262"/>
      <c r="AK105" s="262"/>
      <c r="AL105" s="262"/>
      <c r="AM105" s="262"/>
      <c r="AN105" s="261">
        <f t="shared" si="0"/>
        <v>0</v>
      </c>
      <c r="AO105" s="262"/>
      <c r="AP105" s="262"/>
      <c r="AQ105" s="94" t="s">
        <v>86</v>
      </c>
      <c r="AR105" s="95"/>
      <c r="AS105" s="96">
        <v>0</v>
      </c>
      <c r="AT105" s="97">
        <f t="shared" si="1"/>
        <v>0</v>
      </c>
      <c r="AU105" s="98">
        <f>'202004018 - SO 108 - Poln...'!P131</f>
        <v>0</v>
      </c>
      <c r="AV105" s="97">
        <f>'202004018 - SO 108 - Poln...'!J33</f>
        <v>0</v>
      </c>
      <c r="AW105" s="97">
        <f>'202004018 - SO 108 - Poln...'!J34</f>
        <v>0</v>
      </c>
      <c r="AX105" s="97">
        <f>'202004018 - SO 108 - Poln...'!J35</f>
        <v>0</v>
      </c>
      <c r="AY105" s="97">
        <f>'202004018 - SO 108 - Poln...'!J36</f>
        <v>0</v>
      </c>
      <c r="AZ105" s="97">
        <f>'202004018 - SO 108 - Poln...'!F33</f>
        <v>0</v>
      </c>
      <c r="BA105" s="97">
        <f>'202004018 - SO 108 - Poln...'!F34</f>
        <v>0</v>
      </c>
      <c r="BB105" s="97">
        <f>'202004018 - SO 108 - Poln...'!F35</f>
        <v>0</v>
      </c>
      <c r="BC105" s="97">
        <f>'202004018 - SO 108 - Poln...'!F36</f>
        <v>0</v>
      </c>
      <c r="BD105" s="99">
        <f>'202004018 - SO 108 - Poln...'!F37</f>
        <v>0</v>
      </c>
      <c r="BT105" s="100" t="s">
        <v>87</v>
      </c>
      <c r="BV105" s="100" t="s">
        <v>82</v>
      </c>
      <c r="BW105" s="100" t="s">
        <v>120</v>
      </c>
      <c r="BX105" s="100" t="s">
        <v>5</v>
      </c>
      <c r="CL105" s="100" t="s">
        <v>1</v>
      </c>
      <c r="CM105" s="100" t="s">
        <v>89</v>
      </c>
    </row>
    <row r="106" spans="1:91" s="7" customFormat="1" ht="24.75" customHeight="1">
      <c r="A106" s="101" t="s">
        <v>90</v>
      </c>
      <c r="B106" s="91"/>
      <c r="C106" s="92"/>
      <c r="D106" s="235" t="s">
        <v>121</v>
      </c>
      <c r="E106" s="235"/>
      <c r="F106" s="235"/>
      <c r="G106" s="235"/>
      <c r="H106" s="235"/>
      <c r="I106" s="93"/>
      <c r="J106" s="235" t="s">
        <v>122</v>
      </c>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61">
        <f>'202004019 - SO 109 - Poln...'!J30</f>
        <v>0</v>
      </c>
      <c r="AH106" s="262"/>
      <c r="AI106" s="262"/>
      <c r="AJ106" s="262"/>
      <c r="AK106" s="262"/>
      <c r="AL106" s="262"/>
      <c r="AM106" s="262"/>
      <c r="AN106" s="261">
        <f t="shared" si="0"/>
        <v>0</v>
      </c>
      <c r="AO106" s="262"/>
      <c r="AP106" s="262"/>
      <c r="AQ106" s="94" t="s">
        <v>86</v>
      </c>
      <c r="AR106" s="95"/>
      <c r="AS106" s="96">
        <v>0</v>
      </c>
      <c r="AT106" s="97">
        <f t="shared" si="1"/>
        <v>0</v>
      </c>
      <c r="AU106" s="98">
        <f>'202004019 - SO 109 - Poln...'!P127</f>
        <v>0</v>
      </c>
      <c r="AV106" s="97">
        <f>'202004019 - SO 109 - Poln...'!J33</f>
        <v>0</v>
      </c>
      <c r="AW106" s="97">
        <f>'202004019 - SO 109 - Poln...'!J34</f>
        <v>0</v>
      </c>
      <c r="AX106" s="97">
        <f>'202004019 - SO 109 - Poln...'!J35</f>
        <v>0</v>
      </c>
      <c r="AY106" s="97">
        <f>'202004019 - SO 109 - Poln...'!J36</f>
        <v>0</v>
      </c>
      <c r="AZ106" s="97">
        <f>'202004019 - SO 109 - Poln...'!F33</f>
        <v>0</v>
      </c>
      <c r="BA106" s="97">
        <f>'202004019 - SO 109 - Poln...'!F34</f>
        <v>0</v>
      </c>
      <c r="BB106" s="97">
        <f>'202004019 - SO 109 - Poln...'!F35</f>
        <v>0</v>
      </c>
      <c r="BC106" s="97">
        <f>'202004019 - SO 109 - Poln...'!F36</f>
        <v>0</v>
      </c>
      <c r="BD106" s="99">
        <f>'202004019 - SO 109 - Poln...'!F37</f>
        <v>0</v>
      </c>
      <c r="BT106" s="100" t="s">
        <v>87</v>
      </c>
      <c r="BV106" s="100" t="s">
        <v>82</v>
      </c>
      <c r="BW106" s="100" t="s">
        <v>123</v>
      </c>
      <c r="BX106" s="100" t="s">
        <v>5</v>
      </c>
      <c r="CL106" s="100" t="s">
        <v>1</v>
      </c>
      <c r="CM106" s="100" t="s">
        <v>89</v>
      </c>
    </row>
    <row r="107" spans="1:91" s="7" customFormat="1" ht="24.75" customHeight="1">
      <c r="A107" s="101" t="s">
        <v>90</v>
      </c>
      <c r="B107" s="91"/>
      <c r="C107" s="92"/>
      <c r="D107" s="235" t="s">
        <v>124</v>
      </c>
      <c r="E107" s="235"/>
      <c r="F107" s="235"/>
      <c r="G107" s="235"/>
      <c r="H107" s="235"/>
      <c r="I107" s="93"/>
      <c r="J107" s="235" t="s">
        <v>125</v>
      </c>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61">
        <f>'202004020 - SO 201 - most...'!J30</f>
        <v>0</v>
      </c>
      <c r="AH107" s="262"/>
      <c r="AI107" s="262"/>
      <c r="AJ107" s="262"/>
      <c r="AK107" s="262"/>
      <c r="AL107" s="262"/>
      <c r="AM107" s="262"/>
      <c r="AN107" s="261">
        <f t="shared" si="0"/>
        <v>0</v>
      </c>
      <c r="AO107" s="262"/>
      <c r="AP107" s="262"/>
      <c r="AQ107" s="94" t="s">
        <v>86</v>
      </c>
      <c r="AR107" s="95"/>
      <c r="AS107" s="96">
        <v>0</v>
      </c>
      <c r="AT107" s="97">
        <f t="shared" si="1"/>
        <v>0</v>
      </c>
      <c r="AU107" s="98">
        <f>'202004020 - SO 201 - most...'!P135</f>
        <v>0</v>
      </c>
      <c r="AV107" s="97">
        <f>'202004020 - SO 201 - most...'!J33</f>
        <v>0</v>
      </c>
      <c r="AW107" s="97">
        <f>'202004020 - SO 201 - most...'!J34</f>
        <v>0</v>
      </c>
      <c r="AX107" s="97">
        <f>'202004020 - SO 201 - most...'!J35</f>
        <v>0</v>
      </c>
      <c r="AY107" s="97">
        <f>'202004020 - SO 201 - most...'!J36</f>
        <v>0</v>
      </c>
      <c r="AZ107" s="97">
        <f>'202004020 - SO 201 - most...'!F33</f>
        <v>0</v>
      </c>
      <c r="BA107" s="97">
        <f>'202004020 - SO 201 - most...'!F34</f>
        <v>0</v>
      </c>
      <c r="BB107" s="97">
        <f>'202004020 - SO 201 - most...'!F35</f>
        <v>0</v>
      </c>
      <c r="BC107" s="97">
        <f>'202004020 - SO 201 - most...'!F36</f>
        <v>0</v>
      </c>
      <c r="BD107" s="99">
        <f>'202004020 - SO 201 - most...'!F37</f>
        <v>0</v>
      </c>
      <c r="BT107" s="100" t="s">
        <v>87</v>
      </c>
      <c r="BV107" s="100" t="s">
        <v>82</v>
      </c>
      <c r="BW107" s="100" t="s">
        <v>126</v>
      </c>
      <c r="BX107" s="100" t="s">
        <v>5</v>
      </c>
      <c r="CL107" s="100" t="s">
        <v>1</v>
      </c>
      <c r="CM107" s="100" t="s">
        <v>89</v>
      </c>
    </row>
    <row r="108" spans="1:91" s="7" customFormat="1" ht="24.75" customHeight="1">
      <c r="A108" s="101" t="s">
        <v>90</v>
      </c>
      <c r="B108" s="91"/>
      <c r="C108" s="92"/>
      <c r="D108" s="235" t="s">
        <v>127</v>
      </c>
      <c r="E108" s="235"/>
      <c r="F108" s="235"/>
      <c r="G108" s="235"/>
      <c r="H108" s="235"/>
      <c r="I108" s="93"/>
      <c r="J108" s="235" t="s">
        <v>128</v>
      </c>
      <c r="K108" s="235"/>
      <c r="L108" s="235"/>
      <c r="M108" s="235"/>
      <c r="N108" s="235"/>
      <c r="O108" s="235"/>
      <c r="P108" s="235"/>
      <c r="Q108" s="235"/>
      <c r="R108" s="235"/>
      <c r="S108" s="235"/>
      <c r="T108" s="235"/>
      <c r="U108" s="235"/>
      <c r="V108" s="235"/>
      <c r="W108" s="235"/>
      <c r="X108" s="235"/>
      <c r="Y108" s="235"/>
      <c r="Z108" s="235"/>
      <c r="AA108" s="235"/>
      <c r="AB108" s="235"/>
      <c r="AC108" s="235"/>
      <c r="AD108" s="235"/>
      <c r="AE108" s="235"/>
      <c r="AF108" s="235"/>
      <c r="AG108" s="261">
        <f>'2020040131 - SO 103.1 VPC...'!J30</f>
        <v>0</v>
      </c>
      <c r="AH108" s="262"/>
      <c r="AI108" s="262"/>
      <c r="AJ108" s="262"/>
      <c r="AK108" s="262"/>
      <c r="AL108" s="262"/>
      <c r="AM108" s="262"/>
      <c r="AN108" s="261">
        <f t="shared" si="0"/>
        <v>0</v>
      </c>
      <c r="AO108" s="262"/>
      <c r="AP108" s="262"/>
      <c r="AQ108" s="94" t="s">
        <v>86</v>
      </c>
      <c r="AR108" s="95"/>
      <c r="AS108" s="96">
        <v>0</v>
      </c>
      <c r="AT108" s="97">
        <f t="shared" si="1"/>
        <v>0</v>
      </c>
      <c r="AU108" s="98">
        <f>'2020040131 - SO 103.1 VPC...'!P119</f>
        <v>0</v>
      </c>
      <c r="AV108" s="97">
        <f>'2020040131 - SO 103.1 VPC...'!J33</f>
        <v>0</v>
      </c>
      <c r="AW108" s="97">
        <f>'2020040131 - SO 103.1 VPC...'!J34</f>
        <v>0</v>
      </c>
      <c r="AX108" s="97">
        <f>'2020040131 - SO 103.1 VPC...'!J35</f>
        <v>0</v>
      </c>
      <c r="AY108" s="97">
        <f>'2020040131 - SO 103.1 VPC...'!J36</f>
        <v>0</v>
      </c>
      <c r="AZ108" s="97">
        <f>'2020040131 - SO 103.1 VPC...'!F33</f>
        <v>0</v>
      </c>
      <c r="BA108" s="97">
        <f>'2020040131 - SO 103.1 VPC...'!F34</f>
        <v>0</v>
      </c>
      <c r="BB108" s="97">
        <f>'2020040131 - SO 103.1 VPC...'!F35</f>
        <v>0</v>
      </c>
      <c r="BC108" s="97">
        <f>'2020040131 - SO 103.1 VPC...'!F36</f>
        <v>0</v>
      </c>
      <c r="BD108" s="99">
        <f>'2020040131 - SO 103.1 VPC...'!F37</f>
        <v>0</v>
      </c>
      <c r="BT108" s="100" t="s">
        <v>87</v>
      </c>
      <c r="BV108" s="100" t="s">
        <v>82</v>
      </c>
      <c r="BW108" s="100" t="s">
        <v>129</v>
      </c>
      <c r="BX108" s="100" t="s">
        <v>5</v>
      </c>
      <c r="CL108" s="100" t="s">
        <v>1</v>
      </c>
      <c r="CM108" s="100" t="s">
        <v>89</v>
      </c>
    </row>
    <row r="109" spans="1:91" s="7" customFormat="1" ht="24.75" customHeight="1">
      <c r="A109" s="101" t="s">
        <v>90</v>
      </c>
      <c r="B109" s="91"/>
      <c r="C109" s="92"/>
      <c r="D109" s="235" t="s">
        <v>130</v>
      </c>
      <c r="E109" s="235"/>
      <c r="F109" s="235"/>
      <c r="G109" s="235"/>
      <c r="H109" s="235"/>
      <c r="I109" s="93"/>
      <c r="J109" s="235" t="s">
        <v>131</v>
      </c>
      <c r="K109" s="235"/>
      <c r="L109" s="235"/>
      <c r="M109" s="235"/>
      <c r="N109" s="235"/>
      <c r="O109" s="235"/>
      <c r="P109" s="235"/>
      <c r="Q109" s="235"/>
      <c r="R109" s="235"/>
      <c r="S109" s="235"/>
      <c r="T109" s="235"/>
      <c r="U109" s="235"/>
      <c r="V109" s="235"/>
      <c r="W109" s="235"/>
      <c r="X109" s="235"/>
      <c r="Y109" s="235"/>
      <c r="Z109" s="235"/>
      <c r="AA109" s="235"/>
      <c r="AB109" s="235"/>
      <c r="AC109" s="235"/>
      <c r="AD109" s="235"/>
      <c r="AE109" s="235"/>
      <c r="AF109" s="235"/>
      <c r="AG109" s="261">
        <f>'2020040161 - SO 106.1 VPC...'!J30</f>
        <v>0</v>
      </c>
      <c r="AH109" s="262"/>
      <c r="AI109" s="262"/>
      <c r="AJ109" s="262"/>
      <c r="AK109" s="262"/>
      <c r="AL109" s="262"/>
      <c r="AM109" s="262"/>
      <c r="AN109" s="261">
        <f t="shared" si="0"/>
        <v>0</v>
      </c>
      <c r="AO109" s="262"/>
      <c r="AP109" s="262"/>
      <c r="AQ109" s="94" t="s">
        <v>86</v>
      </c>
      <c r="AR109" s="95"/>
      <c r="AS109" s="96">
        <v>0</v>
      </c>
      <c r="AT109" s="97">
        <f t="shared" si="1"/>
        <v>0</v>
      </c>
      <c r="AU109" s="98">
        <f>'2020040161 - SO 106.1 VPC...'!P119</f>
        <v>0</v>
      </c>
      <c r="AV109" s="97">
        <f>'2020040161 - SO 106.1 VPC...'!J33</f>
        <v>0</v>
      </c>
      <c r="AW109" s="97">
        <f>'2020040161 - SO 106.1 VPC...'!J34</f>
        <v>0</v>
      </c>
      <c r="AX109" s="97">
        <f>'2020040161 - SO 106.1 VPC...'!J35</f>
        <v>0</v>
      </c>
      <c r="AY109" s="97">
        <f>'2020040161 - SO 106.1 VPC...'!J36</f>
        <v>0</v>
      </c>
      <c r="AZ109" s="97">
        <f>'2020040161 - SO 106.1 VPC...'!F33</f>
        <v>0</v>
      </c>
      <c r="BA109" s="97">
        <f>'2020040161 - SO 106.1 VPC...'!F34</f>
        <v>0</v>
      </c>
      <c r="BB109" s="97">
        <f>'2020040161 - SO 106.1 VPC...'!F35</f>
        <v>0</v>
      </c>
      <c r="BC109" s="97">
        <f>'2020040161 - SO 106.1 VPC...'!F36</f>
        <v>0</v>
      </c>
      <c r="BD109" s="99">
        <f>'2020040161 - SO 106.1 VPC...'!F37</f>
        <v>0</v>
      </c>
      <c r="BT109" s="100" t="s">
        <v>87</v>
      </c>
      <c r="BV109" s="100" t="s">
        <v>82</v>
      </c>
      <c r="BW109" s="100" t="s">
        <v>132</v>
      </c>
      <c r="BX109" s="100" t="s">
        <v>5</v>
      </c>
      <c r="CL109" s="100" t="s">
        <v>1</v>
      </c>
      <c r="CM109" s="100" t="s">
        <v>89</v>
      </c>
    </row>
    <row r="110" spans="1:91" s="7" customFormat="1" ht="24.75" customHeight="1">
      <c r="A110" s="101" t="s">
        <v>90</v>
      </c>
      <c r="B110" s="91"/>
      <c r="C110" s="92"/>
      <c r="D110" s="235" t="s">
        <v>133</v>
      </c>
      <c r="E110" s="235"/>
      <c r="F110" s="235"/>
      <c r="G110" s="235"/>
      <c r="H110" s="235"/>
      <c r="I110" s="93"/>
      <c r="J110" s="235" t="s">
        <v>134</v>
      </c>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61">
        <f>'2020040171 - SO 107.1 VPC...'!J30</f>
        <v>0</v>
      </c>
      <c r="AH110" s="262"/>
      <c r="AI110" s="262"/>
      <c r="AJ110" s="262"/>
      <c r="AK110" s="262"/>
      <c r="AL110" s="262"/>
      <c r="AM110" s="262"/>
      <c r="AN110" s="261">
        <f t="shared" si="0"/>
        <v>0</v>
      </c>
      <c r="AO110" s="262"/>
      <c r="AP110" s="262"/>
      <c r="AQ110" s="94" t="s">
        <v>86</v>
      </c>
      <c r="AR110" s="95"/>
      <c r="AS110" s="109">
        <v>0</v>
      </c>
      <c r="AT110" s="110">
        <f t="shared" si="1"/>
        <v>0</v>
      </c>
      <c r="AU110" s="111">
        <f>'2020040171 - SO 107.1 VPC...'!P119</f>
        <v>0</v>
      </c>
      <c r="AV110" s="110">
        <f>'2020040171 - SO 107.1 VPC...'!J33</f>
        <v>0</v>
      </c>
      <c r="AW110" s="110">
        <f>'2020040171 - SO 107.1 VPC...'!J34</f>
        <v>0</v>
      </c>
      <c r="AX110" s="110">
        <f>'2020040171 - SO 107.1 VPC...'!J35</f>
        <v>0</v>
      </c>
      <c r="AY110" s="110">
        <f>'2020040171 - SO 107.1 VPC...'!J36</f>
        <v>0</v>
      </c>
      <c r="AZ110" s="110">
        <f>'2020040171 - SO 107.1 VPC...'!F33</f>
        <v>0</v>
      </c>
      <c r="BA110" s="110">
        <f>'2020040171 - SO 107.1 VPC...'!F34</f>
        <v>0</v>
      </c>
      <c r="BB110" s="110">
        <f>'2020040171 - SO 107.1 VPC...'!F35</f>
        <v>0</v>
      </c>
      <c r="BC110" s="110">
        <f>'2020040171 - SO 107.1 VPC...'!F36</f>
        <v>0</v>
      </c>
      <c r="BD110" s="112">
        <f>'2020040171 - SO 107.1 VPC...'!F37</f>
        <v>0</v>
      </c>
      <c r="BT110" s="100" t="s">
        <v>87</v>
      </c>
      <c r="BV110" s="100" t="s">
        <v>82</v>
      </c>
      <c r="BW110" s="100" t="s">
        <v>135</v>
      </c>
      <c r="BX110" s="100" t="s">
        <v>5</v>
      </c>
      <c r="CL110" s="100" t="s">
        <v>1</v>
      </c>
      <c r="CM110" s="100" t="s">
        <v>89</v>
      </c>
    </row>
    <row r="111" spans="1:57" s="2" customFormat="1" ht="30" customHeight="1">
      <c r="A111" s="32"/>
      <c r="B111" s="33"/>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7"/>
      <c r="AS111" s="32"/>
      <c r="AT111" s="32"/>
      <c r="AU111" s="32"/>
      <c r="AV111" s="32"/>
      <c r="AW111" s="32"/>
      <c r="AX111" s="32"/>
      <c r="AY111" s="32"/>
      <c r="AZ111" s="32"/>
      <c r="BA111" s="32"/>
      <c r="BB111" s="32"/>
      <c r="BC111" s="32"/>
      <c r="BD111" s="32"/>
      <c r="BE111" s="32"/>
    </row>
    <row r="112" spans="1:57" s="2" customFormat="1" ht="6.95" customHeight="1">
      <c r="A112" s="32"/>
      <c r="B112" s="52"/>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37"/>
      <c r="AS112" s="32"/>
      <c r="AT112" s="32"/>
      <c r="AU112" s="32"/>
      <c r="AV112" s="32"/>
      <c r="AW112" s="32"/>
      <c r="AX112" s="32"/>
      <c r="AY112" s="32"/>
      <c r="AZ112" s="32"/>
      <c r="BA112" s="32"/>
      <c r="BB112" s="32"/>
      <c r="BC112" s="32"/>
      <c r="BD112" s="32"/>
      <c r="BE112" s="32"/>
    </row>
  </sheetData>
  <sheetProtection algorithmName="SHA-512" hashValue="kV6pAN80dFOcax9gw++Z+zxKvTPX77udhQ6Rg2Lkl1OiNWjTpkK+qcT204kjrJSV714eHp+KHXxtVzQkK4lRBQ==" saltValue="jkw8ZUfDoGCwBbng/fKz8JxcUWrJWXanBufA6YdVp3nYzxyKJvybPmv6nLhcNeSwkH1VQgWxkz+k/CthH8e+mg==" spinCount="100000" sheet="1" objects="1" scenarios="1" formatColumns="0" formatRows="0"/>
  <mergeCells count="102">
    <mergeCell ref="AN109:AP109"/>
    <mergeCell ref="AG109:AM109"/>
    <mergeCell ref="AN110:AP110"/>
    <mergeCell ref="AG110:AM110"/>
    <mergeCell ref="AN94:AP94"/>
    <mergeCell ref="AS89:AT91"/>
    <mergeCell ref="AN105:AP105"/>
    <mergeCell ref="AG105:AM105"/>
    <mergeCell ref="AN106:AP106"/>
    <mergeCell ref="AG106:AM106"/>
    <mergeCell ref="AN107:AP107"/>
    <mergeCell ref="AG107:AM107"/>
    <mergeCell ref="AN108:AP108"/>
    <mergeCell ref="AG108:AM108"/>
    <mergeCell ref="W32:AE32"/>
    <mergeCell ref="AK32:AO32"/>
    <mergeCell ref="L33:P33"/>
    <mergeCell ref="AK33:AO33"/>
    <mergeCell ref="W33:AE33"/>
    <mergeCell ref="AK35:AO35"/>
    <mergeCell ref="X35:AB35"/>
    <mergeCell ref="AR2:BE2"/>
    <mergeCell ref="AG101:AM101"/>
    <mergeCell ref="AG100:AM100"/>
    <mergeCell ref="AG99:AM99"/>
    <mergeCell ref="AG98:AM98"/>
    <mergeCell ref="AG97:AM97"/>
    <mergeCell ref="AG96:AM96"/>
    <mergeCell ref="AG95:AM95"/>
    <mergeCell ref="AG92:AM92"/>
    <mergeCell ref="AM87:AN87"/>
    <mergeCell ref="AM89:AP89"/>
    <mergeCell ref="AM90:AP90"/>
    <mergeCell ref="AN92:AP92"/>
    <mergeCell ref="AN98:AP98"/>
    <mergeCell ref="AN101:AP101"/>
    <mergeCell ref="AN95:AP95"/>
    <mergeCell ref="AN96:AP96"/>
    <mergeCell ref="D109:H109"/>
    <mergeCell ref="J109:AF109"/>
    <mergeCell ref="D110:H110"/>
    <mergeCell ref="J110:AF110"/>
    <mergeCell ref="AG94:AM94"/>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L85:AO85"/>
    <mergeCell ref="D105:H105"/>
    <mergeCell ref="J105:AF105"/>
    <mergeCell ref="D106:H106"/>
    <mergeCell ref="J106:AF106"/>
    <mergeCell ref="D107:H107"/>
    <mergeCell ref="J107:AF107"/>
    <mergeCell ref="D108:H108"/>
    <mergeCell ref="J108:AF108"/>
    <mergeCell ref="AG102:AM102"/>
    <mergeCell ref="AG103:AM103"/>
    <mergeCell ref="AG104:AM104"/>
    <mergeCell ref="AN103:AP103"/>
    <mergeCell ref="AN102:AP102"/>
    <mergeCell ref="AN100:AP100"/>
    <mergeCell ref="AN97:AP97"/>
    <mergeCell ref="AN99:AP99"/>
    <mergeCell ref="AN104:AP104"/>
    <mergeCell ref="C92:G92"/>
    <mergeCell ref="D99:H99"/>
    <mergeCell ref="D95:H95"/>
    <mergeCell ref="D101:H101"/>
    <mergeCell ref="D102:H102"/>
    <mergeCell ref="D100:H100"/>
    <mergeCell ref="D103:H103"/>
    <mergeCell ref="D104:H104"/>
    <mergeCell ref="E97:I97"/>
    <mergeCell ref="E98:I98"/>
    <mergeCell ref="E96:I96"/>
    <mergeCell ref="I92:AF92"/>
    <mergeCell ref="J102:AF102"/>
    <mergeCell ref="J103:AF103"/>
    <mergeCell ref="J99:AF99"/>
    <mergeCell ref="J101:AF101"/>
    <mergeCell ref="J100:AF100"/>
    <mergeCell ref="J104:AF104"/>
    <mergeCell ref="J95:AF95"/>
    <mergeCell ref="K98:AF98"/>
    <mergeCell ref="K96:AF96"/>
    <mergeCell ref="K97:AF97"/>
  </mergeCells>
  <hyperlinks>
    <hyperlink ref="A96" location="'2020040111 - HPC 1 - seve...'!C2" display="/"/>
    <hyperlink ref="A97" location="'2020040112 - HPC 1 - jižn...'!C2" display="/"/>
    <hyperlink ref="A98" location="'2020040113 - HPC 1 - jižn...'!C2" display="/"/>
    <hyperlink ref="A99" location="'202004012 - SO 102 - Poln...'!C2" display="/"/>
    <hyperlink ref="A100" location="'202004013 - SO 103 - Poln...'!C2" display="/"/>
    <hyperlink ref="A101" location="'202004014 - SO 104 - Poln...'!C2" display="/"/>
    <hyperlink ref="A102" location="'202004015 - SO 105 - Poln...'!C2" display="/"/>
    <hyperlink ref="A103" location="'202004016 - SO 106 - Poln...'!C2" display="/"/>
    <hyperlink ref="A104" location="'202004017 - SO 107 - Poln...'!C2" display="/"/>
    <hyperlink ref="A105" location="'202004018 - SO 108 - Poln...'!C2" display="/"/>
    <hyperlink ref="A106" location="'202004019 - SO 109 - Poln...'!C2" display="/"/>
    <hyperlink ref="A107" location="'202004020 - SO 201 - most...'!C2" display="/"/>
    <hyperlink ref="A108" location="'2020040131 - SO 103.1 VPC...'!C2" display="/"/>
    <hyperlink ref="A109" location="'2020040161 - SO 106.1 VPC...'!C2" display="/"/>
    <hyperlink ref="A110" location="'2020040171 - SO 107.1 VPC...'!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2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117</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1:31" s="2" customFormat="1" ht="12" customHeight="1">
      <c r="A8" s="32"/>
      <c r="B8" s="37"/>
      <c r="C8" s="32"/>
      <c r="D8" s="117" t="s">
        <v>137</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81" t="s">
        <v>1217</v>
      </c>
      <c r="F9" s="280"/>
      <c r="G9" s="280"/>
      <c r="H9" s="280"/>
      <c r="I9" s="32"/>
      <c r="J9" s="32"/>
      <c r="K9" s="32"/>
      <c r="L9" s="49"/>
      <c r="S9" s="32"/>
      <c r="T9" s="32"/>
      <c r="U9" s="32"/>
      <c r="V9" s="32"/>
      <c r="W9" s="32"/>
      <c r="X9" s="32"/>
      <c r="Y9" s="32"/>
      <c r="Z9" s="32"/>
      <c r="AA9" s="32"/>
      <c r="AB9" s="32"/>
      <c r="AC9" s="32"/>
      <c r="AD9" s="32"/>
      <c r="AE9" s="32"/>
    </row>
    <row r="10" spans="1:31" s="2" customFormat="1" ht="11.25">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18</v>
      </c>
      <c r="E11" s="32"/>
      <c r="F11" s="108" t="s">
        <v>1</v>
      </c>
      <c r="G11" s="32"/>
      <c r="H11" s="32"/>
      <c r="I11" s="117" t="s">
        <v>19</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20</v>
      </c>
      <c r="E12" s="32"/>
      <c r="F12" s="108" t="s">
        <v>21</v>
      </c>
      <c r="G12" s="32"/>
      <c r="H12" s="32"/>
      <c r="I12" s="117" t="s">
        <v>22</v>
      </c>
      <c r="J12" s="118" t="str">
        <f>'Rekapitulace stavby'!AN8</f>
        <v>18. 4. 2020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24</v>
      </c>
      <c r="E14" s="32"/>
      <c r="F14" s="32"/>
      <c r="G14" s="32"/>
      <c r="H14" s="32"/>
      <c r="I14" s="117" t="s">
        <v>25</v>
      </c>
      <c r="J14" s="108" t="s">
        <v>26</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27</v>
      </c>
      <c r="F15" s="32"/>
      <c r="G15" s="32"/>
      <c r="H15" s="32"/>
      <c r="I15" s="117" t="s">
        <v>28</v>
      </c>
      <c r="J15" s="108" t="s">
        <v>29</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30</v>
      </c>
      <c r="E17" s="32"/>
      <c r="F17" s="32"/>
      <c r="G17" s="32"/>
      <c r="H17" s="32"/>
      <c r="I17" s="117" t="s">
        <v>25</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282" t="str">
        <f>'Rekapitulace stavby'!E14</f>
        <v>Vyplň údaj</v>
      </c>
      <c r="F18" s="283"/>
      <c r="G18" s="283"/>
      <c r="H18" s="283"/>
      <c r="I18" s="117" t="s">
        <v>28</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32</v>
      </c>
      <c r="E20" s="32"/>
      <c r="F20" s="32"/>
      <c r="G20" s="32"/>
      <c r="H20" s="32"/>
      <c r="I20" s="117" t="s">
        <v>25</v>
      </c>
      <c r="J20" s="108" t="s">
        <v>33</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34</v>
      </c>
      <c r="F21" s="32"/>
      <c r="G21" s="32"/>
      <c r="H21" s="32"/>
      <c r="I21" s="117" t="s">
        <v>28</v>
      </c>
      <c r="J21" s="108" t="s">
        <v>35</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37</v>
      </c>
      <c r="E23" s="32"/>
      <c r="F23" s="32"/>
      <c r="G23" s="32"/>
      <c r="H23" s="32"/>
      <c r="I23" s="117" t="s">
        <v>25</v>
      </c>
      <c r="J23" s="108" t="str">
        <f>IF('Rekapitulace stavby'!AN19="","",'Rekapitulace stavby'!AN19)</f>
        <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tr">
        <f>IF('Rekapitulace stavby'!E20="","",'Rekapitulace stavby'!E20)</f>
        <v xml:space="preserve"> </v>
      </c>
      <c r="F24" s="32"/>
      <c r="G24" s="32"/>
      <c r="H24" s="32"/>
      <c r="I24" s="117" t="s">
        <v>28</v>
      </c>
      <c r="J24" s="108" t="str">
        <f>IF('Rekapitulace stavby'!AN20="","",'Rekapitulace stavby'!AN20)</f>
        <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39</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284" t="s">
        <v>1</v>
      </c>
      <c r="F27" s="284"/>
      <c r="G27" s="284"/>
      <c r="H27" s="28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40</v>
      </c>
      <c r="E30" s="32"/>
      <c r="F30" s="32"/>
      <c r="G30" s="32"/>
      <c r="H30" s="32"/>
      <c r="I30" s="32"/>
      <c r="J30" s="124">
        <f>ROUND(J128,2)</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42</v>
      </c>
      <c r="G32" s="32"/>
      <c r="H32" s="32"/>
      <c r="I32" s="125" t="s">
        <v>41</v>
      </c>
      <c r="J32" s="125" t="s">
        <v>43</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44</v>
      </c>
      <c r="E33" s="117" t="s">
        <v>45</v>
      </c>
      <c r="F33" s="127">
        <f>ROUND((SUM(BE128:BE234)),2)</f>
        <v>0</v>
      </c>
      <c r="G33" s="32"/>
      <c r="H33" s="32"/>
      <c r="I33" s="128">
        <v>0.21</v>
      </c>
      <c r="J33" s="127">
        <f>ROUND(((SUM(BE128:BE234))*I33),2)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46</v>
      </c>
      <c r="F34" s="127">
        <f>ROUND((SUM(BF128:BF234)),2)</f>
        <v>0</v>
      </c>
      <c r="G34" s="32"/>
      <c r="H34" s="32"/>
      <c r="I34" s="128">
        <v>0.15</v>
      </c>
      <c r="J34" s="127">
        <f>ROUND(((SUM(BF128:BF234))*I34),2)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47</v>
      </c>
      <c r="F35" s="127">
        <f>ROUND((SUM(BG128:BG234)),2)</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48</v>
      </c>
      <c r="F36" s="127">
        <f>ROUND((SUM(BH128:BH234)),2)</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49</v>
      </c>
      <c r="F37" s="127">
        <f>ROUND((SUM(BI128:BI234)),2)</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50</v>
      </c>
      <c r="E39" s="131"/>
      <c r="F39" s="131"/>
      <c r="G39" s="132" t="s">
        <v>51</v>
      </c>
      <c r="H39" s="133" t="s">
        <v>52</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137</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38" t="str">
        <f>E9</f>
        <v>202004017 - SO 107 - Polní cesta VPC 15</v>
      </c>
      <c r="F87" s="287"/>
      <c r="G87" s="287"/>
      <c r="H87" s="287"/>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20</v>
      </c>
      <c r="D89" s="34"/>
      <c r="E89" s="34"/>
      <c r="F89" s="25" t="str">
        <f>F12</f>
        <v>Řevníčov</v>
      </c>
      <c r="G89" s="34"/>
      <c r="H89" s="34"/>
      <c r="I89" s="27" t="s">
        <v>22</v>
      </c>
      <c r="J89" s="64" t="str">
        <f>IF(J12="","",J12)</f>
        <v>18. 4. 2020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7" t="s">
        <v>24</v>
      </c>
      <c r="D91" s="34"/>
      <c r="E91" s="34"/>
      <c r="F91" s="25" t="str">
        <f>E15</f>
        <v>Státní pozemkový úřad</v>
      </c>
      <c r="G91" s="34"/>
      <c r="H91" s="34"/>
      <c r="I91" s="27" t="s">
        <v>32</v>
      </c>
      <c r="J91" s="30" t="str">
        <f>E21</f>
        <v>S-pro servis s.r.o.</v>
      </c>
      <c r="K91" s="34"/>
      <c r="L91" s="49"/>
      <c r="S91" s="32"/>
      <c r="T91" s="32"/>
      <c r="U91" s="32"/>
      <c r="V91" s="32"/>
      <c r="W91" s="32"/>
      <c r="X91" s="32"/>
      <c r="Y91" s="32"/>
      <c r="Z91" s="32"/>
      <c r="AA91" s="32"/>
      <c r="AB91" s="32"/>
      <c r="AC91" s="32"/>
      <c r="AD91" s="32"/>
      <c r="AE91" s="32"/>
    </row>
    <row r="92" spans="1:31" s="2" customFormat="1" ht="15.2" customHeight="1">
      <c r="A92" s="32"/>
      <c r="B92" s="33"/>
      <c r="C92" s="27" t="s">
        <v>30</v>
      </c>
      <c r="D92" s="34"/>
      <c r="E92" s="34"/>
      <c r="F92" s="25" t="str">
        <f>IF(E18="","",E18)</f>
        <v>Vyplň údaj</v>
      </c>
      <c r="G92" s="34"/>
      <c r="H92" s="34"/>
      <c r="I92" s="27" t="s">
        <v>37</v>
      </c>
      <c r="J92" s="30" t="str">
        <f>E24</f>
        <v xml:space="preserve"> </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142</v>
      </c>
      <c r="D94" s="148"/>
      <c r="E94" s="148"/>
      <c r="F94" s="148"/>
      <c r="G94" s="148"/>
      <c r="H94" s="148"/>
      <c r="I94" s="148"/>
      <c r="J94" s="149" t="s">
        <v>143</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144</v>
      </c>
      <c r="D96" s="34"/>
      <c r="E96" s="34"/>
      <c r="F96" s="34"/>
      <c r="G96" s="34"/>
      <c r="H96" s="34"/>
      <c r="I96" s="34"/>
      <c r="J96" s="82">
        <f>J128</f>
        <v>0</v>
      </c>
      <c r="K96" s="34"/>
      <c r="L96" s="49"/>
      <c r="S96" s="32"/>
      <c r="T96" s="32"/>
      <c r="U96" s="32"/>
      <c r="V96" s="32"/>
      <c r="W96" s="32"/>
      <c r="X96" s="32"/>
      <c r="Y96" s="32"/>
      <c r="Z96" s="32"/>
      <c r="AA96" s="32"/>
      <c r="AB96" s="32"/>
      <c r="AC96" s="32"/>
      <c r="AD96" s="32"/>
      <c r="AE96" s="32"/>
      <c r="AU96" s="15" t="s">
        <v>145</v>
      </c>
    </row>
    <row r="97" spans="2:12" s="9" customFormat="1" ht="24.95" customHeight="1">
      <c r="B97" s="151"/>
      <c r="C97" s="152"/>
      <c r="D97" s="153" t="s">
        <v>146</v>
      </c>
      <c r="E97" s="154"/>
      <c r="F97" s="154"/>
      <c r="G97" s="154"/>
      <c r="H97" s="154"/>
      <c r="I97" s="154"/>
      <c r="J97" s="155">
        <f>J129</f>
        <v>0</v>
      </c>
      <c r="K97" s="152"/>
      <c r="L97" s="156"/>
    </row>
    <row r="98" spans="2:12" s="10" customFormat="1" ht="19.9" customHeight="1">
      <c r="B98" s="157"/>
      <c r="C98" s="102"/>
      <c r="D98" s="158" t="s">
        <v>147</v>
      </c>
      <c r="E98" s="159"/>
      <c r="F98" s="159"/>
      <c r="G98" s="159"/>
      <c r="H98" s="159"/>
      <c r="I98" s="159"/>
      <c r="J98" s="160">
        <f>J130</f>
        <v>0</v>
      </c>
      <c r="K98" s="102"/>
      <c r="L98" s="161"/>
    </row>
    <row r="99" spans="2:12" s="10" customFormat="1" ht="19.9" customHeight="1">
      <c r="B99" s="157"/>
      <c r="C99" s="102"/>
      <c r="D99" s="158" t="s">
        <v>150</v>
      </c>
      <c r="E99" s="159"/>
      <c r="F99" s="159"/>
      <c r="G99" s="159"/>
      <c r="H99" s="159"/>
      <c r="I99" s="159"/>
      <c r="J99" s="160">
        <f>J177</f>
        <v>0</v>
      </c>
      <c r="K99" s="102"/>
      <c r="L99" s="161"/>
    </row>
    <row r="100" spans="2:12" s="10" customFormat="1" ht="19.9" customHeight="1">
      <c r="B100" s="157"/>
      <c r="C100" s="102"/>
      <c r="D100" s="158" t="s">
        <v>152</v>
      </c>
      <c r="E100" s="159"/>
      <c r="F100" s="159"/>
      <c r="G100" s="159"/>
      <c r="H100" s="159"/>
      <c r="I100" s="159"/>
      <c r="J100" s="160">
        <f>J190</f>
        <v>0</v>
      </c>
      <c r="K100" s="102"/>
      <c r="L100" s="161"/>
    </row>
    <row r="101" spans="2:12" s="10" customFormat="1" ht="19.9" customHeight="1">
      <c r="B101" s="157"/>
      <c r="C101" s="102"/>
      <c r="D101" s="158" t="s">
        <v>154</v>
      </c>
      <c r="E101" s="159"/>
      <c r="F101" s="159"/>
      <c r="G101" s="159"/>
      <c r="H101" s="159"/>
      <c r="I101" s="159"/>
      <c r="J101" s="160">
        <f>J196</f>
        <v>0</v>
      </c>
      <c r="K101" s="102"/>
      <c r="L101" s="161"/>
    </row>
    <row r="102" spans="2:12" s="9" customFormat="1" ht="24.95" customHeight="1">
      <c r="B102" s="151"/>
      <c r="C102" s="152"/>
      <c r="D102" s="153" t="s">
        <v>155</v>
      </c>
      <c r="E102" s="154"/>
      <c r="F102" s="154"/>
      <c r="G102" s="154"/>
      <c r="H102" s="154"/>
      <c r="I102" s="154"/>
      <c r="J102" s="155">
        <f>J199</f>
        <v>0</v>
      </c>
      <c r="K102" s="152"/>
      <c r="L102" s="156"/>
    </row>
    <row r="103" spans="2:12" s="10" customFormat="1" ht="19.9" customHeight="1">
      <c r="B103" s="157"/>
      <c r="C103" s="102"/>
      <c r="D103" s="158" t="s">
        <v>156</v>
      </c>
      <c r="E103" s="159"/>
      <c r="F103" s="159"/>
      <c r="G103" s="159"/>
      <c r="H103" s="159"/>
      <c r="I103" s="159"/>
      <c r="J103" s="160">
        <f>J200</f>
        <v>0</v>
      </c>
      <c r="K103" s="102"/>
      <c r="L103" s="161"/>
    </row>
    <row r="104" spans="2:12" s="10" customFormat="1" ht="19.9" customHeight="1">
      <c r="B104" s="157"/>
      <c r="C104" s="102"/>
      <c r="D104" s="158" t="s">
        <v>157</v>
      </c>
      <c r="E104" s="159"/>
      <c r="F104" s="159"/>
      <c r="G104" s="159"/>
      <c r="H104" s="159"/>
      <c r="I104" s="159"/>
      <c r="J104" s="160">
        <f>J215</f>
        <v>0</v>
      </c>
      <c r="K104" s="102"/>
      <c r="L104" s="161"/>
    </row>
    <row r="105" spans="2:12" s="10" customFormat="1" ht="19.9" customHeight="1">
      <c r="B105" s="157"/>
      <c r="C105" s="102"/>
      <c r="D105" s="158" t="s">
        <v>158</v>
      </c>
      <c r="E105" s="159"/>
      <c r="F105" s="159"/>
      <c r="G105" s="159"/>
      <c r="H105" s="159"/>
      <c r="I105" s="159"/>
      <c r="J105" s="160">
        <f>J220</f>
        <v>0</v>
      </c>
      <c r="K105" s="102"/>
      <c r="L105" s="161"/>
    </row>
    <row r="106" spans="2:12" s="10" customFormat="1" ht="19.9" customHeight="1">
      <c r="B106" s="157"/>
      <c r="C106" s="102"/>
      <c r="D106" s="158" t="s">
        <v>159</v>
      </c>
      <c r="E106" s="159"/>
      <c r="F106" s="159"/>
      <c r="G106" s="159"/>
      <c r="H106" s="159"/>
      <c r="I106" s="159"/>
      <c r="J106" s="160">
        <f>J225</f>
        <v>0</v>
      </c>
      <c r="K106" s="102"/>
      <c r="L106" s="161"/>
    </row>
    <row r="107" spans="2:12" s="10" customFormat="1" ht="19.9" customHeight="1">
      <c r="B107" s="157"/>
      <c r="C107" s="102"/>
      <c r="D107" s="158" t="s">
        <v>160</v>
      </c>
      <c r="E107" s="159"/>
      <c r="F107" s="159"/>
      <c r="G107" s="159"/>
      <c r="H107" s="159"/>
      <c r="I107" s="159"/>
      <c r="J107" s="160">
        <f>J228</f>
        <v>0</v>
      </c>
      <c r="K107" s="102"/>
      <c r="L107" s="161"/>
    </row>
    <row r="108" spans="2:12" s="10" customFormat="1" ht="19.9" customHeight="1">
      <c r="B108" s="157"/>
      <c r="C108" s="102"/>
      <c r="D108" s="158" t="s">
        <v>161</v>
      </c>
      <c r="E108" s="159"/>
      <c r="F108" s="159"/>
      <c r="G108" s="159"/>
      <c r="H108" s="159"/>
      <c r="I108" s="159"/>
      <c r="J108" s="160">
        <f>J232</f>
        <v>0</v>
      </c>
      <c r="K108" s="102"/>
      <c r="L108" s="161"/>
    </row>
    <row r="109" spans="1:31" s="2" customFormat="1" ht="21.75" customHeight="1">
      <c r="A109" s="32"/>
      <c r="B109" s="33"/>
      <c r="C109" s="34"/>
      <c r="D109" s="34"/>
      <c r="E109" s="34"/>
      <c r="F109" s="34"/>
      <c r="G109" s="34"/>
      <c r="H109" s="34"/>
      <c r="I109" s="34"/>
      <c r="J109" s="34"/>
      <c r="K109" s="34"/>
      <c r="L109" s="49"/>
      <c r="S109" s="32"/>
      <c r="T109" s="32"/>
      <c r="U109" s="32"/>
      <c r="V109" s="32"/>
      <c r="W109" s="32"/>
      <c r="X109" s="32"/>
      <c r="Y109" s="32"/>
      <c r="Z109" s="32"/>
      <c r="AA109" s="32"/>
      <c r="AB109" s="32"/>
      <c r="AC109" s="32"/>
      <c r="AD109" s="32"/>
      <c r="AE109" s="32"/>
    </row>
    <row r="110" spans="1:31" s="2" customFormat="1" ht="6.95" customHeight="1">
      <c r="A110" s="32"/>
      <c r="B110" s="52"/>
      <c r="C110" s="53"/>
      <c r="D110" s="53"/>
      <c r="E110" s="53"/>
      <c r="F110" s="53"/>
      <c r="G110" s="53"/>
      <c r="H110" s="53"/>
      <c r="I110" s="53"/>
      <c r="J110" s="53"/>
      <c r="K110" s="53"/>
      <c r="L110" s="49"/>
      <c r="S110" s="32"/>
      <c r="T110" s="32"/>
      <c r="U110" s="32"/>
      <c r="V110" s="32"/>
      <c r="W110" s="32"/>
      <c r="X110" s="32"/>
      <c r="Y110" s="32"/>
      <c r="Z110" s="32"/>
      <c r="AA110" s="32"/>
      <c r="AB110" s="32"/>
      <c r="AC110" s="32"/>
      <c r="AD110" s="32"/>
      <c r="AE110" s="32"/>
    </row>
    <row r="114" spans="1:31" s="2" customFormat="1" ht="6.95" customHeight="1">
      <c r="A114" s="32"/>
      <c r="B114" s="54"/>
      <c r="C114" s="55"/>
      <c r="D114" s="55"/>
      <c r="E114" s="55"/>
      <c r="F114" s="55"/>
      <c r="G114" s="55"/>
      <c r="H114" s="55"/>
      <c r="I114" s="55"/>
      <c r="J114" s="55"/>
      <c r="K114" s="55"/>
      <c r="L114" s="49"/>
      <c r="S114" s="32"/>
      <c r="T114" s="32"/>
      <c r="U114" s="32"/>
      <c r="V114" s="32"/>
      <c r="W114" s="32"/>
      <c r="X114" s="32"/>
      <c r="Y114" s="32"/>
      <c r="Z114" s="32"/>
      <c r="AA114" s="32"/>
      <c r="AB114" s="32"/>
      <c r="AC114" s="32"/>
      <c r="AD114" s="32"/>
      <c r="AE114" s="32"/>
    </row>
    <row r="115" spans="1:31" s="2" customFormat="1" ht="24.95" customHeight="1">
      <c r="A115" s="32"/>
      <c r="B115" s="33"/>
      <c r="C115" s="21" t="s">
        <v>162</v>
      </c>
      <c r="D115" s="34"/>
      <c r="E115" s="34"/>
      <c r="F115" s="34"/>
      <c r="G115" s="34"/>
      <c r="H115" s="34"/>
      <c r="I115" s="34"/>
      <c r="J115" s="34"/>
      <c r="K115" s="34"/>
      <c r="L115" s="49"/>
      <c r="S115" s="32"/>
      <c r="T115" s="32"/>
      <c r="U115" s="32"/>
      <c r="V115" s="32"/>
      <c r="W115" s="32"/>
      <c r="X115" s="32"/>
      <c r="Y115" s="32"/>
      <c r="Z115" s="32"/>
      <c r="AA115" s="32"/>
      <c r="AB115" s="32"/>
      <c r="AC115" s="32"/>
      <c r="AD115" s="32"/>
      <c r="AE115" s="32"/>
    </row>
    <row r="116" spans="1:31" s="2" customFormat="1" ht="6.95" customHeight="1">
      <c r="A116" s="32"/>
      <c r="B116" s="33"/>
      <c r="C116" s="34"/>
      <c r="D116" s="34"/>
      <c r="E116" s="34"/>
      <c r="F116" s="34"/>
      <c r="G116" s="34"/>
      <c r="H116" s="34"/>
      <c r="I116" s="34"/>
      <c r="J116" s="34"/>
      <c r="K116" s="34"/>
      <c r="L116" s="49"/>
      <c r="S116" s="32"/>
      <c r="T116" s="32"/>
      <c r="U116" s="32"/>
      <c r="V116" s="32"/>
      <c r="W116" s="32"/>
      <c r="X116" s="32"/>
      <c r="Y116" s="32"/>
      <c r="Z116" s="32"/>
      <c r="AA116" s="32"/>
      <c r="AB116" s="32"/>
      <c r="AC116" s="32"/>
      <c r="AD116" s="32"/>
      <c r="AE116" s="32"/>
    </row>
    <row r="117" spans="1:31" s="2" customFormat="1" ht="12" customHeight="1">
      <c r="A117" s="32"/>
      <c r="B117" s="33"/>
      <c r="C117" s="27" t="s">
        <v>16</v>
      </c>
      <c r="D117" s="34"/>
      <c r="E117" s="34"/>
      <c r="F117" s="34"/>
      <c r="G117" s="34"/>
      <c r="H117" s="34"/>
      <c r="I117" s="34"/>
      <c r="J117" s="34"/>
      <c r="K117" s="34"/>
      <c r="L117" s="49"/>
      <c r="S117" s="32"/>
      <c r="T117" s="32"/>
      <c r="U117" s="32"/>
      <c r="V117" s="32"/>
      <c r="W117" s="32"/>
      <c r="X117" s="32"/>
      <c r="Y117" s="32"/>
      <c r="Z117" s="32"/>
      <c r="AA117" s="32"/>
      <c r="AB117" s="32"/>
      <c r="AC117" s="32"/>
      <c r="AD117" s="32"/>
      <c r="AE117" s="32"/>
    </row>
    <row r="118" spans="1:31" s="2" customFormat="1" ht="16.5" customHeight="1">
      <c r="A118" s="32"/>
      <c r="B118" s="33"/>
      <c r="C118" s="34"/>
      <c r="D118" s="34"/>
      <c r="E118" s="285" t="str">
        <f>E7</f>
        <v>Polní cesty stavby D6 v k.ú. Řevničov_3</v>
      </c>
      <c r="F118" s="286"/>
      <c r="G118" s="286"/>
      <c r="H118" s="286"/>
      <c r="I118" s="34"/>
      <c r="J118" s="34"/>
      <c r="K118" s="34"/>
      <c r="L118" s="49"/>
      <c r="S118" s="32"/>
      <c r="T118" s="32"/>
      <c r="U118" s="32"/>
      <c r="V118" s="32"/>
      <c r="W118" s="32"/>
      <c r="X118" s="32"/>
      <c r="Y118" s="32"/>
      <c r="Z118" s="32"/>
      <c r="AA118" s="32"/>
      <c r="AB118" s="32"/>
      <c r="AC118" s="32"/>
      <c r="AD118" s="32"/>
      <c r="AE118" s="32"/>
    </row>
    <row r="119" spans="1:31" s="2" customFormat="1" ht="12" customHeight="1">
      <c r="A119" s="32"/>
      <c r="B119" s="33"/>
      <c r="C119" s="27" t="s">
        <v>137</v>
      </c>
      <c r="D119" s="34"/>
      <c r="E119" s="34"/>
      <c r="F119" s="34"/>
      <c r="G119" s="34"/>
      <c r="H119" s="34"/>
      <c r="I119" s="34"/>
      <c r="J119" s="34"/>
      <c r="K119" s="34"/>
      <c r="L119" s="49"/>
      <c r="S119" s="32"/>
      <c r="T119" s="32"/>
      <c r="U119" s="32"/>
      <c r="V119" s="32"/>
      <c r="W119" s="32"/>
      <c r="X119" s="32"/>
      <c r="Y119" s="32"/>
      <c r="Z119" s="32"/>
      <c r="AA119" s="32"/>
      <c r="AB119" s="32"/>
      <c r="AC119" s="32"/>
      <c r="AD119" s="32"/>
      <c r="AE119" s="32"/>
    </row>
    <row r="120" spans="1:31" s="2" customFormat="1" ht="16.5" customHeight="1">
      <c r="A120" s="32"/>
      <c r="B120" s="33"/>
      <c r="C120" s="34"/>
      <c r="D120" s="34"/>
      <c r="E120" s="238" t="str">
        <f>E9</f>
        <v>202004017 - SO 107 - Polní cesta VPC 15</v>
      </c>
      <c r="F120" s="287"/>
      <c r="G120" s="287"/>
      <c r="H120" s="287"/>
      <c r="I120" s="34"/>
      <c r="J120" s="34"/>
      <c r="K120" s="34"/>
      <c r="L120" s="49"/>
      <c r="S120" s="32"/>
      <c r="T120" s="32"/>
      <c r="U120" s="32"/>
      <c r="V120" s="32"/>
      <c r="W120" s="32"/>
      <c r="X120" s="32"/>
      <c r="Y120" s="32"/>
      <c r="Z120" s="32"/>
      <c r="AA120" s="32"/>
      <c r="AB120" s="32"/>
      <c r="AC120" s="32"/>
      <c r="AD120" s="32"/>
      <c r="AE120" s="32"/>
    </row>
    <row r="121" spans="1:31" s="2" customFormat="1" ht="6.95" customHeight="1">
      <c r="A121" s="32"/>
      <c r="B121" s="33"/>
      <c r="C121" s="34"/>
      <c r="D121" s="34"/>
      <c r="E121" s="34"/>
      <c r="F121" s="34"/>
      <c r="G121" s="34"/>
      <c r="H121" s="34"/>
      <c r="I121" s="34"/>
      <c r="J121" s="34"/>
      <c r="K121" s="34"/>
      <c r="L121" s="49"/>
      <c r="S121" s="32"/>
      <c r="T121" s="32"/>
      <c r="U121" s="32"/>
      <c r="V121" s="32"/>
      <c r="W121" s="32"/>
      <c r="X121" s="32"/>
      <c r="Y121" s="32"/>
      <c r="Z121" s="32"/>
      <c r="AA121" s="32"/>
      <c r="AB121" s="32"/>
      <c r="AC121" s="32"/>
      <c r="AD121" s="32"/>
      <c r="AE121" s="32"/>
    </row>
    <row r="122" spans="1:31" s="2" customFormat="1" ht="12" customHeight="1">
      <c r="A122" s="32"/>
      <c r="B122" s="33"/>
      <c r="C122" s="27" t="s">
        <v>20</v>
      </c>
      <c r="D122" s="34"/>
      <c r="E122" s="34"/>
      <c r="F122" s="25" t="str">
        <f>F12</f>
        <v>Řevníčov</v>
      </c>
      <c r="G122" s="34"/>
      <c r="H122" s="34"/>
      <c r="I122" s="27" t="s">
        <v>22</v>
      </c>
      <c r="J122" s="64" t="str">
        <f>IF(J12="","",J12)</f>
        <v>18. 4. 2020</v>
      </c>
      <c r="K122" s="34"/>
      <c r="L122" s="49"/>
      <c r="S122" s="32"/>
      <c r="T122" s="32"/>
      <c r="U122" s="32"/>
      <c r="V122" s="32"/>
      <c r="W122" s="32"/>
      <c r="X122" s="32"/>
      <c r="Y122" s="32"/>
      <c r="Z122" s="32"/>
      <c r="AA122" s="32"/>
      <c r="AB122" s="32"/>
      <c r="AC122" s="32"/>
      <c r="AD122" s="32"/>
      <c r="AE122" s="32"/>
    </row>
    <row r="123" spans="1:31" s="2" customFormat="1" ht="6.95" customHeight="1">
      <c r="A123" s="32"/>
      <c r="B123" s="33"/>
      <c r="C123" s="34"/>
      <c r="D123" s="34"/>
      <c r="E123" s="34"/>
      <c r="F123" s="34"/>
      <c r="G123" s="34"/>
      <c r="H123" s="34"/>
      <c r="I123" s="34"/>
      <c r="J123" s="34"/>
      <c r="K123" s="34"/>
      <c r="L123" s="49"/>
      <c r="S123" s="32"/>
      <c r="T123" s="32"/>
      <c r="U123" s="32"/>
      <c r="V123" s="32"/>
      <c r="W123" s="32"/>
      <c r="X123" s="32"/>
      <c r="Y123" s="32"/>
      <c r="Z123" s="32"/>
      <c r="AA123" s="32"/>
      <c r="AB123" s="32"/>
      <c r="AC123" s="32"/>
      <c r="AD123" s="32"/>
      <c r="AE123" s="32"/>
    </row>
    <row r="124" spans="1:31" s="2" customFormat="1" ht="15.2" customHeight="1">
      <c r="A124" s="32"/>
      <c r="B124" s="33"/>
      <c r="C124" s="27" t="s">
        <v>24</v>
      </c>
      <c r="D124" s="34"/>
      <c r="E124" s="34"/>
      <c r="F124" s="25" t="str">
        <f>E15</f>
        <v>Státní pozemkový úřad</v>
      </c>
      <c r="G124" s="34"/>
      <c r="H124" s="34"/>
      <c r="I124" s="27" t="s">
        <v>32</v>
      </c>
      <c r="J124" s="30" t="str">
        <f>E21</f>
        <v>S-pro servis s.r.o.</v>
      </c>
      <c r="K124" s="34"/>
      <c r="L124" s="49"/>
      <c r="S124" s="32"/>
      <c r="T124" s="32"/>
      <c r="U124" s="32"/>
      <c r="V124" s="32"/>
      <c r="W124" s="32"/>
      <c r="X124" s="32"/>
      <c r="Y124" s="32"/>
      <c r="Z124" s="32"/>
      <c r="AA124" s="32"/>
      <c r="AB124" s="32"/>
      <c r="AC124" s="32"/>
      <c r="AD124" s="32"/>
      <c r="AE124" s="32"/>
    </row>
    <row r="125" spans="1:31" s="2" customFormat="1" ht="15.2" customHeight="1">
      <c r="A125" s="32"/>
      <c r="B125" s="33"/>
      <c r="C125" s="27" t="s">
        <v>30</v>
      </c>
      <c r="D125" s="34"/>
      <c r="E125" s="34"/>
      <c r="F125" s="25" t="str">
        <f>IF(E18="","",E18)</f>
        <v>Vyplň údaj</v>
      </c>
      <c r="G125" s="34"/>
      <c r="H125" s="34"/>
      <c r="I125" s="27" t="s">
        <v>37</v>
      </c>
      <c r="J125" s="30" t="str">
        <f>E24</f>
        <v xml:space="preserve"> </v>
      </c>
      <c r="K125" s="34"/>
      <c r="L125" s="49"/>
      <c r="S125" s="32"/>
      <c r="T125" s="32"/>
      <c r="U125" s="32"/>
      <c r="V125" s="32"/>
      <c r="W125" s="32"/>
      <c r="X125" s="32"/>
      <c r="Y125" s="32"/>
      <c r="Z125" s="32"/>
      <c r="AA125" s="32"/>
      <c r="AB125" s="32"/>
      <c r="AC125" s="32"/>
      <c r="AD125" s="32"/>
      <c r="AE125" s="32"/>
    </row>
    <row r="126" spans="1:31" s="2" customFormat="1" ht="10.35" customHeight="1">
      <c r="A126" s="32"/>
      <c r="B126" s="33"/>
      <c r="C126" s="34"/>
      <c r="D126" s="34"/>
      <c r="E126" s="34"/>
      <c r="F126" s="34"/>
      <c r="G126" s="34"/>
      <c r="H126" s="34"/>
      <c r="I126" s="34"/>
      <c r="J126" s="34"/>
      <c r="K126" s="34"/>
      <c r="L126" s="49"/>
      <c r="S126" s="32"/>
      <c r="T126" s="32"/>
      <c r="U126" s="32"/>
      <c r="V126" s="32"/>
      <c r="W126" s="32"/>
      <c r="X126" s="32"/>
      <c r="Y126" s="32"/>
      <c r="Z126" s="32"/>
      <c r="AA126" s="32"/>
      <c r="AB126" s="32"/>
      <c r="AC126" s="32"/>
      <c r="AD126" s="32"/>
      <c r="AE126" s="32"/>
    </row>
    <row r="127" spans="1:31" s="11" customFormat="1" ht="29.25" customHeight="1">
      <c r="A127" s="162"/>
      <c r="B127" s="163"/>
      <c r="C127" s="164" t="s">
        <v>163</v>
      </c>
      <c r="D127" s="165" t="s">
        <v>65</v>
      </c>
      <c r="E127" s="165" t="s">
        <v>61</v>
      </c>
      <c r="F127" s="165" t="s">
        <v>62</v>
      </c>
      <c r="G127" s="165" t="s">
        <v>164</v>
      </c>
      <c r="H127" s="165" t="s">
        <v>165</v>
      </c>
      <c r="I127" s="165" t="s">
        <v>166</v>
      </c>
      <c r="J127" s="165" t="s">
        <v>143</v>
      </c>
      <c r="K127" s="166" t="s">
        <v>167</v>
      </c>
      <c r="L127" s="167"/>
      <c r="M127" s="73" t="s">
        <v>1</v>
      </c>
      <c r="N127" s="74" t="s">
        <v>44</v>
      </c>
      <c r="O127" s="74" t="s">
        <v>168</v>
      </c>
      <c r="P127" s="74" t="s">
        <v>169</v>
      </c>
      <c r="Q127" s="74" t="s">
        <v>170</v>
      </c>
      <c r="R127" s="74" t="s">
        <v>171</v>
      </c>
      <c r="S127" s="74" t="s">
        <v>172</v>
      </c>
      <c r="T127" s="75" t="s">
        <v>173</v>
      </c>
      <c r="U127" s="162"/>
      <c r="V127" s="162"/>
      <c r="W127" s="162"/>
      <c r="X127" s="162"/>
      <c r="Y127" s="162"/>
      <c r="Z127" s="162"/>
      <c r="AA127" s="162"/>
      <c r="AB127" s="162"/>
      <c r="AC127" s="162"/>
      <c r="AD127" s="162"/>
      <c r="AE127" s="162"/>
    </row>
    <row r="128" spans="1:63" s="2" customFormat="1" ht="22.9" customHeight="1">
      <c r="A128" s="32"/>
      <c r="B128" s="33"/>
      <c r="C128" s="80" t="s">
        <v>174</v>
      </c>
      <c r="D128" s="34"/>
      <c r="E128" s="34"/>
      <c r="F128" s="34"/>
      <c r="G128" s="34"/>
      <c r="H128" s="34"/>
      <c r="I128" s="34"/>
      <c r="J128" s="168">
        <f>BK128</f>
        <v>0</v>
      </c>
      <c r="K128" s="34"/>
      <c r="L128" s="37"/>
      <c r="M128" s="76"/>
      <c r="N128" s="169"/>
      <c r="O128" s="77"/>
      <c r="P128" s="170">
        <f>P129+P199</f>
        <v>0</v>
      </c>
      <c r="Q128" s="77"/>
      <c r="R128" s="170">
        <f>R129+R199</f>
        <v>1433.81532499</v>
      </c>
      <c r="S128" s="77"/>
      <c r="T128" s="171">
        <f>T129+T199</f>
        <v>0</v>
      </c>
      <c r="U128" s="32"/>
      <c r="V128" s="32"/>
      <c r="W128" s="32"/>
      <c r="X128" s="32"/>
      <c r="Y128" s="32"/>
      <c r="Z128" s="32"/>
      <c r="AA128" s="32"/>
      <c r="AB128" s="32"/>
      <c r="AC128" s="32"/>
      <c r="AD128" s="32"/>
      <c r="AE128" s="32"/>
      <c r="AT128" s="15" t="s">
        <v>79</v>
      </c>
      <c r="AU128" s="15" t="s">
        <v>145</v>
      </c>
      <c r="BK128" s="172">
        <f>BK129+BK199</f>
        <v>0</v>
      </c>
    </row>
    <row r="129" spans="2:63" s="12" customFormat="1" ht="25.9" customHeight="1">
      <c r="B129" s="173"/>
      <c r="C129" s="174"/>
      <c r="D129" s="175" t="s">
        <v>79</v>
      </c>
      <c r="E129" s="176" t="s">
        <v>175</v>
      </c>
      <c r="F129" s="176" t="s">
        <v>176</v>
      </c>
      <c r="G129" s="174"/>
      <c r="H129" s="174"/>
      <c r="I129" s="177"/>
      <c r="J129" s="178">
        <f>BK129</f>
        <v>0</v>
      </c>
      <c r="K129" s="174"/>
      <c r="L129" s="179"/>
      <c r="M129" s="180"/>
      <c r="N129" s="181"/>
      <c r="O129" s="181"/>
      <c r="P129" s="182">
        <f>P130+P177+P190+P196</f>
        <v>0</v>
      </c>
      <c r="Q129" s="181"/>
      <c r="R129" s="182">
        <f>R130+R177+R190+R196</f>
        <v>1433.81532499</v>
      </c>
      <c r="S129" s="181"/>
      <c r="T129" s="183">
        <f>T130+T177+T190+T196</f>
        <v>0</v>
      </c>
      <c r="AR129" s="184" t="s">
        <v>87</v>
      </c>
      <c r="AT129" s="185" t="s">
        <v>79</v>
      </c>
      <c r="AU129" s="185" t="s">
        <v>80</v>
      </c>
      <c r="AY129" s="184" t="s">
        <v>177</v>
      </c>
      <c r="BK129" s="186">
        <f>BK130+BK177+BK190+BK196</f>
        <v>0</v>
      </c>
    </row>
    <row r="130" spans="2:63" s="12" customFormat="1" ht="22.9" customHeight="1">
      <c r="B130" s="173"/>
      <c r="C130" s="174"/>
      <c r="D130" s="175" t="s">
        <v>79</v>
      </c>
      <c r="E130" s="187" t="s">
        <v>87</v>
      </c>
      <c r="F130" s="187" t="s">
        <v>178</v>
      </c>
      <c r="G130" s="174"/>
      <c r="H130" s="174"/>
      <c r="I130" s="177"/>
      <c r="J130" s="188">
        <f>BK130</f>
        <v>0</v>
      </c>
      <c r="K130" s="174"/>
      <c r="L130" s="179"/>
      <c r="M130" s="180"/>
      <c r="N130" s="181"/>
      <c r="O130" s="181"/>
      <c r="P130" s="182">
        <f>SUM(P131:P176)</f>
        <v>0</v>
      </c>
      <c r="Q130" s="181"/>
      <c r="R130" s="182">
        <f>SUM(R131:R176)</f>
        <v>27.28505</v>
      </c>
      <c r="S130" s="181"/>
      <c r="T130" s="183">
        <f>SUM(T131:T176)</f>
        <v>0</v>
      </c>
      <c r="AR130" s="184" t="s">
        <v>87</v>
      </c>
      <c r="AT130" s="185" t="s">
        <v>79</v>
      </c>
      <c r="AU130" s="185" t="s">
        <v>87</v>
      </c>
      <c r="AY130" s="184" t="s">
        <v>177</v>
      </c>
      <c r="BK130" s="186">
        <f>SUM(BK131:BK176)</f>
        <v>0</v>
      </c>
    </row>
    <row r="131" spans="1:65" s="2" customFormat="1" ht="24.2" customHeight="1">
      <c r="A131" s="32"/>
      <c r="B131" s="33"/>
      <c r="C131" s="189" t="s">
        <v>87</v>
      </c>
      <c r="D131" s="189" t="s">
        <v>179</v>
      </c>
      <c r="E131" s="190" t="s">
        <v>1218</v>
      </c>
      <c r="F131" s="191" t="s">
        <v>1219</v>
      </c>
      <c r="G131" s="192" t="s">
        <v>362</v>
      </c>
      <c r="H131" s="193">
        <v>1</v>
      </c>
      <c r="I131" s="194"/>
      <c r="J131" s="195">
        <f>ROUND(I131*H131,2)</f>
        <v>0</v>
      </c>
      <c r="K131" s="191" t="s">
        <v>183</v>
      </c>
      <c r="L131" s="37"/>
      <c r="M131" s="196" t="s">
        <v>1</v>
      </c>
      <c r="N131" s="197" t="s">
        <v>45</v>
      </c>
      <c r="O131" s="69"/>
      <c r="P131" s="198">
        <f>O131*H131</f>
        <v>0</v>
      </c>
      <c r="Q131" s="198">
        <v>0</v>
      </c>
      <c r="R131" s="198">
        <f>Q131*H131</f>
        <v>0</v>
      </c>
      <c r="S131" s="198">
        <v>0</v>
      </c>
      <c r="T131" s="199">
        <f>S131*H131</f>
        <v>0</v>
      </c>
      <c r="U131" s="32"/>
      <c r="V131" s="32"/>
      <c r="W131" s="32"/>
      <c r="X131" s="32"/>
      <c r="Y131" s="32"/>
      <c r="Z131" s="32"/>
      <c r="AA131" s="32"/>
      <c r="AB131" s="32"/>
      <c r="AC131" s="32"/>
      <c r="AD131" s="32"/>
      <c r="AE131" s="32"/>
      <c r="AR131" s="200" t="s">
        <v>184</v>
      </c>
      <c r="AT131" s="200" t="s">
        <v>179</v>
      </c>
      <c r="AU131" s="200" t="s">
        <v>89</v>
      </c>
      <c r="AY131" s="15" t="s">
        <v>177</v>
      </c>
      <c r="BE131" s="201">
        <f>IF(N131="základní",J131,0)</f>
        <v>0</v>
      </c>
      <c r="BF131" s="201">
        <f>IF(N131="snížená",J131,0)</f>
        <v>0</v>
      </c>
      <c r="BG131" s="201">
        <f>IF(N131="zákl. přenesená",J131,0)</f>
        <v>0</v>
      </c>
      <c r="BH131" s="201">
        <f>IF(N131="sníž. přenesená",J131,0)</f>
        <v>0</v>
      </c>
      <c r="BI131" s="201">
        <f>IF(N131="nulová",J131,0)</f>
        <v>0</v>
      </c>
      <c r="BJ131" s="15" t="s">
        <v>87</v>
      </c>
      <c r="BK131" s="201">
        <f>ROUND(I131*H131,2)</f>
        <v>0</v>
      </c>
      <c r="BL131" s="15" t="s">
        <v>184</v>
      </c>
      <c r="BM131" s="200" t="s">
        <v>1220</v>
      </c>
    </row>
    <row r="132" spans="1:47" s="2" customFormat="1" ht="19.5">
      <c r="A132" s="32"/>
      <c r="B132" s="33"/>
      <c r="C132" s="34"/>
      <c r="D132" s="202" t="s">
        <v>186</v>
      </c>
      <c r="E132" s="34"/>
      <c r="F132" s="203" t="s">
        <v>1221</v>
      </c>
      <c r="G132" s="34"/>
      <c r="H132" s="34"/>
      <c r="I132" s="204"/>
      <c r="J132" s="34"/>
      <c r="K132" s="34"/>
      <c r="L132" s="37"/>
      <c r="M132" s="205"/>
      <c r="N132" s="206"/>
      <c r="O132" s="69"/>
      <c r="P132" s="69"/>
      <c r="Q132" s="69"/>
      <c r="R132" s="69"/>
      <c r="S132" s="69"/>
      <c r="T132" s="70"/>
      <c r="U132" s="32"/>
      <c r="V132" s="32"/>
      <c r="W132" s="32"/>
      <c r="X132" s="32"/>
      <c r="Y132" s="32"/>
      <c r="Z132" s="32"/>
      <c r="AA132" s="32"/>
      <c r="AB132" s="32"/>
      <c r="AC132" s="32"/>
      <c r="AD132" s="32"/>
      <c r="AE132" s="32"/>
      <c r="AT132" s="15" t="s">
        <v>186</v>
      </c>
      <c r="AU132" s="15" t="s">
        <v>89</v>
      </c>
    </row>
    <row r="133" spans="1:65" s="2" customFormat="1" ht="37.9" customHeight="1">
      <c r="A133" s="32"/>
      <c r="B133" s="33"/>
      <c r="C133" s="189" t="s">
        <v>89</v>
      </c>
      <c r="D133" s="189" t="s">
        <v>179</v>
      </c>
      <c r="E133" s="190" t="s">
        <v>1222</v>
      </c>
      <c r="F133" s="191" t="s">
        <v>1223</v>
      </c>
      <c r="G133" s="192" t="s">
        <v>182</v>
      </c>
      <c r="H133" s="193">
        <v>1676.892</v>
      </c>
      <c r="I133" s="194"/>
      <c r="J133" s="195">
        <f>ROUND(I133*H133,2)</f>
        <v>0</v>
      </c>
      <c r="K133" s="191" t="s">
        <v>183</v>
      </c>
      <c r="L133" s="37"/>
      <c r="M133" s="196" t="s">
        <v>1</v>
      </c>
      <c r="N133" s="197" t="s">
        <v>45</v>
      </c>
      <c r="O133" s="69"/>
      <c r="P133" s="198">
        <f>O133*H133</f>
        <v>0</v>
      </c>
      <c r="Q133" s="198">
        <v>0</v>
      </c>
      <c r="R133" s="198">
        <f>Q133*H133</f>
        <v>0</v>
      </c>
      <c r="S133" s="198">
        <v>0</v>
      </c>
      <c r="T133" s="199">
        <f>S133*H133</f>
        <v>0</v>
      </c>
      <c r="U133" s="32"/>
      <c r="V133" s="32"/>
      <c r="W133" s="32"/>
      <c r="X133" s="32"/>
      <c r="Y133" s="32"/>
      <c r="Z133" s="32"/>
      <c r="AA133" s="32"/>
      <c r="AB133" s="32"/>
      <c r="AC133" s="32"/>
      <c r="AD133" s="32"/>
      <c r="AE133" s="32"/>
      <c r="AR133" s="200" t="s">
        <v>184</v>
      </c>
      <c r="AT133" s="200" t="s">
        <v>179</v>
      </c>
      <c r="AU133" s="200" t="s">
        <v>89</v>
      </c>
      <c r="AY133" s="15" t="s">
        <v>177</v>
      </c>
      <c r="BE133" s="201">
        <f>IF(N133="základní",J133,0)</f>
        <v>0</v>
      </c>
      <c r="BF133" s="201">
        <f>IF(N133="snížená",J133,0)</f>
        <v>0</v>
      </c>
      <c r="BG133" s="201">
        <f>IF(N133="zákl. přenesená",J133,0)</f>
        <v>0</v>
      </c>
      <c r="BH133" s="201">
        <f>IF(N133="sníž. přenesená",J133,0)</f>
        <v>0</v>
      </c>
      <c r="BI133" s="201">
        <f>IF(N133="nulová",J133,0)</f>
        <v>0</v>
      </c>
      <c r="BJ133" s="15" t="s">
        <v>87</v>
      </c>
      <c r="BK133" s="201">
        <f>ROUND(I133*H133,2)</f>
        <v>0</v>
      </c>
      <c r="BL133" s="15" t="s">
        <v>184</v>
      </c>
      <c r="BM133" s="200" t="s">
        <v>1224</v>
      </c>
    </row>
    <row r="134" spans="1:47" s="2" customFormat="1" ht="48.75">
      <c r="A134" s="32"/>
      <c r="B134" s="33"/>
      <c r="C134" s="34"/>
      <c r="D134" s="202" t="s">
        <v>186</v>
      </c>
      <c r="E134" s="34"/>
      <c r="F134" s="203" t="s">
        <v>1225</v>
      </c>
      <c r="G134" s="34"/>
      <c r="H134" s="34"/>
      <c r="I134" s="204"/>
      <c r="J134" s="34"/>
      <c r="K134" s="34"/>
      <c r="L134" s="37"/>
      <c r="M134" s="205"/>
      <c r="N134" s="206"/>
      <c r="O134" s="69"/>
      <c r="P134" s="69"/>
      <c r="Q134" s="69"/>
      <c r="R134" s="69"/>
      <c r="S134" s="69"/>
      <c r="T134" s="70"/>
      <c r="U134" s="32"/>
      <c r="V134" s="32"/>
      <c r="W134" s="32"/>
      <c r="X134" s="32"/>
      <c r="Y134" s="32"/>
      <c r="Z134" s="32"/>
      <c r="AA134" s="32"/>
      <c r="AB134" s="32"/>
      <c r="AC134" s="32"/>
      <c r="AD134" s="32"/>
      <c r="AE134" s="32"/>
      <c r="AT134" s="15" t="s">
        <v>186</v>
      </c>
      <c r="AU134" s="15" t="s">
        <v>89</v>
      </c>
    </row>
    <row r="135" spans="1:65" s="2" customFormat="1" ht="14.45" customHeight="1">
      <c r="A135" s="32"/>
      <c r="B135" s="33"/>
      <c r="C135" s="208" t="s">
        <v>195</v>
      </c>
      <c r="D135" s="208" t="s">
        <v>246</v>
      </c>
      <c r="E135" s="209" t="s">
        <v>522</v>
      </c>
      <c r="F135" s="210" t="s">
        <v>523</v>
      </c>
      <c r="G135" s="211" t="s">
        <v>231</v>
      </c>
      <c r="H135" s="212">
        <v>27.249</v>
      </c>
      <c r="I135" s="213"/>
      <c r="J135" s="214">
        <f>ROUND(I135*H135,2)</f>
        <v>0</v>
      </c>
      <c r="K135" s="210" t="s">
        <v>183</v>
      </c>
      <c r="L135" s="215"/>
      <c r="M135" s="216" t="s">
        <v>1</v>
      </c>
      <c r="N135" s="217" t="s">
        <v>45</v>
      </c>
      <c r="O135" s="69"/>
      <c r="P135" s="198">
        <f>O135*H135</f>
        <v>0</v>
      </c>
      <c r="Q135" s="198">
        <v>1</v>
      </c>
      <c r="R135" s="198">
        <f>Q135*H135</f>
        <v>27.249</v>
      </c>
      <c r="S135" s="198">
        <v>0</v>
      </c>
      <c r="T135" s="199">
        <f>S135*H135</f>
        <v>0</v>
      </c>
      <c r="U135" s="32"/>
      <c r="V135" s="32"/>
      <c r="W135" s="32"/>
      <c r="X135" s="32"/>
      <c r="Y135" s="32"/>
      <c r="Z135" s="32"/>
      <c r="AA135" s="32"/>
      <c r="AB135" s="32"/>
      <c r="AC135" s="32"/>
      <c r="AD135" s="32"/>
      <c r="AE135" s="32"/>
      <c r="AR135" s="200" t="s">
        <v>218</v>
      </c>
      <c r="AT135" s="200" t="s">
        <v>246</v>
      </c>
      <c r="AU135" s="200" t="s">
        <v>89</v>
      </c>
      <c r="AY135" s="15" t="s">
        <v>177</v>
      </c>
      <c r="BE135" s="201">
        <f>IF(N135="základní",J135,0)</f>
        <v>0</v>
      </c>
      <c r="BF135" s="201">
        <f>IF(N135="snížená",J135,0)</f>
        <v>0</v>
      </c>
      <c r="BG135" s="201">
        <f>IF(N135="zákl. přenesená",J135,0)</f>
        <v>0</v>
      </c>
      <c r="BH135" s="201">
        <f>IF(N135="sníž. přenesená",J135,0)</f>
        <v>0</v>
      </c>
      <c r="BI135" s="201">
        <f>IF(N135="nulová",J135,0)</f>
        <v>0</v>
      </c>
      <c r="BJ135" s="15" t="s">
        <v>87</v>
      </c>
      <c r="BK135" s="201">
        <f>ROUND(I135*H135,2)</f>
        <v>0</v>
      </c>
      <c r="BL135" s="15" t="s">
        <v>184</v>
      </c>
      <c r="BM135" s="200" t="s">
        <v>1226</v>
      </c>
    </row>
    <row r="136" spans="1:47" s="2" customFormat="1" ht="11.25">
      <c r="A136" s="32"/>
      <c r="B136" s="33"/>
      <c r="C136" s="34"/>
      <c r="D136" s="202" t="s">
        <v>186</v>
      </c>
      <c r="E136" s="34"/>
      <c r="F136" s="203" t="s">
        <v>523</v>
      </c>
      <c r="G136" s="34"/>
      <c r="H136" s="34"/>
      <c r="I136" s="204"/>
      <c r="J136" s="34"/>
      <c r="K136" s="34"/>
      <c r="L136" s="37"/>
      <c r="M136" s="205"/>
      <c r="N136" s="206"/>
      <c r="O136" s="69"/>
      <c r="P136" s="69"/>
      <c r="Q136" s="69"/>
      <c r="R136" s="69"/>
      <c r="S136" s="69"/>
      <c r="T136" s="70"/>
      <c r="U136" s="32"/>
      <c r="V136" s="32"/>
      <c r="W136" s="32"/>
      <c r="X136" s="32"/>
      <c r="Y136" s="32"/>
      <c r="Z136" s="32"/>
      <c r="AA136" s="32"/>
      <c r="AB136" s="32"/>
      <c r="AC136" s="32"/>
      <c r="AD136" s="32"/>
      <c r="AE136" s="32"/>
      <c r="AT136" s="15" t="s">
        <v>186</v>
      </c>
      <c r="AU136" s="15" t="s">
        <v>89</v>
      </c>
    </row>
    <row r="137" spans="1:47" s="2" customFormat="1" ht="19.5">
      <c r="A137" s="32"/>
      <c r="B137" s="33"/>
      <c r="C137" s="34"/>
      <c r="D137" s="202" t="s">
        <v>188</v>
      </c>
      <c r="E137" s="34"/>
      <c r="F137" s="207" t="s">
        <v>1101</v>
      </c>
      <c r="G137" s="34"/>
      <c r="H137" s="34"/>
      <c r="I137" s="204"/>
      <c r="J137" s="34"/>
      <c r="K137" s="34"/>
      <c r="L137" s="37"/>
      <c r="M137" s="205"/>
      <c r="N137" s="206"/>
      <c r="O137" s="69"/>
      <c r="P137" s="69"/>
      <c r="Q137" s="69"/>
      <c r="R137" s="69"/>
      <c r="S137" s="69"/>
      <c r="T137" s="70"/>
      <c r="U137" s="32"/>
      <c r="V137" s="32"/>
      <c r="W137" s="32"/>
      <c r="X137" s="32"/>
      <c r="Y137" s="32"/>
      <c r="Z137" s="32"/>
      <c r="AA137" s="32"/>
      <c r="AB137" s="32"/>
      <c r="AC137" s="32"/>
      <c r="AD137" s="32"/>
      <c r="AE137" s="32"/>
      <c r="AT137" s="15" t="s">
        <v>188</v>
      </c>
      <c r="AU137" s="15" t="s">
        <v>89</v>
      </c>
    </row>
    <row r="138" spans="1:65" s="2" customFormat="1" ht="24.2" customHeight="1">
      <c r="A138" s="32"/>
      <c r="B138" s="33"/>
      <c r="C138" s="189" t="s">
        <v>184</v>
      </c>
      <c r="D138" s="189" t="s">
        <v>179</v>
      </c>
      <c r="E138" s="190" t="s">
        <v>1227</v>
      </c>
      <c r="F138" s="191" t="s">
        <v>1228</v>
      </c>
      <c r="G138" s="192" t="s">
        <v>182</v>
      </c>
      <c r="H138" s="193">
        <v>955.149</v>
      </c>
      <c r="I138" s="194"/>
      <c r="J138" s="195">
        <f>ROUND(I138*H138,2)</f>
        <v>0</v>
      </c>
      <c r="K138" s="191" t="s">
        <v>183</v>
      </c>
      <c r="L138" s="37"/>
      <c r="M138" s="196" t="s">
        <v>1</v>
      </c>
      <c r="N138" s="197" t="s">
        <v>45</v>
      </c>
      <c r="O138" s="69"/>
      <c r="P138" s="198">
        <f>O138*H138</f>
        <v>0</v>
      </c>
      <c r="Q138" s="198">
        <v>0</v>
      </c>
      <c r="R138" s="198">
        <f>Q138*H138</f>
        <v>0</v>
      </c>
      <c r="S138" s="198">
        <v>0</v>
      </c>
      <c r="T138" s="199">
        <f>S138*H138</f>
        <v>0</v>
      </c>
      <c r="U138" s="32"/>
      <c r="V138" s="32"/>
      <c r="W138" s="32"/>
      <c r="X138" s="32"/>
      <c r="Y138" s="32"/>
      <c r="Z138" s="32"/>
      <c r="AA138" s="32"/>
      <c r="AB138" s="32"/>
      <c r="AC138" s="32"/>
      <c r="AD138" s="32"/>
      <c r="AE138" s="32"/>
      <c r="AR138" s="200" t="s">
        <v>184</v>
      </c>
      <c r="AT138" s="200" t="s">
        <v>179</v>
      </c>
      <c r="AU138" s="200" t="s">
        <v>89</v>
      </c>
      <c r="AY138" s="15" t="s">
        <v>177</v>
      </c>
      <c r="BE138" s="201">
        <f>IF(N138="základní",J138,0)</f>
        <v>0</v>
      </c>
      <c r="BF138" s="201">
        <f>IF(N138="snížená",J138,0)</f>
        <v>0</v>
      </c>
      <c r="BG138" s="201">
        <f>IF(N138="zákl. přenesená",J138,0)</f>
        <v>0</v>
      </c>
      <c r="BH138" s="201">
        <f>IF(N138="sníž. přenesená",J138,0)</f>
        <v>0</v>
      </c>
      <c r="BI138" s="201">
        <f>IF(N138="nulová",J138,0)</f>
        <v>0</v>
      </c>
      <c r="BJ138" s="15" t="s">
        <v>87</v>
      </c>
      <c r="BK138" s="201">
        <f>ROUND(I138*H138,2)</f>
        <v>0</v>
      </c>
      <c r="BL138" s="15" t="s">
        <v>184</v>
      </c>
      <c r="BM138" s="200" t="s">
        <v>1229</v>
      </c>
    </row>
    <row r="139" spans="1:47" s="2" customFormat="1" ht="19.5">
      <c r="A139" s="32"/>
      <c r="B139" s="33"/>
      <c r="C139" s="34"/>
      <c r="D139" s="202" t="s">
        <v>186</v>
      </c>
      <c r="E139" s="34"/>
      <c r="F139" s="203" t="s">
        <v>1230</v>
      </c>
      <c r="G139" s="34"/>
      <c r="H139" s="34"/>
      <c r="I139" s="204"/>
      <c r="J139" s="34"/>
      <c r="K139" s="34"/>
      <c r="L139" s="37"/>
      <c r="M139" s="205"/>
      <c r="N139" s="206"/>
      <c r="O139" s="69"/>
      <c r="P139" s="69"/>
      <c r="Q139" s="69"/>
      <c r="R139" s="69"/>
      <c r="S139" s="69"/>
      <c r="T139" s="70"/>
      <c r="U139" s="32"/>
      <c r="V139" s="32"/>
      <c r="W139" s="32"/>
      <c r="X139" s="32"/>
      <c r="Y139" s="32"/>
      <c r="Z139" s="32"/>
      <c r="AA139" s="32"/>
      <c r="AB139" s="32"/>
      <c r="AC139" s="32"/>
      <c r="AD139" s="32"/>
      <c r="AE139" s="32"/>
      <c r="AT139" s="15" t="s">
        <v>186</v>
      </c>
      <c r="AU139" s="15" t="s">
        <v>89</v>
      </c>
    </row>
    <row r="140" spans="1:65" s="2" customFormat="1" ht="24.2" customHeight="1">
      <c r="A140" s="32"/>
      <c r="B140" s="33"/>
      <c r="C140" s="189" t="s">
        <v>207</v>
      </c>
      <c r="D140" s="189" t="s">
        <v>179</v>
      </c>
      <c r="E140" s="190" t="s">
        <v>202</v>
      </c>
      <c r="F140" s="191" t="s">
        <v>203</v>
      </c>
      <c r="G140" s="192" t="s">
        <v>198</v>
      </c>
      <c r="H140" s="193">
        <v>296.771</v>
      </c>
      <c r="I140" s="194"/>
      <c r="J140" s="195">
        <f>ROUND(I140*H140,2)</f>
        <v>0</v>
      </c>
      <c r="K140" s="191" t="s">
        <v>183</v>
      </c>
      <c r="L140" s="37"/>
      <c r="M140" s="196" t="s">
        <v>1</v>
      </c>
      <c r="N140" s="197" t="s">
        <v>45</v>
      </c>
      <c r="O140" s="69"/>
      <c r="P140" s="198">
        <f>O140*H140</f>
        <v>0</v>
      </c>
      <c r="Q140" s="198">
        <v>0</v>
      </c>
      <c r="R140" s="198">
        <f>Q140*H140</f>
        <v>0</v>
      </c>
      <c r="S140" s="198">
        <v>0</v>
      </c>
      <c r="T140" s="199">
        <f>S140*H140</f>
        <v>0</v>
      </c>
      <c r="U140" s="32"/>
      <c r="V140" s="32"/>
      <c r="W140" s="32"/>
      <c r="X140" s="32"/>
      <c r="Y140" s="32"/>
      <c r="Z140" s="32"/>
      <c r="AA140" s="32"/>
      <c r="AB140" s="32"/>
      <c r="AC140" s="32"/>
      <c r="AD140" s="32"/>
      <c r="AE140" s="32"/>
      <c r="AR140" s="200" t="s">
        <v>184</v>
      </c>
      <c r="AT140" s="200" t="s">
        <v>179</v>
      </c>
      <c r="AU140" s="200" t="s">
        <v>89</v>
      </c>
      <c r="AY140" s="15" t="s">
        <v>177</v>
      </c>
      <c r="BE140" s="201">
        <f>IF(N140="základní",J140,0)</f>
        <v>0</v>
      </c>
      <c r="BF140" s="201">
        <f>IF(N140="snížená",J140,0)</f>
        <v>0</v>
      </c>
      <c r="BG140" s="201">
        <f>IF(N140="zákl. přenesená",J140,0)</f>
        <v>0</v>
      </c>
      <c r="BH140" s="201">
        <f>IF(N140="sníž. přenesená",J140,0)</f>
        <v>0</v>
      </c>
      <c r="BI140" s="201">
        <f>IF(N140="nulová",J140,0)</f>
        <v>0</v>
      </c>
      <c r="BJ140" s="15" t="s">
        <v>87</v>
      </c>
      <c r="BK140" s="201">
        <f>ROUND(I140*H140,2)</f>
        <v>0</v>
      </c>
      <c r="BL140" s="15" t="s">
        <v>184</v>
      </c>
      <c r="BM140" s="200" t="s">
        <v>1231</v>
      </c>
    </row>
    <row r="141" spans="1:47" s="2" customFormat="1" ht="19.5">
      <c r="A141" s="32"/>
      <c r="B141" s="33"/>
      <c r="C141" s="34"/>
      <c r="D141" s="202" t="s">
        <v>186</v>
      </c>
      <c r="E141" s="34"/>
      <c r="F141" s="203" t="s">
        <v>205</v>
      </c>
      <c r="G141" s="34"/>
      <c r="H141" s="34"/>
      <c r="I141" s="204"/>
      <c r="J141" s="34"/>
      <c r="K141" s="34"/>
      <c r="L141" s="37"/>
      <c r="M141" s="205"/>
      <c r="N141" s="206"/>
      <c r="O141" s="69"/>
      <c r="P141" s="69"/>
      <c r="Q141" s="69"/>
      <c r="R141" s="69"/>
      <c r="S141" s="69"/>
      <c r="T141" s="70"/>
      <c r="U141" s="32"/>
      <c r="V141" s="32"/>
      <c r="W141" s="32"/>
      <c r="X141" s="32"/>
      <c r="Y141" s="32"/>
      <c r="Z141" s="32"/>
      <c r="AA141" s="32"/>
      <c r="AB141" s="32"/>
      <c r="AC141" s="32"/>
      <c r="AD141" s="32"/>
      <c r="AE141" s="32"/>
      <c r="AT141" s="15" t="s">
        <v>186</v>
      </c>
      <c r="AU141" s="15" t="s">
        <v>89</v>
      </c>
    </row>
    <row r="142" spans="1:47" s="2" customFormat="1" ht="19.5">
      <c r="A142" s="32"/>
      <c r="B142" s="33"/>
      <c r="C142" s="34"/>
      <c r="D142" s="202" t="s">
        <v>188</v>
      </c>
      <c r="E142" s="34"/>
      <c r="F142" s="207" t="s">
        <v>558</v>
      </c>
      <c r="G142" s="34"/>
      <c r="H142" s="34"/>
      <c r="I142" s="204"/>
      <c r="J142" s="34"/>
      <c r="K142" s="34"/>
      <c r="L142" s="37"/>
      <c r="M142" s="205"/>
      <c r="N142" s="206"/>
      <c r="O142" s="69"/>
      <c r="P142" s="69"/>
      <c r="Q142" s="69"/>
      <c r="R142" s="69"/>
      <c r="S142" s="69"/>
      <c r="T142" s="70"/>
      <c r="U142" s="32"/>
      <c r="V142" s="32"/>
      <c r="W142" s="32"/>
      <c r="X142" s="32"/>
      <c r="Y142" s="32"/>
      <c r="Z142" s="32"/>
      <c r="AA142" s="32"/>
      <c r="AB142" s="32"/>
      <c r="AC142" s="32"/>
      <c r="AD142" s="32"/>
      <c r="AE142" s="32"/>
      <c r="AT142" s="15" t="s">
        <v>188</v>
      </c>
      <c r="AU142" s="15" t="s">
        <v>89</v>
      </c>
    </row>
    <row r="143" spans="1:65" s="2" customFormat="1" ht="24.2" customHeight="1">
      <c r="A143" s="32"/>
      <c r="B143" s="33"/>
      <c r="C143" s="189" t="s">
        <v>210</v>
      </c>
      <c r="D143" s="189" t="s">
        <v>179</v>
      </c>
      <c r="E143" s="190" t="s">
        <v>1042</v>
      </c>
      <c r="F143" s="191" t="s">
        <v>1043</v>
      </c>
      <c r="G143" s="192" t="s">
        <v>198</v>
      </c>
      <c r="H143" s="193">
        <v>216.3</v>
      </c>
      <c r="I143" s="194"/>
      <c r="J143" s="195">
        <f>ROUND(I143*H143,2)</f>
        <v>0</v>
      </c>
      <c r="K143" s="191" t="s">
        <v>183</v>
      </c>
      <c r="L143" s="37"/>
      <c r="M143" s="196" t="s">
        <v>1</v>
      </c>
      <c r="N143" s="197" t="s">
        <v>45</v>
      </c>
      <c r="O143" s="69"/>
      <c r="P143" s="198">
        <f>O143*H143</f>
        <v>0</v>
      </c>
      <c r="Q143" s="198">
        <v>0</v>
      </c>
      <c r="R143" s="198">
        <f>Q143*H143</f>
        <v>0</v>
      </c>
      <c r="S143" s="198">
        <v>0</v>
      </c>
      <c r="T143" s="199">
        <f>S143*H143</f>
        <v>0</v>
      </c>
      <c r="U143" s="32"/>
      <c r="V143" s="32"/>
      <c r="W143" s="32"/>
      <c r="X143" s="32"/>
      <c r="Y143" s="32"/>
      <c r="Z143" s="32"/>
      <c r="AA143" s="32"/>
      <c r="AB143" s="32"/>
      <c r="AC143" s="32"/>
      <c r="AD143" s="32"/>
      <c r="AE143" s="32"/>
      <c r="AR143" s="200" t="s">
        <v>184</v>
      </c>
      <c r="AT143" s="200" t="s">
        <v>179</v>
      </c>
      <c r="AU143" s="200" t="s">
        <v>89</v>
      </c>
      <c r="AY143" s="15" t="s">
        <v>177</v>
      </c>
      <c r="BE143" s="201">
        <f>IF(N143="základní",J143,0)</f>
        <v>0</v>
      </c>
      <c r="BF143" s="201">
        <f>IF(N143="snížená",J143,0)</f>
        <v>0</v>
      </c>
      <c r="BG143" s="201">
        <f>IF(N143="zákl. přenesená",J143,0)</f>
        <v>0</v>
      </c>
      <c r="BH143" s="201">
        <f>IF(N143="sníž. přenesená",J143,0)</f>
        <v>0</v>
      </c>
      <c r="BI143" s="201">
        <f>IF(N143="nulová",J143,0)</f>
        <v>0</v>
      </c>
      <c r="BJ143" s="15" t="s">
        <v>87</v>
      </c>
      <c r="BK143" s="201">
        <f>ROUND(I143*H143,2)</f>
        <v>0</v>
      </c>
      <c r="BL143" s="15" t="s">
        <v>184</v>
      </c>
      <c r="BM143" s="200" t="s">
        <v>1232</v>
      </c>
    </row>
    <row r="144" spans="1:47" s="2" customFormat="1" ht="29.25">
      <c r="A144" s="32"/>
      <c r="B144" s="33"/>
      <c r="C144" s="34"/>
      <c r="D144" s="202" t="s">
        <v>186</v>
      </c>
      <c r="E144" s="34"/>
      <c r="F144" s="203" t="s">
        <v>1045</v>
      </c>
      <c r="G144" s="34"/>
      <c r="H144" s="34"/>
      <c r="I144" s="204"/>
      <c r="J144" s="34"/>
      <c r="K144" s="34"/>
      <c r="L144" s="37"/>
      <c r="M144" s="205"/>
      <c r="N144" s="206"/>
      <c r="O144" s="69"/>
      <c r="P144" s="69"/>
      <c r="Q144" s="69"/>
      <c r="R144" s="69"/>
      <c r="S144" s="69"/>
      <c r="T144" s="70"/>
      <c r="U144" s="32"/>
      <c r="V144" s="32"/>
      <c r="W144" s="32"/>
      <c r="X144" s="32"/>
      <c r="Y144" s="32"/>
      <c r="Z144" s="32"/>
      <c r="AA144" s="32"/>
      <c r="AB144" s="32"/>
      <c r="AC144" s="32"/>
      <c r="AD144" s="32"/>
      <c r="AE144" s="32"/>
      <c r="AT144" s="15" t="s">
        <v>186</v>
      </c>
      <c r="AU144" s="15" t="s">
        <v>89</v>
      </c>
    </row>
    <row r="145" spans="1:47" s="2" customFormat="1" ht="39">
      <c r="A145" s="32"/>
      <c r="B145" s="33"/>
      <c r="C145" s="34"/>
      <c r="D145" s="202" t="s">
        <v>188</v>
      </c>
      <c r="E145" s="34"/>
      <c r="F145" s="207" t="s">
        <v>1233</v>
      </c>
      <c r="G145" s="34"/>
      <c r="H145" s="34"/>
      <c r="I145" s="204"/>
      <c r="J145" s="34"/>
      <c r="K145" s="34"/>
      <c r="L145" s="37"/>
      <c r="M145" s="205"/>
      <c r="N145" s="206"/>
      <c r="O145" s="69"/>
      <c r="P145" s="69"/>
      <c r="Q145" s="69"/>
      <c r="R145" s="69"/>
      <c r="S145" s="69"/>
      <c r="T145" s="70"/>
      <c r="U145" s="32"/>
      <c r="V145" s="32"/>
      <c r="W145" s="32"/>
      <c r="X145" s="32"/>
      <c r="Y145" s="32"/>
      <c r="Z145" s="32"/>
      <c r="AA145" s="32"/>
      <c r="AB145" s="32"/>
      <c r="AC145" s="32"/>
      <c r="AD145" s="32"/>
      <c r="AE145" s="32"/>
      <c r="AT145" s="15" t="s">
        <v>188</v>
      </c>
      <c r="AU145" s="15" t="s">
        <v>89</v>
      </c>
    </row>
    <row r="146" spans="1:65" s="2" customFormat="1" ht="14.45" customHeight="1">
      <c r="A146" s="32"/>
      <c r="B146" s="33"/>
      <c r="C146" s="189" t="s">
        <v>216</v>
      </c>
      <c r="D146" s="189" t="s">
        <v>179</v>
      </c>
      <c r="E146" s="190" t="s">
        <v>1234</v>
      </c>
      <c r="F146" s="191" t="s">
        <v>1235</v>
      </c>
      <c r="G146" s="192" t="s">
        <v>362</v>
      </c>
      <c r="H146" s="193">
        <v>1</v>
      </c>
      <c r="I146" s="194"/>
      <c r="J146" s="195">
        <f>ROUND(I146*H146,2)</f>
        <v>0</v>
      </c>
      <c r="K146" s="191" t="s">
        <v>183</v>
      </c>
      <c r="L146" s="37"/>
      <c r="M146" s="196" t="s">
        <v>1</v>
      </c>
      <c r="N146" s="197" t="s">
        <v>45</v>
      </c>
      <c r="O146" s="69"/>
      <c r="P146" s="198">
        <f>O146*H146</f>
        <v>0</v>
      </c>
      <c r="Q146" s="198">
        <v>0</v>
      </c>
      <c r="R146" s="198">
        <f>Q146*H146</f>
        <v>0</v>
      </c>
      <c r="S146" s="198">
        <v>0</v>
      </c>
      <c r="T146" s="199">
        <f>S146*H146</f>
        <v>0</v>
      </c>
      <c r="U146" s="32"/>
      <c r="V146" s="32"/>
      <c r="W146" s="32"/>
      <c r="X146" s="32"/>
      <c r="Y146" s="32"/>
      <c r="Z146" s="32"/>
      <c r="AA146" s="32"/>
      <c r="AB146" s="32"/>
      <c r="AC146" s="32"/>
      <c r="AD146" s="32"/>
      <c r="AE146" s="32"/>
      <c r="AR146" s="200" t="s">
        <v>184</v>
      </c>
      <c r="AT146" s="200" t="s">
        <v>179</v>
      </c>
      <c r="AU146" s="200" t="s">
        <v>89</v>
      </c>
      <c r="AY146" s="15" t="s">
        <v>177</v>
      </c>
      <c r="BE146" s="201">
        <f>IF(N146="základní",J146,0)</f>
        <v>0</v>
      </c>
      <c r="BF146" s="201">
        <f>IF(N146="snížená",J146,0)</f>
        <v>0</v>
      </c>
      <c r="BG146" s="201">
        <f>IF(N146="zákl. přenesená",J146,0)</f>
        <v>0</v>
      </c>
      <c r="BH146" s="201">
        <f>IF(N146="sníž. přenesená",J146,0)</f>
        <v>0</v>
      </c>
      <c r="BI146" s="201">
        <f>IF(N146="nulová",J146,0)</f>
        <v>0</v>
      </c>
      <c r="BJ146" s="15" t="s">
        <v>87</v>
      </c>
      <c r="BK146" s="201">
        <f>ROUND(I146*H146,2)</f>
        <v>0</v>
      </c>
      <c r="BL146" s="15" t="s">
        <v>184</v>
      </c>
      <c r="BM146" s="200" t="s">
        <v>1236</v>
      </c>
    </row>
    <row r="147" spans="1:47" s="2" customFormat="1" ht="29.25">
      <c r="A147" s="32"/>
      <c r="B147" s="33"/>
      <c r="C147" s="34"/>
      <c r="D147" s="202" t="s">
        <v>186</v>
      </c>
      <c r="E147" s="34"/>
      <c r="F147" s="203" t="s">
        <v>1237</v>
      </c>
      <c r="G147" s="34"/>
      <c r="H147" s="34"/>
      <c r="I147" s="204"/>
      <c r="J147" s="34"/>
      <c r="K147" s="34"/>
      <c r="L147" s="37"/>
      <c r="M147" s="205"/>
      <c r="N147" s="206"/>
      <c r="O147" s="69"/>
      <c r="P147" s="69"/>
      <c r="Q147" s="69"/>
      <c r="R147" s="69"/>
      <c r="S147" s="69"/>
      <c r="T147" s="70"/>
      <c r="U147" s="32"/>
      <c r="V147" s="32"/>
      <c r="W147" s="32"/>
      <c r="X147" s="32"/>
      <c r="Y147" s="32"/>
      <c r="Z147" s="32"/>
      <c r="AA147" s="32"/>
      <c r="AB147" s="32"/>
      <c r="AC147" s="32"/>
      <c r="AD147" s="32"/>
      <c r="AE147" s="32"/>
      <c r="AT147" s="15" t="s">
        <v>186</v>
      </c>
      <c r="AU147" s="15" t="s">
        <v>89</v>
      </c>
    </row>
    <row r="148" spans="1:65" s="2" customFormat="1" ht="24.2" customHeight="1">
      <c r="A148" s="32"/>
      <c r="B148" s="33"/>
      <c r="C148" s="189" t="s">
        <v>218</v>
      </c>
      <c r="D148" s="189" t="s">
        <v>179</v>
      </c>
      <c r="E148" s="190" t="s">
        <v>1238</v>
      </c>
      <c r="F148" s="191" t="s">
        <v>1239</v>
      </c>
      <c r="G148" s="192" t="s">
        <v>362</v>
      </c>
      <c r="H148" s="193">
        <v>4</v>
      </c>
      <c r="I148" s="194"/>
      <c r="J148" s="195">
        <f>ROUND(I148*H148,2)</f>
        <v>0</v>
      </c>
      <c r="K148" s="191" t="s">
        <v>183</v>
      </c>
      <c r="L148" s="37"/>
      <c r="M148" s="196" t="s">
        <v>1</v>
      </c>
      <c r="N148" s="197" t="s">
        <v>45</v>
      </c>
      <c r="O148" s="69"/>
      <c r="P148" s="198">
        <f>O148*H148</f>
        <v>0</v>
      </c>
      <c r="Q148" s="198">
        <v>0</v>
      </c>
      <c r="R148" s="198">
        <f>Q148*H148</f>
        <v>0</v>
      </c>
      <c r="S148" s="198">
        <v>0</v>
      </c>
      <c r="T148" s="199">
        <f>S148*H148</f>
        <v>0</v>
      </c>
      <c r="U148" s="32"/>
      <c r="V148" s="32"/>
      <c r="W148" s="32"/>
      <c r="X148" s="32"/>
      <c r="Y148" s="32"/>
      <c r="Z148" s="32"/>
      <c r="AA148" s="32"/>
      <c r="AB148" s="32"/>
      <c r="AC148" s="32"/>
      <c r="AD148" s="32"/>
      <c r="AE148" s="32"/>
      <c r="AR148" s="200" t="s">
        <v>184</v>
      </c>
      <c r="AT148" s="200" t="s">
        <v>179</v>
      </c>
      <c r="AU148" s="200" t="s">
        <v>89</v>
      </c>
      <c r="AY148" s="15" t="s">
        <v>177</v>
      </c>
      <c r="BE148" s="201">
        <f>IF(N148="základní",J148,0)</f>
        <v>0</v>
      </c>
      <c r="BF148" s="201">
        <f>IF(N148="snížená",J148,0)</f>
        <v>0</v>
      </c>
      <c r="BG148" s="201">
        <f>IF(N148="zákl. přenesená",J148,0)</f>
        <v>0</v>
      </c>
      <c r="BH148" s="201">
        <f>IF(N148="sníž. přenesená",J148,0)</f>
        <v>0</v>
      </c>
      <c r="BI148" s="201">
        <f>IF(N148="nulová",J148,0)</f>
        <v>0</v>
      </c>
      <c r="BJ148" s="15" t="s">
        <v>87</v>
      </c>
      <c r="BK148" s="201">
        <f>ROUND(I148*H148,2)</f>
        <v>0</v>
      </c>
      <c r="BL148" s="15" t="s">
        <v>184</v>
      </c>
      <c r="BM148" s="200" t="s">
        <v>1240</v>
      </c>
    </row>
    <row r="149" spans="1:47" s="2" customFormat="1" ht="39">
      <c r="A149" s="32"/>
      <c r="B149" s="33"/>
      <c r="C149" s="34"/>
      <c r="D149" s="202" t="s">
        <v>186</v>
      </c>
      <c r="E149" s="34"/>
      <c r="F149" s="203" t="s">
        <v>1241</v>
      </c>
      <c r="G149" s="34"/>
      <c r="H149" s="34"/>
      <c r="I149" s="204"/>
      <c r="J149" s="34"/>
      <c r="K149" s="34"/>
      <c r="L149" s="37"/>
      <c r="M149" s="205"/>
      <c r="N149" s="206"/>
      <c r="O149" s="69"/>
      <c r="P149" s="69"/>
      <c r="Q149" s="69"/>
      <c r="R149" s="69"/>
      <c r="S149" s="69"/>
      <c r="T149" s="70"/>
      <c r="U149" s="32"/>
      <c r="V149" s="32"/>
      <c r="W149" s="32"/>
      <c r="X149" s="32"/>
      <c r="Y149" s="32"/>
      <c r="Z149" s="32"/>
      <c r="AA149" s="32"/>
      <c r="AB149" s="32"/>
      <c r="AC149" s="32"/>
      <c r="AD149" s="32"/>
      <c r="AE149" s="32"/>
      <c r="AT149" s="15" t="s">
        <v>186</v>
      </c>
      <c r="AU149" s="15" t="s">
        <v>89</v>
      </c>
    </row>
    <row r="150" spans="1:65" s="2" customFormat="1" ht="14.45" customHeight="1">
      <c r="A150" s="32"/>
      <c r="B150" s="33"/>
      <c r="C150" s="189" t="s">
        <v>220</v>
      </c>
      <c r="D150" s="189" t="s">
        <v>179</v>
      </c>
      <c r="E150" s="190" t="s">
        <v>760</v>
      </c>
      <c r="F150" s="191" t="s">
        <v>761</v>
      </c>
      <c r="G150" s="192" t="s">
        <v>198</v>
      </c>
      <c r="H150" s="193">
        <v>216.3</v>
      </c>
      <c r="I150" s="194"/>
      <c r="J150" s="195">
        <f>ROUND(I150*H150,2)</f>
        <v>0</v>
      </c>
      <c r="K150" s="191" t="s">
        <v>183</v>
      </c>
      <c r="L150" s="37"/>
      <c r="M150" s="196" t="s">
        <v>1</v>
      </c>
      <c r="N150" s="197" t="s">
        <v>45</v>
      </c>
      <c r="O150" s="69"/>
      <c r="P150" s="198">
        <f>O150*H150</f>
        <v>0</v>
      </c>
      <c r="Q150" s="198">
        <v>0</v>
      </c>
      <c r="R150" s="198">
        <f>Q150*H150</f>
        <v>0</v>
      </c>
      <c r="S150" s="198">
        <v>0</v>
      </c>
      <c r="T150" s="199">
        <f>S150*H150</f>
        <v>0</v>
      </c>
      <c r="U150" s="32"/>
      <c r="V150" s="32"/>
      <c r="W150" s="32"/>
      <c r="X150" s="32"/>
      <c r="Y150" s="32"/>
      <c r="Z150" s="32"/>
      <c r="AA150" s="32"/>
      <c r="AB150" s="32"/>
      <c r="AC150" s="32"/>
      <c r="AD150" s="32"/>
      <c r="AE150" s="32"/>
      <c r="AR150" s="200" t="s">
        <v>184</v>
      </c>
      <c r="AT150" s="200" t="s">
        <v>179</v>
      </c>
      <c r="AU150" s="200" t="s">
        <v>89</v>
      </c>
      <c r="AY150" s="15" t="s">
        <v>177</v>
      </c>
      <c r="BE150" s="201">
        <f>IF(N150="základní",J150,0)</f>
        <v>0</v>
      </c>
      <c r="BF150" s="201">
        <f>IF(N150="snížená",J150,0)</f>
        <v>0</v>
      </c>
      <c r="BG150" s="201">
        <f>IF(N150="zákl. přenesená",J150,0)</f>
        <v>0</v>
      </c>
      <c r="BH150" s="201">
        <f>IF(N150="sníž. přenesená",J150,0)</f>
        <v>0</v>
      </c>
      <c r="BI150" s="201">
        <f>IF(N150="nulová",J150,0)</f>
        <v>0</v>
      </c>
      <c r="BJ150" s="15" t="s">
        <v>87</v>
      </c>
      <c r="BK150" s="201">
        <f>ROUND(I150*H150,2)</f>
        <v>0</v>
      </c>
      <c r="BL150" s="15" t="s">
        <v>184</v>
      </c>
      <c r="BM150" s="200" t="s">
        <v>1242</v>
      </c>
    </row>
    <row r="151" spans="1:47" s="2" customFormat="1" ht="39">
      <c r="A151" s="32"/>
      <c r="B151" s="33"/>
      <c r="C151" s="34"/>
      <c r="D151" s="202" t="s">
        <v>186</v>
      </c>
      <c r="E151" s="34"/>
      <c r="F151" s="203" t="s">
        <v>763</v>
      </c>
      <c r="G151" s="34"/>
      <c r="H151" s="34"/>
      <c r="I151" s="204"/>
      <c r="J151" s="34"/>
      <c r="K151" s="34"/>
      <c r="L151" s="37"/>
      <c r="M151" s="205"/>
      <c r="N151" s="206"/>
      <c r="O151" s="69"/>
      <c r="P151" s="69"/>
      <c r="Q151" s="69"/>
      <c r="R151" s="69"/>
      <c r="S151" s="69"/>
      <c r="T151" s="70"/>
      <c r="U151" s="32"/>
      <c r="V151" s="32"/>
      <c r="W151" s="32"/>
      <c r="X151" s="32"/>
      <c r="Y151" s="32"/>
      <c r="Z151" s="32"/>
      <c r="AA151" s="32"/>
      <c r="AB151" s="32"/>
      <c r="AC151" s="32"/>
      <c r="AD151" s="32"/>
      <c r="AE151" s="32"/>
      <c r="AT151" s="15" t="s">
        <v>186</v>
      </c>
      <c r="AU151" s="15" t="s">
        <v>89</v>
      </c>
    </row>
    <row r="152" spans="1:65" s="2" customFormat="1" ht="24.2" customHeight="1">
      <c r="A152" s="32"/>
      <c r="B152" s="33"/>
      <c r="C152" s="189" t="s">
        <v>224</v>
      </c>
      <c r="D152" s="189" t="s">
        <v>179</v>
      </c>
      <c r="E152" s="190" t="s">
        <v>211</v>
      </c>
      <c r="F152" s="191" t="s">
        <v>212</v>
      </c>
      <c r="G152" s="192" t="s">
        <v>198</v>
      </c>
      <c r="H152" s="193">
        <v>296.771</v>
      </c>
      <c r="I152" s="194"/>
      <c r="J152" s="195">
        <f>ROUND(I152*H152,2)</f>
        <v>0</v>
      </c>
      <c r="K152" s="191" t="s">
        <v>183</v>
      </c>
      <c r="L152" s="37"/>
      <c r="M152" s="196" t="s">
        <v>1</v>
      </c>
      <c r="N152" s="197" t="s">
        <v>45</v>
      </c>
      <c r="O152" s="69"/>
      <c r="P152" s="198">
        <f>O152*H152</f>
        <v>0</v>
      </c>
      <c r="Q152" s="198">
        <v>0</v>
      </c>
      <c r="R152" s="198">
        <f>Q152*H152</f>
        <v>0</v>
      </c>
      <c r="S152" s="198">
        <v>0</v>
      </c>
      <c r="T152" s="199">
        <f>S152*H152</f>
        <v>0</v>
      </c>
      <c r="U152" s="32"/>
      <c r="V152" s="32"/>
      <c r="W152" s="32"/>
      <c r="X152" s="32"/>
      <c r="Y152" s="32"/>
      <c r="Z152" s="32"/>
      <c r="AA152" s="32"/>
      <c r="AB152" s="32"/>
      <c r="AC152" s="32"/>
      <c r="AD152" s="32"/>
      <c r="AE152" s="32"/>
      <c r="AR152" s="200" t="s">
        <v>184</v>
      </c>
      <c r="AT152" s="200" t="s">
        <v>179</v>
      </c>
      <c r="AU152" s="200" t="s">
        <v>89</v>
      </c>
      <c r="AY152" s="15" t="s">
        <v>177</v>
      </c>
      <c r="BE152" s="201">
        <f>IF(N152="základní",J152,0)</f>
        <v>0</v>
      </c>
      <c r="BF152" s="201">
        <f>IF(N152="snížená",J152,0)</f>
        <v>0</v>
      </c>
      <c r="BG152" s="201">
        <f>IF(N152="zákl. přenesená",J152,0)</f>
        <v>0</v>
      </c>
      <c r="BH152" s="201">
        <f>IF(N152="sníž. přenesená",J152,0)</f>
        <v>0</v>
      </c>
      <c r="BI152" s="201">
        <f>IF(N152="nulová",J152,0)</f>
        <v>0</v>
      </c>
      <c r="BJ152" s="15" t="s">
        <v>87</v>
      </c>
      <c r="BK152" s="201">
        <f>ROUND(I152*H152,2)</f>
        <v>0</v>
      </c>
      <c r="BL152" s="15" t="s">
        <v>184</v>
      </c>
      <c r="BM152" s="200" t="s">
        <v>1243</v>
      </c>
    </row>
    <row r="153" spans="1:47" s="2" customFormat="1" ht="39">
      <c r="A153" s="32"/>
      <c r="B153" s="33"/>
      <c r="C153" s="34"/>
      <c r="D153" s="202" t="s">
        <v>186</v>
      </c>
      <c r="E153" s="34"/>
      <c r="F153" s="203" t="s">
        <v>214</v>
      </c>
      <c r="G153" s="34"/>
      <c r="H153" s="34"/>
      <c r="I153" s="204"/>
      <c r="J153" s="34"/>
      <c r="K153" s="34"/>
      <c r="L153" s="37"/>
      <c r="M153" s="205"/>
      <c r="N153" s="206"/>
      <c r="O153" s="69"/>
      <c r="P153" s="69"/>
      <c r="Q153" s="69"/>
      <c r="R153" s="69"/>
      <c r="S153" s="69"/>
      <c r="T153" s="70"/>
      <c r="U153" s="32"/>
      <c r="V153" s="32"/>
      <c r="W153" s="32"/>
      <c r="X153" s="32"/>
      <c r="Y153" s="32"/>
      <c r="Z153" s="32"/>
      <c r="AA153" s="32"/>
      <c r="AB153" s="32"/>
      <c r="AC153" s="32"/>
      <c r="AD153" s="32"/>
      <c r="AE153" s="32"/>
      <c r="AT153" s="15" t="s">
        <v>186</v>
      </c>
      <c r="AU153" s="15" t="s">
        <v>89</v>
      </c>
    </row>
    <row r="154" spans="1:65" s="2" customFormat="1" ht="24.2" customHeight="1">
      <c r="A154" s="32"/>
      <c r="B154" s="33"/>
      <c r="C154" s="189" t="s">
        <v>226</v>
      </c>
      <c r="D154" s="189" t="s">
        <v>179</v>
      </c>
      <c r="E154" s="190" t="s">
        <v>211</v>
      </c>
      <c r="F154" s="191" t="s">
        <v>212</v>
      </c>
      <c r="G154" s="192" t="s">
        <v>198</v>
      </c>
      <c r="H154" s="193">
        <v>334.302</v>
      </c>
      <c r="I154" s="194"/>
      <c r="J154" s="195">
        <f>ROUND(I154*H154,2)</f>
        <v>0</v>
      </c>
      <c r="K154" s="191" t="s">
        <v>183</v>
      </c>
      <c r="L154" s="37"/>
      <c r="M154" s="196" t="s">
        <v>1</v>
      </c>
      <c r="N154" s="197" t="s">
        <v>45</v>
      </c>
      <c r="O154" s="69"/>
      <c r="P154" s="198">
        <f>O154*H154</f>
        <v>0</v>
      </c>
      <c r="Q154" s="198">
        <v>0</v>
      </c>
      <c r="R154" s="198">
        <f>Q154*H154</f>
        <v>0</v>
      </c>
      <c r="S154" s="198">
        <v>0</v>
      </c>
      <c r="T154" s="199">
        <f>S154*H154</f>
        <v>0</v>
      </c>
      <c r="U154" s="32"/>
      <c r="V154" s="32"/>
      <c r="W154" s="32"/>
      <c r="X154" s="32"/>
      <c r="Y154" s="32"/>
      <c r="Z154" s="32"/>
      <c r="AA154" s="32"/>
      <c r="AB154" s="32"/>
      <c r="AC154" s="32"/>
      <c r="AD154" s="32"/>
      <c r="AE154" s="32"/>
      <c r="AR154" s="200" t="s">
        <v>184</v>
      </c>
      <c r="AT154" s="200" t="s">
        <v>179</v>
      </c>
      <c r="AU154" s="200" t="s">
        <v>89</v>
      </c>
      <c r="AY154" s="15" t="s">
        <v>177</v>
      </c>
      <c r="BE154" s="201">
        <f>IF(N154="základní",J154,0)</f>
        <v>0</v>
      </c>
      <c r="BF154" s="201">
        <f>IF(N154="snížená",J154,0)</f>
        <v>0</v>
      </c>
      <c r="BG154" s="201">
        <f>IF(N154="zákl. přenesená",J154,0)</f>
        <v>0</v>
      </c>
      <c r="BH154" s="201">
        <f>IF(N154="sníž. přenesená",J154,0)</f>
        <v>0</v>
      </c>
      <c r="BI154" s="201">
        <f>IF(N154="nulová",J154,0)</f>
        <v>0</v>
      </c>
      <c r="BJ154" s="15" t="s">
        <v>87</v>
      </c>
      <c r="BK154" s="201">
        <f>ROUND(I154*H154,2)</f>
        <v>0</v>
      </c>
      <c r="BL154" s="15" t="s">
        <v>184</v>
      </c>
      <c r="BM154" s="200" t="s">
        <v>1244</v>
      </c>
    </row>
    <row r="155" spans="1:47" s="2" customFormat="1" ht="39">
      <c r="A155" s="32"/>
      <c r="B155" s="33"/>
      <c r="C155" s="34"/>
      <c r="D155" s="202" t="s">
        <v>186</v>
      </c>
      <c r="E155" s="34"/>
      <c r="F155" s="203" t="s">
        <v>214</v>
      </c>
      <c r="G155" s="34"/>
      <c r="H155" s="34"/>
      <c r="I155" s="204"/>
      <c r="J155" s="34"/>
      <c r="K155" s="34"/>
      <c r="L155" s="37"/>
      <c r="M155" s="205"/>
      <c r="N155" s="206"/>
      <c r="O155" s="69"/>
      <c r="P155" s="69"/>
      <c r="Q155" s="69"/>
      <c r="R155" s="69"/>
      <c r="S155" s="69"/>
      <c r="T155" s="70"/>
      <c r="U155" s="32"/>
      <c r="V155" s="32"/>
      <c r="W155" s="32"/>
      <c r="X155" s="32"/>
      <c r="Y155" s="32"/>
      <c r="Z155" s="32"/>
      <c r="AA155" s="32"/>
      <c r="AB155" s="32"/>
      <c r="AC155" s="32"/>
      <c r="AD155" s="32"/>
      <c r="AE155" s="32"/>
      <c r="AT155" s="15" t="s">
        <v>186</v>
      </c>
      <c r="AU155" s="15" t="s">
        <v>89</v>
      </c>
    </row>
    <row r="156" spans="1:47" s="2" customFormat="1" ht="19.5">
      <c r="A156" s="32"/>
      <c r="B156" s="33"/>
      <c r="C156" s="34"/>
      <c r="D156" s="202" t="s">
        <v>188</v>
      </c>
      <c r="E156" s="34"/>
      <c r="F156" s="207" t="s">
        <v>979</v>
      </c>
      <c r="G156" s="34"/>
      <c r="H156" s="34"/>
      <c r="I156" s="204"/>
      <c r="J156" s="34"/>
      <c r="K156" s="34"/>
      <c r="L156" s="37"/>
      <c r="M156" s="205"/>
      <c r="N156" s="206"/>
      <c r="O156" s="69"/>
      <c r="P156" s="69"/>
      <c r="Q156" s="69"/>
      <c r="R156" s="69"/>
      <c r="S156" s="69"/>
      <c r="T156" s="70"/>
      <c r="U156" s="32"/>
      <c r="V156" s="32"/>
      <c r="W156" s="32"/>
      <c r="X156" s="32"/>
      <c r="Y156" s="32"/>
      <c r="Z156" s="32"/>
      <c r="AA156" s="32"/>
      <c r="AB156" s="32"/>
      <c r="AC156" s="32"/>
      <c r="AD156" s="32"/>
      <c r="AE156" s="32"/>
      <c r="AT156" s="15" t="s">
        <v>188</v>
      </c>
      <c r="AU156" s="15" t="s">
        <v>89</v>
      </c>
    </row>
    <row r="157" spans="1:65" s="2" customFormat="1" ht="14.45" customHeight="1">
      <c r="A157" s="32"/>
      <c r="B157" s="33"/>
      <c r="C157" s="189" t="s">
        <v>228</v>
      </c>
      <c r="D157" s="189" t="s">
        <v>179</v>
      </c>
      <c r="E157" s="190" t="s">
        <v>221</v>
      </c>
      <c r="F157" s="191" t="s">
        <v>222</v>
      </c>
      <c r="G157" s="192" t="s">
        <v>198</v>
      </c>
      <c r="H157" s="193">
        <v>296.771</v>
      </c>
      <c r="I157" s="194"/>
      <c r="J157" s="195">
        <f>ROUND(I157*H157,2)</f>
        <v>0</v>
      </c>
      <c r="K157" s="191" t="s">
        <v>183</v>
      </c>
      <c r="L157" s="37"/>
      <c r="M157" s="196" t="s">
        <v>1</v>
      </c>
      <c r="N157" s="197" t="s">
        <v>45</v>
      </c>
      <c r="O157" s="69"/>
      <c r="P157" s="198">
        <f>O157*H157</f>
        <v>0</v>
      </c>
      <c r="Q157" s="198">
        <v>0</v>
      </c>
      <c r="R157" s="198">
        <f>Q157*H157</f>
        <v>0</v>
      </c>
      <c r="S157" s="198">
        <v>0</v>
      </c>
      <c r="T157" s="199">
        <f>S157*H157</f>
        <v>0</v>
      </c>
      <c r="U157" s="32"/>
      <c r="V157" s="32"/>
      <c r="W157" s="32"/>
      <c r="X157" s="32"/>
      <c r="Y157" s="32"/>
      <c r="Z157" s="32"/>
      <c r="AA157" s="32"/>
      <c r="AB157" s="32"/>
      <c r="AC157" s="32"/>
      <c r="AD157" s="32"/>
      <c r="AE157" s="32"/>
      <c r="AR157" s="200" t="s">
        <v>184</v>
      </c>
      <c r="AT157" s="200" t="s">
        <v>179</v>
      </c>
      <c r="AU157" s="200" t="s">
        <v>89</v>
      </c>
      <c r="AY157" s="15" t="s">
        <v>177</v>
      </c>
      <c r="BE157" s="201">
        <f>IF(N157="základní",J157,0)</f>
        <v>0</v>
      </c>
      <c r="BF157" s="201">
        <f>IF(N157="snížená",J157,0)</f>
        <v>0</v>
      </c>
      <c r="BG157" s="201">
        <f>IF(N157="zákl. přenesená",J157,0)</f>
        <v>0</v>
      </c>
      <c r="BH157" s="201">
        <f>IF(N157="sníž. přenesená",J157,0)</f>
        <v>0</v>
      </c>
      <c r="BI157" s="201">
        <f>IF(N157="nulová",J157,0)</f>
        <v>0</v>
      </c>
      <c r="BJ157" s="15" t="s">
        <v>87</v>
      </c>
      <c r="BK157" s="201">
        <f>ROUND(I157*H157,2)</f>
        <v>0</v>
      </c>
      <c r="BL157" s="15" t="s">
        <v>184</v>
      </c>
      <c r="BM157" s="200" t="s">
        <v>1245</v>
      </c>
    </row>
    <row r="158" spans="1:47" s="2" customFormat="1" ht="11.25">
      <c r="A158" s="32"/>
      <c r="B158" s="33"/>
      <c r="C158" s="34"/>
      <c r="D158" s="202" t="s">
        <v>186</v>
      </c>
      <c r="E158" s="34"/>
      <c r="F158" s="203" t="s">
        <v>222</v>
      </c>
      <c r="G158" s="34"/>
      <c r="H158" s="34"/>
      <c r="I158" s="204"/>
      <c r="J158" s="34"/>
      <c r="K158" s="34"/>
      <c r="L158" s="37"/>
      <c r="M158" s="205"/>
      <c r="N158" s="206"/>
      <c r="O158" s="69"/>
      <c r="P158" s="69"/>
      <c r="Q158" s="69"/>
      <c r="R158" s="69"/>
      <c r="S158" s="69"/>
      <c r="T158" s="70"/>
      <c r="U158" s="32"/>
      <c r="V158" s="32"/>
      <c r="W158" s="32"/>
      <c r="X158" s="32"/>
      <c r="Y158" s="32"/>
      <c r="Z158" s="32"/>
      <c r="AA158" s="32"/>
      <c r="AB158" s="32"/>
      <c r="AC158" s="32"/>
      <c r="AD158" s="32"/>
      <c r="AE158" s="32"/>
      <c r="AT158" s="15" t="s">
        <v>186</v>
      </c>
      <c r="AU158" s="15" t="s">
        <v>89</v>
      </c>
    </row>
    <row r="159" spans="1:47" s="2" customFormat="1" ht="19.5">
      <c r="A159" s="32"/>
      <c r="B159" s="33"/>
      <c r="C159" s="34"/>
      <c r="D159" s="202" t="s">
        <v>188</v>
      </c>
      <c r="E159" s="34"/>
      <c r="F159" s="207" t="s">
        <v>539</v>
      </c>
      <c r="G159" s="34"/>
      <c r="H159" s="34"/>
      <c r="I159" s="204"/>
      <c r="J159" s="34"/>
      <c r="K159" s="34"/>
      <c r="L159" s="37"/>
      <c r="M159" s="205"/>
      <c r="N159" s="206"/>
      <c r="O159" s="69"/>
      <c r="P159" s="69"/>
      <c r="Q159" s="69"/>
      <c r="R159" s="69"/>
      <c r="S159" s="69"/>
      <c r="T159" s="70"/>
      <c r="U159" s="32"/>
      <c r="V159" s="32"/>
      <c r="W159" s="32"/>
      <c r="X159" s="32"/>
      <c r="Y159" s="32"/>
      <c r="Z159" s="32"/>
      <c r="AA159" s="32"/>
      <c r="AB159" s="32"/>
      <c r="AC159" s="32"/>
      <c r="AD159" s="32"/>
      <c r="AE159" s="32"/>
      <c r="AT159" s="15" t="s">
        <v>188</v>
      </c>
      <c r="AU159" s="15" t="s">
        <v>89</v>
      </c>
    </row>
    <row r="160" spans="1:65" s="2" customFormat="1" ht="14.45" customHeight="1">
      <c r="A160" s="32"/>
      <c r="B160" s="33"/>
      <c r="C160" s="189" t="s">
        <v>235</v>
      </c>
      <c r="D160" s="189" t="s">
        <v>179</v>
      </c>
      <c r="E160" s="190" t="s">
        <v>983</v>
      </c>
      <c r="F160" s="191" t="s">
        <v>984</v>
      </c>
      <c r="G160" s="192" t="s">
        <v>198</v>
      </c>
      <c r="H160" s="193">
        <v>334.302</v>
      </c>
      <c r="I160" s="194"/>
      <c r="J160" s="195">
        <f>ROUND(I160*H160,2)</f>
        <v>0</v>
      </c>
      <c r="K160" s="191" t="s">
        <v>183</v>
      </c>
      <c r="L160" s="37"/>
      <c r="M160" s="196" t="s">
        <v>1</v>
      </c>
      <c r="N160" s="197" t="s">
        <v>45</v>
      </c>
      <c r="O160" s="69"/>
      <c r="P160" s="198">
        <f>O160*H160</f>
        <v>0</v>
      </c>
      <c r="Q160" s="198">
        <v>0</v>
      </c>
      <c r="R160" s="198">
        <f>Q160*H160</f>
        <v>0</v>
      </c>
      <c r="S160" s="198">
        <v>0</v>
      </c>
      <c r="T160" s="199">
        <f>S160*H160</f>
        <v>0</v>
      </c>
      <c r="U160" s="32"/>
      <c r="V160" s="32"/>
      <c r="W160" s="32"/>
      <c r="X160" s="32"/>
      <c r="Y160" s="32"/>
      <c r="Z160" s="32"/>
      <c r="AA160" s="32"/>
      <c r="AB160" s="32"/>
      <c r="AC160" s="32"/>
      <c r="AD160" s="32"/>
      <c r="AE160" s="32"/>
      <c r="AR160" s="200" t="s">
        <v>184</v>
      </c>
      <c r="AT160" s="200" t="s">
        <v>179</v>
      </c>
      <c r="AU160" s="200" t="s">
        <v>89</v>
      </c>
      <c r="AY160" s="15" t="s">
        <v>177</v>
      </c>
      <c r="BE160" s="201">
        <f>IF(N160="základní",J160,0)</f>
        <v>0</v>
      </c>
      <c r="BF160" s="201">
        <f>IF(N160="snížená",J160,0)</f>
        <v>0</v>
      </c>
      <c r="BG160" s="201">
        <f>IF(N160="zákl. přenesená",J160,0)</f>
        <v>0</v>
      </c>
      <c r="BH160" s="201">
        <f>IF(N160="sníž. přenesená",J160,0)</f>
        <v>0</v>
      </c>
      <c r="BI160" s="201">
        <f>IF(N160="nulová",J160,0)</f>
        <v>0</v>
      </c>
      <c r="BJ160" s="15" t="s">
        <v>87</v>
      </c>
      <c r="BK160" s="201">
        <f>ROUND(I160*H160,2)</f>
        <v>0</v>
      </c>
      <c r="BL160" s="15" t="s">
        <v>184</v>
      </c>
      <c r="BM160" s="200" t="s">
        <v>1246</v>
      </c>
    </row>
    <row r="161" spans="1:47" s="2" customFormat="1" ht="19.5">
      <c r="A161" s="32"/>
      <c r="B161" s="33"/>
      <c r="C161" s="34"/>
      <c r="D161" s="202" t="s">
        <v>186</v>
      </c>
      <c r="E161" s="34"/>
      <c r="F161" s="203" t="s">
        <v>986</v>
      </c>
      <c r="G161" s="34"/>
      <c r="H161" s="34"/>
      <c r="I161" s="204"/>
      <c r="J161" s="34"/>
      <c r="K161" s="34"/>
      <c r="L161" s="37"/>
      <c r="M161" s="205"/>
      <c r="N161" s="206"/>
      <c r="O161" s="69"/>
      <c r="P161" s="69"/>
      <c r="Q161" s="69"/>
      <c r="R161" s="69"/>
      <c r="S161" s="69"/>
      <c r="T161" s="70"/>
      <c r="U161" s="32"/>
      <c r="V161" s="32"/>
      <c r="W161" s="32"/>
      <c r="X161" s="32"/>
      <c r="Y161" s="32"/>
      <c r="Z161" s="32"/>
      <c r="AA161" s="32"/>
      <c r="AB161" s="32"/>
      <c r="AC161" s="32"/>
      <c r="AD161" s="32"/>
      <c r="AE161" s="32"/>
      <c r="AT161" s="15" t="s">
        <v>186</v>
      </c>
      <c r="AU161" s="15" t="s">
        <v>89</v>
      </c>
    </row>
    <row r="162" spans="1:65" s="2" customFormat="1" ht="24.2" customHeight="1">
      <c r="A162" s="32"/>
      <c r="B162" s="33"/>
      <c r="C162" s="189" t="s">
        <v>238</v>
      </c>
      <c r="D162" s="189" t="s">
        <v>179</v>
      </c>
      <c r="E162" s="190" t="s">
        <v>542</v>
      </c>
      <c r="F162" s="191" t="s">
        <v>543</v>
      </c>
      <c r="G162" s="192" t="s">
        <v>231</v>
      </c>
      <c r="H162" s="193">
        <v>519.35</v>
      </c>
      <c r="I162" s="194"/>
      <c r="J162" s="195">
        <f>ROUND(I162*H162,2)</f>
        <v>0</v>
      </c>
      <c r="K162" s="191" t="s">
        <v>183</v>
      </c>
      <c r="L162" s="37"/>
      <c r="M162" s="196" t="s">
        <v>1</v>
      </c>
      <c r="N162" s="197" t="s">
        <v>45</v>
      </c>
      <c r="O162" s="69"/>
      <c r="P162" s="198">
        <f>O162*H162</f>
        <v>0</v>
      </c>
      <c r="Q162" s="198">
        <v>0</v>
      </c>
      <c r="R162" s="198">
        <f>Q162*H162</f>
        <v>0</v>
      </c>
      <c r="S162" s="198">
        <v>0</v>
      </c>
      <c r="T162" s="199">
        <f>S162*H162</f>
        <v>0</v>
      </c>
      <c r="U162" s="32"/>
      <c r="V162" s="32"/>
      <c r="W162" s="32"/>
      <c r="X162" s="32"/>
      <c r="Y162" s="32"/>
      <c r="Z162" s="32"/>
      <c r="AA162" s="32"/>
      <c r="AB162" s="32"/>
      <c r="AC162" s="32"/>
      <c r="AD162" s="32"/>
      <c r="AE162" s="32"/>
      <c r="AR162" s="200" t="s">
        <v>184</v>
      </c>
      <c r="AT162" s="200" t="s">
        <v>179</v>
      </c>
      <c r="AU162" s="200" t="s">
        <v>89</v>
      </c>
      <c r="AY162" s="15" t="s">
        <v>177</v>
      </c>
      <c r="BE162" s="201">
        <f>IF(N162="základní",J162,0)</f>
        <v>0</v>
      </c>
      <c r="BF162" s="201">
        <f>IF(N162="snížená",J162,0)</f>
        <v>0</v>
      </c>
      <c r="BG162" s="201">
        <f>IF(N162="zákl. přenesená",J162,0)</f>
        <v>0</v>
      </c>
      <c r="BH162" s="201">
        <f>IF(N162="sníž. přenesená",J162,0)</f>
        <v>0</v>
      </c>
      <c r="BI162" s="201">
        <f>IF(N162="nulová",J162,0)</f>
        <v>0</v>
      </c>
      <c r="BJ162" s="15" t="s">
        <v>87</v>
      </c>
      <c r="BK162" s="201">
        <f>ROUND(I162*H162,2)</f>
        <v>0</v>
      </c>
      <c r="BL162" s="15" t="s">
        <v>184</v>
      </c>
      <c r="BM162" s="200" t="s">
        <v>1247</v>
      </c>
    </row>
    <row r="163" spans="1:47" s="2" customFormat="1" ht="29.25">
      <c r="A163" s="32"/>
      <c r="B163" s="33"/>
      <c r="C163" s="34"/>
      <c r="D163" s="202" t="s">
        <v>186</v>
      </c>
      <c r="E163" s="34"/>
      <c r="F163" s="203" t="s">
        <v>545</v>
      </c>
      <c r="G163" s="34"/>
      <c r="H163" s="34"/>
      <c r="I163" s="204"/>
      <c r="J163" s="34"/>
      <c r="K163" s="34"/>
      <c r="L163" s="37"/>
      <c r="M163" s="205"/>
      <c r="N163" s="206"/>
      <c r="O163" s="69"/>
      <c r="P163" s="69"/>
      <c r="Q163" s="69"/>
      <c r="R163" s="69"/>
      <c r="S163" s="69"/>
      <c r="T163" s="70"/>
      <c r="U163" s="32"/>
      <c r="V163" s="32"/>
      <c r="W163" s="32"/>
      <c r="X163" s="32"/>
      <c r="Y163" s="32"/>
      <c r="Z163" s="32"/>
      <c r="AA163" s="32"/>
      <c r="AB163" s="32"/>
      <c r="AC163" s="32"/>
      <c r="AD163" s="32"/>
      <c r="AE163" s="32"/>
      <c r="AT163" s="15" t="s">
        <v>186</v>
      </c>
      <c r="AU163" s="15" t="s">
        <v>89</v>
      </c>
    </row>
    <row r="164" spans="1:47" s="2" customFormat="1" ht="29.25">
      <c r="A164" s="32"/>
      <c r="B164" s="33"/>
      <c r="C164" s="34"/>
      <c r="D164" s="202" t="s">
        <v>188</v>
      </c>
      <c r="E164" s="34"/>
      <c r="F164" s="207" t="s">
        <v>1248</v>
      </c>
      <c r="G164" s="34"/>
      <c r="H164" s="34"/>
      <c r="I164" s="204"/>
      <c r="J164" s="34"/>
      <c r="K164" s="34"/>
      <c r="L164" s="37"/>
      <c r="M164" s="205"/>
      <c r="N164" s="206"/>
      <c r="O164" s="69"/>
      <c r="P164" s="69"/>
      <c r="Q164" s="69"/>
      <c r="R164" s="69"/>
      <c r="S164" s="69"/>
      <c r="T164" s="70"/>
      <c r="U164" s="32"/>
      <c r="V164" s="32"/>
      <c r="W164" s="32"/>
      <c r="X164" s="32"/>
      <c r="Y164" s="32"/>
      <c r="Z164" s="32"/>
      <c r="AA164" s="32"/>
      <c r="AB164" s="32"/>
      <c r="AC164" s="32"/>
      <c r="AD164" s="32"/>
      <c r="AE164" s="32"/>
      <c r="AT164" s="15" t="s">
        <v>188</v>
      </c>
      <c r="AU164" s="15" t="s">
        <v>89</v>
      </c>
    </row>
    <row r="165" spans="1:65" s="2" customFormat="1" ht="24.2" customHeight="1">
      <c r="A165" s="32"/>
      <c r="B165" s="33"/>
      <c r="C165" s="189" t="s">
        <v>8</v>
      </c>
      <c r="D165" s="189" t="s">
        <v>179</v>
      </c>
      <c r="E165" s="190" t="s">
        <v>793</v>
      </c>
      <c r="F165" s="191" t="s">
        <v>794</v>
      </c>
      <c r="G165" s="192" t="s">
        <v>198</v>
      </c>
      <c r="H165" s="193">
        <v>245.497</v>
      </c>
      <c r="I165" s="194"/>
      <c r="J165" s="195">
        <f>ROUND(I165*H165,2)</f>
        <v>0</v>
      </c>
      <c r="K165" s="191" t="s">
        <v>183</v>
      </c>
      <c r="L165" s="37"/>
      <c r="M165" s="196" t="s">
        <v>1</v>
      </c>
      <c r="N165" s="197" t="s">
        <v>45</v>
      </c>
      <c r="O165" s="69"/>
      <c r="P165" s="198">
        <f>O165*H165</f>
        <v>0</v>
      </c>
      <c r="Q165" s="198">
        <v>0</v>
      </c>
      <c r="R165" s="198">
        <f>Q165*H165</f>
        <v>0</v>
      </c>
      <c r="S165" s="198">
        <v>0</v>
      </c>
      <c r="T165" s="199">
        <f>S165*H165</f>
        <v>0</v>
      </c>
      <c r="U165" s="32"/>
      <c r="V165" s="32"/>
      <c r="W165" s="32"/>
      <c r="X165" s="32"/>
      <c r="Y165" s="32"/>
      <c r="Z165" s="32"/>
      <c r="AA165" s="32"/>
      <c r="AB165" s="32"/>
      <c r="AC165" s="32"/>
      <c r="AD165" s="32"/>
      <c r="AE165" s="32"/>
      <c r="AR165" s="200" t="s">
        <v>184</v>
      </c>
      <c r="AT165" s="200" t="s">
        <v>179</v>
      </c>
      <c r="AU165" s="200" t="s">
        <v>89</v>
      </c>
      <c r="AY165" s="15" t="s">
        <v>177</v>
      </c>
      <c r="BE165" s="201">
        <f>IF(N165="základní",J165,0)</f>
        <v>0</v>
      </c>
      <c r="BF165" s="201">
        <f>IF(N165="snížená",J165,0)</f>
        <v>0</v>
      </c>
      <c r="BG165" s="201">
        <f>IF(N165="zákl. přenesená",J165,0)</f>
        <v>0</v>
      </c>
      <c r="BH165" s="201">
        <f>IF(N165="sníž. přenesená",J165,0)</f>
        <v>0</v>
      </c>
      <c r="BI165" s="201">
        <f>IF(N165="nulová",J165,0)</f>
        <v>0</v>
      </c>
      <c r="BJ165" s="15" t="s">
        <v>87</v>
      </c>
      <c r="BK165" s="201">
        <f>ROUND(I165*H165,2)</f>
        <v>0</v>
      </c>
      <c r="BL165" s="15" t="s">
        <v>184</v>
      </c>
      <c r="BM165" s="200" t="s">
        <v>1249</v>
      </c>
    </row>
    <row r="166" spans="1:47" s="2" customFormat="1" ht="19.5">
      <c r="A166" s="32"/>
      <c r="B166" s="33"/>
      <c r="C166" s="34"/>
      <c r="D166" s="202" t="s">
        <v>186</v>
      </c>
      <c r="E166" s="34"/>
      <c r="F166" s="203" t="s">
        <v>796</v>
      </c>
      <c r="G166" s="34"/>
      <c r="H166" s="34"/>
      <c r="I166" s="204"/>
      <c r="J166" s="34"/>
      <c r="K166" s="34"/>
      <c r="L166" s="37"/>
      <c r="M166" s="205"/>
      <c r="N166" s="206"/>
      <c r="O166" s="69"/>
      <c r="P166" s="69"/>
      <c r="Q166" s="69"/>
      <c r="R166" s="69"/>
      <c r="S166" s="69"/>
      <c r="T166" s="70"/>
      <c r="U166" s="32"/>
      <c r="V166" s="32"/>
      <c r="W166" s="32"/>
      <c r="X166" s="32"/>
      <c r="Y166" s="32"/>
      <c r="Z166" s="32"/>
      <c r="AA166" s="32"/>
      <c r="AB166" s="32"/>
      <c r="AC166" s="32"/>
      <c r="AD166" s="32"/>
      <c r="AE166" s="32"/>
      <c r="AT166" s="15" t="s">
        <v>186</v>
      </c>
      <c r="AU166" s="15" t="s">
        <v>89</v>
      </c>
    </row>
    <row r="167" spans="1:47" s="2" customFormat="1" ht="19.5">
      <c r="A167" s="32"/>
      <c r="B167" s="33"/>
      <c r="C167" s="34"/>
      <c r="D167" s="202" t="s">
        <v>188</v>
      </c>
      <c r="E167" s="34"/>
      <c r="F167" s="207" t="s">
        <v>554</v>
      </c>
      <c r="G167" s="34"/>
      <c r="H167" s="34"/>
      <c r="I167" s="204"/>
      <c r="J167" s="34"/>
      <c r="K167" s="34"/>
      <c r="L167" s="37"/>
      <c r="M167" s="205"/>
      <c r="N167" s="206"/>
      <c r="O167" s="69"/>
      <c r="P167" s="69"/>
      <c r="Q167" s="69"/>
      <c r="R167" s="69"/>
      <c r="S167" s="69"/>
      <c r="T167" s="70"/>
      <c r="U167" s="32"/>
      <c r="V167" s="32"/>
      <c r="W167" s="32"/>
      <c r="X167" s="32"/>
      <c r="Y167" s="32"/>
      <c r="Z167" s="32"/>
      <c r="AA167" s="32"/>
      <c r="AB167" s="32"/>
      <c r="AC167" s="32"/>
      <c r="AD167" s="32"/>
      <c r="AE167" s="32"/>
      <c r="AT167" s="15" t="s">
        <v>188</v>
      </c>
      <c r="AU167" s="15" t="s">
        <v>89</v>
      </c>
    </row>
    <row r="168" spans="1:65" s="2" customFormat="1" ht="14.45" customHeight="1">
      <c r="A168" s="32"/>
      <c r="B168" s="33"/>
      <c r="C168" s="189" t="s">
        <v>245</v>
      </c>
      <c r="D168" s="189" t="s">
        <v>179</v>
      </c>
      <c r="E168" s="190" t="s">
        <v>261</v>
      </c>
      <c r="F168" s="191" t="s">
        <v>262</v>
      </c>
      <c r="G168" s="192" t="s">
        <v>182</v>
      </c>
      <c r="H168" s="193">
        <v>1636.648</v>
      </c>
      <c r="I168" s="194"/>
      <c r="J168" s="195">
        <f>ROUND(I168*H168,2)</f>
        <v>0</v>
      </c>
      <c r="K168" s="191" t="s">
        <v>183</v>
      </c>
      <c r="L168" s="37"/>
      <c r="M168" s="196" t="s">
        <v>1</v>
      </c>
      <c r="N168" s="197" t="s">
        <v>45</v>
      </c>
      <c r="O168" s="69"/>
      <c r="P168" s="198">
        <f>O168*H168</f>
        <v>0</v>
      </c>
      <c r="Q168" s="198">
        <v>0</v>
      </c>
      <c r="R168" s="198">
        <f>Q168*H168</f>
        <v>0</v>
      </c>
      <c r="S168" s="198">
        <v>0</v>
      </c>
      <c r="T168" s="199">
        <f>S168*H168</f>
        <v>0</v>
      </c>
      <c r="U168" s="32"/>
      <c r="V168" s="32"/>
      <c r="W168" s="32"/>
      <c r="X168" s="32"/>
      <c r="Y168" s="32"/>
      <c r="Z168" s="32"/>
      <c r="AA168" s="32"/>
      <c r="AB168" s="32"/>
      <c r="AC168" s="32"/>
      <c r="AD168" s="32"/>
      <c r="AE168" s="32"/>
      <c r="AR168" s="200" t="s">
        <v>184</v>
      </c>
      <c r="AT168" s="200" t="s">
        <v>179</v>
      </c>
      <c r="AU168" s="200" t="s">
        <v>89</v>
      </c>
      <c r="AY168" s="15" t="s">
        <v>177</v>
      </c>
      <c r="BE168" s="201">
        <f>IF(N168="základní",J168,0)</f>
        <v>0</v>
      </c>
      <c r="BF168" s="201">
        <f>IF(N168="snížená",J168,0)</f>
        <v>0</v>
      </c>
      <c r="BG168" s="201">
        <f>IF(N168="zákl. přenesená",J168,0)</f>
        <v>0</v>
      </c>
      <c r="BH168" s="201">
        <f>IF(N168="sníž. přenesená",J168,0)</f>
        <v>0</v>
      </c>
      <c r="BI168" s="201">
        <f>IF(N168="nulová",J168,0)</f>
        <v>0</v>
      </c>
      <c r="BJ168" s="15" t="s">
        <v>87</v>
      </c>
      <c r="BK168" s="201">
        <f>ROUND(I168*H168,2)</f>
        <v>0</v>
      </c>
      <c r="BL168" s="15" t="s">
        <v>184</v>
      </c>
      <c r="BM168" s="200" t="s">
        <v>1250</v>
      </c>
    </row>
    <row r="169" spans="1:47" s="2" customFormat="1" ht="19.5">
      <c r="A169" s="32"/>
      <c r="B169" s="33"/>
      <c r="C169" s="34"/>
      <c r="D169" s="202" t="s">
        <v>186</v>
      </c>
      <c r="E169" s="34"/>
      <c r="F169" s="203" t="s">
        <v>264</v>
      </c>
      <c r="G169" s="34"/>
      <c r="H169" s="34"/>
      <c r="I169" s="204"/>
      <c r="J169" s="34"/>
      <c r="K169" s="34"/>
      <c r="L169" s="37"/>
      <c r="M169" s="205"/>
      <c r="N169" s="206"/>
      <c r="O169" s="69"/>
      <c r="P169" s="69"/>
      <c r="Q169" s="69"/>
      <c r="R169" s="69"/>
      <c r="S169" s="69"/>
      <c r="T169" s="70"/>
      <c r="U169" s="32"/>
      <c r="V169" s="32"/>
      <c r="W169" s="32"/>
      <c r="X169" s="32"/>
      <c r="Y169" s="32"/>
      <c r="Z169" s="32"/>
      <c r="AA169" s="32"/>
      <c r="AB169" s="32"/>
      <c r="AC169" s="32"/>
      <c r="AD169" s="32"/>
      <c r="AE169" s="32"/>
      <c r="AT169" s="15" t="s">
        <v>186</v>
      </c>
      <c r="AU169" s="15" t="s">
        <v>89</v>
      </c>
    </row>
    <row r="170" spans="1:47" s="2" customFormat="1" ht="19.5">
      <c r="A170" s="32"/>
      <c r="B170" s="33"/>
      <c r="C170" s="34"/>
      <c r="D170" s="202" t="s">
        <v>188</v>
      </c>
      <c r="E170" s="34"/>
      <c r="F170" s="207" t="s">
        <v>558</v>
      </c>
      <c r="G170" s="34"/>
      <c r="H170" s="34"/>
      <c r="I170" s="204"/>
      <c r="J170" s="34"/>
      <c r="K170" s="34"/>
      <c r="L170" s="37"/>
      <c r="M170" s="205"/>
      <c r="N170" s="206"/>
      <c r="O170" s="69"/>
      <c r="P170" s="69"/>
      <c r="Q170" s="69"/>
      <c r="R170" s="69"/>
      <c r="S170" s="69"/>
      <c r="T170" s="70"/>
      <c r="U170" s="32"/>
      <c r="V170" s="32"/>
      <c r="W170" s="32"/>
      <c r="X170" s="32"/>
      <c r="Y170" s="32"/>
      <c r="Z170" s="32"/>
      <c r="AA170" s="32"/>
      <c r="AB170" s="32"/>
      <c r="AC170" s="32"/>
      <c r="AD170" s="32"/>
      <c r="AE170" s="32"/>
      <c r="AT170" s="15" t="s">
        <v>188</v>
      </c>
      <c r="AU170" s="15" t="s">
        <v>89</v>
      </c>
    </row>
    <row r="171" spans="1:65" s="2" customFormat="1" ht="24.2" customHeight="1">
      <c r="A171" s="32"/>
      <c r="B171" s="33"/>
      <c r="C171" s="189" t="s">
        <v>252</v>
      </c>
      <c r="D171" s="189" t="s">
        <v>179</v>
      </c>
      <c r="E171" s="190" t="s">
        <v>808</v>
      </c>
      <c r="F171" s="191" t="s">
        <v>809</v>
      </c>
      <c r="G171" s="192" t="s">
        <v>182</v>
      </c>
      <c r="H171" s="193">
        <v>1442</v>
      </c>
      <c r="I171" s="194"/>
      <c r="J171" s="195">
        <f>ROUND(I171*H171,2)</f>
        <v>0</v>
      </c>
      <c r="K171" s="191" t="s">
        <v>183</v>
      </c>
      <c r="L171" s="37"/>
      <c r="M171" s="196" t="s">
        <v>1</v>
      </c>
      <c r="N171" s="197" t="s">
        <v>45</v>
      </c>
      <c r="O171" s="69"/>
      <c r="P171" s="198">
        <f>O171*H171</f>
        <v>0</v>
      </c>
      <c r="Q171" s="198">
        <v>0</v>
      </c>
      <c r="R171" s="198">
        <f>Q171*H171</f>
        <v>0</v>
      </c>
      <c r="S171" s="198">
        <v>0</v>
      </c>
      <c r="T171" s="199">
        <f>S171*H171</f>
        <v>0</v>
      </c>
      <c r="U171" s="32"/>
      <c r="V171" s="32"/>
      <c r="W171" s="32"/>
      <c r="X171" s="32"/>
      <c r="Y171" s="32"/>
      <c r="Z171" s="32"/>
      <c r="AA171" s="32"/>
      <c r="AB171" s="32"/>
      <c r="AC171" s="32"/>
      <c r="AD171" s="32"/>
      <c r="AE171" s="32"/>
      <c r="AR171" s="200" t="s">
        <v>184</v>
      </c>
      <c r="AT171" s="200" t="s">
        <v>179</v>
      </c>
      <c r="AU171" s="200" t="s">
        <v>89</v>
      </c>
      <c r="AY171" s="15" t="s">
        <v>177</v>
      </c>
      <c r="BE171" s="201">
        <f>IF(N171="základní",J171,0)</f>
        <v>0</v>
      </c>
      <c r="BF171" s="201">
        <f>IF(N171="snížená",J171,0)</f>
        <v>0</v>
      </c>
      <c r="BG171" s="201">
        <f>IF(N171="zákl. přenesená",J171,0)</f>
        <v>0</v>
      </c>
      <c r="BH171" s="201">
        <f>IF(N171="sníž. přenesená",J171,0)</f>
        <v>0</v>
      </c>
      <c r="BI171" s="201">
        <f>IF(N171="nulová",J171,0)</f>
        <v>0</v>
      </c>
      <c r="BJ171" s="15" t="s">
        <v>87</v>
      </c>
      <c r="BK171" s="201">
        <f>ROUND(I171*H171,2)</f>
        <v>0</v>
      </c>
      <c r="BL171" s="15" t="s">
        <v>184</v>
      </c>
      <c r="BM171" s="200" t="s">
        <v>1251</v>
      </c>
    </row>
    <row r="172" spans="1:47" s="2" customFormat="1" ht="19.5">
      <c r="A172" s="32"/>
      <c r="B172" s="33"/>
      <c r="C172" s="34"/>
      <c r="D172" s="202" t="s">
        <v>186</v>
      </c>
      <c r="E172" s="34"/>
      <c r="F172" s="203" t="s">
        <v>811</v>
      </c>
      <c r="G172" s="34"/>
      <c r="H172" s="34"/>
      <c r="I172" s="204"/>
      <c r="J172" s="34"/>
      <c r="K172" s="34"/>
      <c r="L172" s="37"/>
      <c r="M172" s="205"/>
      <c r="N172" s="206"/>
      <c r="O172" s="69"/>
      <c r="P172" s="69"/>
      <c r="Q172" s="69"/>
      <c r="R172" s="69"/>
      <c r="S172" s="69"/>
      <c r="T172" s="70"/>
      <c r="U172" s="32"/>
      <c r="V172" s="32"/>
      <c r="W172" s="32"/>
      <c r="X172" s="32"/>
      <c r="Y172" s="32"/>
      <c r="Z172" s="32"/>
      <c r="AA172" s="32"/>
      <c r="AB172" s="32"/>
      <c r="AC172" s="32"/>
      <c r="AD172" s="32"/>
      <c r="AE172" s="32"/>
      <c r="AT172" s="15" t="s">
        <v>186</v>
      </c>
      <c r="AU172" s="15" t="s">
        <v>89</v>
      </c>
    </row>
    <row r="173" spans="1:65" s="2" customFormat="1" ht="14.45" customHeight="1">
      <c r="A173" s="32"/>
      <c r="B173" s="33"/>
      <c r="C173" s="189" t="s">
        <v>258</v>
      </c>
      <c r="D173" s="189" t="s">
        <v>179</v>
      </c>
      <c r="E173" s="190" t="s">
        <v>812</v>
      </c>
      <c r="F173" s="191" t="s">
        <v>813</v>
      </c>
      <c r="G173" s="192" t="s">
        <v>182</v>
      </c>
      <c r="H173" s="193">
        <v>1442</v>
      </c>
      <c r="I173" s="194"/>
      <c r="J173" s="195">
        <f>ROUND(I173*H173,2)</f>
        <v>0</v>
      </c>
      <c r="K173" s="191" t="s">
        <v>183</v>
      </c>
      <c r="L173" s="37"/>
      <c r="M173" s="196" t="s">
        <v>1</v>
      </c>
      <c r="N173" s="197" t="s">
        <v>45</v>
      </c>
      <c r="O173" s="69"/>
      <c r="P173" s="198">
        <f>O173*H173</f>
        <v>0</v>
      </c>
      <c r="Q173" s="198">
        <v>0</v>
      </c>
      <c r="R173" s="198">
        <f>Q173*H173</f>
        <v>0</v>
      </c>
      <c r="S173" s="198">
        <v>0</v>
      </c>
      <c r="T173" s="199">
        <f>S173*H173</f>
        <v>0</v>
      </c>
      <c r="U173" s="32"/>
      <c r="V173" s="32"/>
      <c r="W173" s="32"/>
      <c r="X173" s="32"/>
      <c r="Y173" s="32"/>
      <c r="Z173" s="32"/>
      <c r="AA173" s="32"/>
      <c r="AB173" s="32"/>
      <c r="AC173" s="32"/>
      <c r="AD173" s="32"/>
      <c r="AE173" s="32"/>
      <c r="AR173" s="200" t="s">
        <v>184</v>
      </c>
      <c r="AT173" s="200" t="s">
        <v>179</v>
      </c>
      <c r="AU173" s="200" t="s">
        <v>89</v>
      </c>
      <c r="AY173" s="15" t="s">
        <v>177</v>
      </c>
      <c r="BE173" s="201">
        <f>IF(N173="základní",J173,0)</f>
        <v>0</v>
      </c>
      <c r="BF173" s="201">
        <f>IF(N173="snížená",J173,0)</f>
        <v>0</v>
      </c>
      <c r="BG173" s="201">
        <f>IF(N173="zákl. přenesená",J173,0)</f>
        <v>0</v>
      </c>
      <c r="BH173" s="201">
        <f>IF(N173="sníž. přenesená",J173,0)</f>
        <v>0</v>
      </c>
      <c r="BI173" s="201">
        <f>IF(N173="nulová",J173,0)</f>
        <v>0</v>
      </c>
      <c r="BJ173" s="15" t="s">
        <v>87</v>
      </c>
      <c r="BK173" s="201">
        <f>ROUND(I173*H173,2)</f>
        <v>0</v>
      </c>
      <c r="BL173" s="15" t="s">
        <v>184</v>
      </c>
      <c r="BM173" s="200" t="s">
        <v>1252</v>
      </c>
    </row>
    <row r="174" spans="1:47" s="2" customFormat="1" ht="19.5">
      <c r="A174" s="32"/>
      <c r="B174" s="33"/>
      <c r="C174" s="34"/>
      <c r="D174" s="202" t="s">
        <v>186</v>
      </c>
      <c r="E174" s="34"/>
      <c r="F174" s="203" t="s">
        <v>815</v>
      </c>
      <c r="G174" s="34"/>
      <c r="H174" s="34"/>
      <c r="I174" s="204"/>
      <c r="J174" s="34"/>
      <c r="K174" s="34"/>
      <c r="L174" s="37"/>
      <c r="M174" s="205"/>
      <c r="N174" s="206"/>
      <c r="O174" s="69"/>
      <c r="P174" s="69"/>
      <c r="Q174" s="69"/>
      <c r="R174" s="69"/>
      <c r="S174" s="69"/>
      <c r="T174" s="70"/>
      <c r="U174" s="32"/>
      <c r="V174" s="32"/>
      <c r="W174" s="32"/>
      <c r="X174" s="32"/>
      <c r="Y174" s="32"/>
      <c r="Z174" s="32"/>
      <c r="AA174" s="32"/>
      <c r="AB174" s="32"/>
      <c r="AC174" s="32"/>
      <c r="AD174" s="32"/>
      <c r="AE174" s="32"/>
      <c r="AT174" s="15" t="s">
        <v>186</v>
      </c>
      <c r="AU174" s="15" t="s">
        <v>89</v>
      </c>
    </row>
    <row r="175" spans="1:65" s="2" customFormat="1" ht="14.45" customHeight="1">
      <c r="A175" s="32"/>
      <c r="B175" s="33"/>
      <c r="C175" s="208" t="s">
        <v>260</v>
      </c>
      <c r="D175" s="208" t="s">
        <v>246</v>
      </c>
      <c r="E175" s="209" t="s">
        <v>816</v>
      </c>
      <c r="F175" s="210" t="s">
        <v>817</v>
      </c>
      <c r="G175" s="211" t="s">
        <v>818</v>
      </c>
      <c r="H175" s="212">
        <v>36.05</v>
      </c>
      <c r="I175" s="213"/>
      <c r="J175" s="214">
        <f>ROUND(I175*H175,2)</f>
        <v>0</v>
      </c>
      <c r="K175" s="210" t="s">
        <v>183</v>
      </c>
      <c r="L175" s="215"/>
      <c r="M175" s="216" t="s">
        <v>1</v>
      </c>
      <c r="N175" s="217" t="s">
        <v>45</v>
      </c>
      <c r="O175" s="69"/>
      <c r="P175" s="198">
        <f>O175*H175</f>
        <v>0</v>
      </c>
      <c r="Q175" s="198">
        <v>0.001</v>
      </c>
      <c r="R175" s="198">
        <f>Q175*H175</f>
        <v>0.03605</v>
      </c>
      <c r="S175" s="198">
        <v>0</v>
      </c>
      <c r="T175" s="199">
        <f>S175*H175</f>
        <v>0</v>
      </c>
      <c r="U175" s="32"/>
      <c r="V175" s="32"/>
      <c r="W175" s="32"/>
      <c r="X175" s="32"/>
      <c r="Y175" s="32"/>
      <c r="Z175" s="32"/>
      <c r="AA175" s="32"/>
      <c r="AB175" s="32"/>
      <c r="AC175" s="32"/>
      <c r="AD175" s="32"/>
      <c r="AE175" s="32"/>
      <c r="AR175" s="200" t="s">
        <v>218</v>
      </c>
      <c r="AT175" s="200" t="s">
        <v>246</v>
      </c>
      <c r="AU175" s="200" t="s">
        <v>89</v>
      </c>
      <c r="AY175" s="15" t="s">
        <v>177</v>
      </c>
      <c r="BE175" s="201">
        <f>IF(N175="základní",J175,0)</f>
        <v>0</v>
      </c>
      <c r="BF175" s="201">
        <f>IF(N175="snížená",J175,0)</f>
        <v>0</v>
      </c>
      <c r="BG175" s="201">
        <f>IF(N175="zákl. přenesená",J175,0)</f>
        <v>0</v>
      </c>
      <c r="BH175" s="201">
        <f>IF(N175="sníž. přenesená",J175,0)</f>
        <v>0</v>
      </c>
      <c r="BI175" s="201">
        <f>IF(N175="nulová",J175,0)</f>
        <v>0</v>
      </c>
      <c r="BJ175" s="15" t="s">
        <v>87</v>
      </c>
      <c r="BK175" s="201">
        <f>ROUND(I175*H175,2)</f>
        <v>0</v>
      </c>
      <c r="BL175" s="15" t="s">
        <v>184</v>
      </c>
      <c r="BM175" s="200" t="s">
        <v>1253</v>
      </c>
    </row>
    <row r="176" spans="1:47" s="2" customFormat="1" ht="11.25">
      <c r="A176" s="32"/>
      <c r="B176" s="33"/>
      <c r="C176" s="34"/>
      <c r="D176" s="202" t="s">
        <v>186</v>
      </c>
      <c r="E176" s="34"/>
      <c r="F176" s="203" t="s">
        <v>817</v>
      </c>
      <c r="G176" s="34"/>
      <c r="H176" s="34"/>
      <c r="I176" s="204"/>
      <c r="J176" s="34"/>
      <c r="K176" s="34"/>
      <c r="L176" s="37"/>
      <c r="M176" s="205"/>
      <c r="N176" s="206"/>
      <c r="O176" s="69"/>
      <c r="P176" s="69"/>
      <c r="Q176" s="69"/>
      <c r="R176" s="69"/>
      <c r="S176" s="69"/>
      <c r="T176" s="70"/>
      <c r="U176" s="32"/>
      <c r="V176" s="32"/>
      <c r="W176" s="32"/>
      <c r="X176" s="32"/>
      <c r="Y176" s="32"/>
      <c r="Z176" s="32"/>
      <c r="AA176" s="32"/>
      <c r="AB176" s="32"/>
      <c r="AC176" s="32"/>
      <c r="AD176" s="32"/>
      <c r="AE176" s="32"/>
      <c r="AT176" s="15" t="s">
        <v>186</v>
      </c>
      <c r="AU176" s="15" t="s">
        <v>89</v>
      </c>
    </row>
    <row r="177" spans="2:63" s="12" customFormat="1" ht="22.9" customHeight="1">
      <c r="B177" s="173"/>
      <c r="C177" s="174"/>
      <c r="D177" s="175" t="s">
        <v>79</v>
      </c>
      <c r="E177" s="187" t="s">
        <v>207</v>
      </c>
      <c r="F177" s="187" t="s">
        <v>293</v>
      </c>
      <c r="G177" s="174"/>
      <c r="H177" s="174"/>
      <c r="I177" s="177"/>
      <c r="J177" s="188">
        <f>BK177</f>
        <v>0</v>
      </c>
      <c r="K177" s="174"/>
      <c r="L177" s="179"/>
      <c r="M177" s="180"/>
      <c r="N177" s="181"/>
      <c r="O177" s="181"/>
      <c r="P177" s="182">
        <f>SUM(P178:P189)</f>
        <v>0</v>
      </c>
      <c r="Q177" s="181"/>
      <c r="R177" s="182">
        <f>SUM(R178:R189)</f>
        <v>1406.52587499</v>
      </c>
      <c r="S177" s="181"/>
      <c r="T177" s="183">
        <f>SUM(T178:T189)</f>
        <v>0</v>
      </c>
      <c r="AR177" s="184" t="s">
        <v>87</v>
      </c>
      <c r="AT177" s="185" t="s">
        <v>79</v>
      </c>
      <c r="AU177" s="185" t="s">
        <v>87</v>
      </c>
      <c r="AY177" s="184" t="s">
        <v>177</v>
      </c>
      <c r="BK177" s="186">
        <f>SUM(BK178:BK189)</f>
        <v>0</v>
      </c>
    </row>
    <row r="178" spans="1:65" s="2" customFormat="1" ht="14.45" customHeight="1">
      <c r="A178" s="32"/>
      <c r="B178" s="33"/>
      <c r="C178" s="189" t="s">
        <v>266</v>
      </c>
      <c r="D178" s="189" t="s">
        <v>179</v>
      </c>
      <c r="E178" s="190" t="s">
        <v>571</v>
      </c>
      <c r="F178" s="191" t="s">
        <v>572</v>
      </c>
      <c r="G178" s="192" t="s">
        <v>182</v>
      </c>
      <c r="H178" s="193">
        <v>1084.731</v>
      </c>
      <c r="I178" s="194"/>
      <c r="J178" s="195">
        <f>ROUND(I178*H178,2)</f>
        <v>0</v>
      </c>
      <c r="K178" s="191" t="s">
        <v>183</v>
      </c>
      <c r="L178" s="37"/>
      <c r="M178" s="196" t="s">
        <v>1</v>
      </c>
      <c r="N178" s="197" t="s">
        <v>45</v>
      </c>
      <c r="O178" s="69"/>
      <c r="P178" s="198">
        <f>O178*H178</f>
        <v>0</v>
      </c>
      <c r="Q178" s="198">
        <v>0.48574</v>
      </c>
      <c r="R178" s="198">
        <f>Q178*H178</f>
        <v>526.89723594</v>
      </c>
      <c r="S178" s="198">
        <v>0</v>
      </c>
      <c r="T178" s="199">
        <f>S178*H178</f>
        <v>0</v>
      </c>
      <c r="U178" s="32"/>
      <c r="V178" s="32"/>
      <c r="W178" s="32"/>
      <c r="X178" s="32"/>
      <c r="Y178" s="32"/>
      <c r="Z178" s="32"/>
      <c r="AA178" s="32"/>
      <c r="AB178" s="32"/>
      <c r="AC178" s="32"/>
      <c r="AD178" s="32"/>
      <c r="AE178" s="32"/>
      <c r="AR178" s="200" t="s">
        <v>184</v>
      </c>
      <c r="AT178" s="200" t="s">
        <v>179</v>
      </c>
      <c r="AU178" s="200" t="s">
        <v>89</v>
      </c>
      <c r="AY178" s="15" t="s">
        <v>177</v>
      </c>
      <c r="BE178" s="201">
        <f>IF(N178="základní",J178,0)</f>
        <v>0</v>
      </c>
      <c r="BF178" s="201">
        <f>IF(N178="snížená",J178,0)</f>
        <v>0</v>
      </c>
      <c r="BG178" s="201">
        <f>IF(N178="zákl. přenesená",J178,0)</f>
        <v>0</v>
      </c>
      <c r="BH178" s="201">
        <f>IF(N178="sníž. přenesená",J178,0)</f>
        <v>0</v>
      </c>
      <c r="BI178" s="201">
        <f>IF(N178="nulová",J178,0)</f>
        <v>0</v>
      </c>
      <c r="BJ178" s="15" t="s">
        <v>87</v>
      </c>
      <c r="BK178" s="201">
        <f>ROUND(I178*H178,2)</f>
        <v>0</v>
      </c>
      <c r="BL178" s="15" t="s">
        <v>184</v>
      </c>
      <c r="BM178" s="200" t="s">
        <v>1254</v>
      </c>
    </row>
    <row r="179" spans="1:47" s="2" customFormat="1" ht="19.5">
      <c r="A179" s="32"/>
      <c r="B179" s="33"/>
      <c r="C179" s="34"/>
      <c r="D179" s="202" t="s">
        <v>186</v>
      </c>
      <c r="E179" s="34"/>
      <c r="F179" s="203" t="s">
        <v>574</v>
      </c>
      <c r="G179" s="34"/>
      <c r="H179" s="34"/>
      <c r="I179" s="204"/>
      <c r="J179" s="34"/>
      <c r="K179" s="34"/>
      <c r="L179" s="37"/>
      <c r="M179" s="205"/>
      <c r="N179" s="206"/>
      <c r="O179" s="69"/>
      <c r="P179" s="69"/>
      <c r="Q179" s="69"/>
      <c r="R179" s="69"/>
      <c r="S179" s="69"/>
      <c r="T179" s="70"/>
      <c r="U179" s="32"/>
      <c r="V179" s="32"/>
      <c r="W179" s="32"/>
      <c r="X179" s="32"/>
      <c r="Y179" s="32"/>
      <c r="Z179" s="32"/>
      <c r="AA179" s="32"/>
      <c r="AB179" s="32"/>
      <c r="AC179" s="32"/>
      <c r="AD179" s="32"/>
      <c r="AE179" s="32"/>
      <c r="AT179" s="15" t="s">
        <v>186</v>
      </c>
      <c r="AU179" s="15" t="s">
        <v>89</v>
      </c>
    </row>
    <row r="180" spans="1:47" s="2" customFormat="1" ht="19.5">
      <c r="A180" s="32"/>
      <c r="B180" s="33"/>
      <c r="C180" s="34"/>
      <c r="D180" s="202" t="s">
        <v>188</v>
      </c>
      <c r="E180" s="34"/>
      <c r="F180" s="207" t="s">
        <v>1255</v>
      </c>
      <c r="G180" s="34"/>
      <c r="H180" s="34"/>
      <c r="I180" s="204"/>
      <c r="J180" s="34"/>
      <c r="K180" s="34"/>
      <c r="L180" s="37"/>
      <c r="M180" s="205"/>
      <c r="N180" s="206"/>
      <c r="O180" s="69"/>
      <c r="P180" s="69"/>
      <c r="Q180" s="69"/>
      <c r="R180" s="69"/>
      <c r="S180" s="69"/>
      <c r="T180" s="70"/>
      <c r="U180" s="32"/>
      <c r="V180" s="32"/>
      <c r="W180" s="32"/>
      <c r="X180" s="32"/>
      <c r="Y180" s="32"/>
      <c r="Z180" s="32"/>
      <c r="AA180" s="32"/>
      <c r="AB180" s="32"/>
      <c r="AC180" s="32"/>
      <c r="AD180" s="32"/>
      <c r="AE180" s="32"/>
      <c r="AT180" s="15" t="s">
        <v>188</v>
      </c>
      <c r="AU180" s="15" t="s">
        <v>89</v>
      </c>
    </row>
    <row r="181" spans="1:65" s="2" customFormat="1" ht="14.45" customHeight="1">
      <c r="A181" s="32"/>
      <c r="B181" s="33"/>
      <c r="C181" s="189" t="s">
        <v>7</v>
      </c>
      <c r="D181" s="189" t="s">
        <v>179</v>
      </c>
      <c r="E181" s="190" t="s">
        <v>580</v>
      </c>
      <c r="F181" s="191" t="s">
        <v>581</v>
      </c>
      <c r="G181" s="192" t="s">
        <v>182</v>
      </c>
      <c r="H181" s="193">
        <v>1636.648</v>
      </c>
      <c r="I181" s="194"/>
      <c r="J181" s="195">
        <f>ROUND(I181*H181,2)</f>
        <v>0</v>
      </c>
      <c r="K181" s="191" t="s">
        <v>183</v>
      </c>
      <c r="L181" s="37"/>
      <c r="M181" s="196" t="s">
        <v>1</v>
      </c>
      <c r="N181" s="197" t="s">
        <v>45</v>
      </c>
      <c r="O181" s="69"/>
      <c r="P181" s="198">
        <f>O181*H181</f>
        <v>0</v>
      </c>
      <c r="Q181" s="198">
        <v>0.46</v>
      </c>
      <c r="R181" s="198">
        <f>Q181*H181</f>
        <v>752.85808</v>
      </c>
      <c r="S181" s="198">
        <v>0</v>
      </c>
      <c r="T181" s="199">
        <f>S181*H181</f>
        <v>0</v>
      </c>
      <c r="U181" s="32"/>
      <c r="V181" s="32"/>
      <c r="W181" s="32"/>
      <c r="X181" s="32"/>
      <c r="Y181" s="32"/>
      <c r="Z181" s="32"/>
      <c r="AA181" s="32"/>
      <c r="AB181" s="32"/>
      <c r="AC181" s="32"/>
      <c r="AD181" s="32"/>
      <c r="AE181" s="32"/>
      <c r="AR181" s="200" t="s">
        <v>184</v>
      </c>
      <c r="AT181" s="200" t="s">
        <v>179</v>
      </c>
      <c r="AU181" s="200" t="s">
        <v>89</v>
      </c>
      <c r="AY181" s="15" t="s">
        <v>177</v>
      </c>
      <c r="BE181" s="201">
        <f>IF(N181="základní",J181,0)</f>
        <v>0</v>
      </c>
      <c r="BF181" s="201">
        <f>IF(N181="snížená",J181,0)</f>
        <v>0</v>
      </c>
      <c r="BG181" s="201">
        <f>IF(N181="zákl. přenesená",J181,0)</f>
        <v>0</v>
      </c>
      <c r="BH181" s="201">
        <f>IF(N181="sníž. přenesená",J181,0)</f>
        <v>0</v>
      </c>
      <c r="BI181" s="201">
        <f>IF(N181="nulová",J181,0)</f>
        <v>0</v>
      </c>
      <c r="BJ181" s="15" t="s">
        <v>87</v>
      </c>
      <c r="BK181" s="201">
        <f>ROUND(I181*H181,2)</f>
        <v>0</v>
      </c>
      <c r="BL181" s="15" t="s">
        <v>184</v>
      </c>
      <c r="BM181" s="200" t="s">
        <v>1256</v>
      </c>
    </row>
    <row r="182" spans="1:47" s="2" customFormat="1" ht="19.5">
      <c r="A182" s="32"/>
      <c r="B182" s="33"/>
      <c r="C182" s="34"/>
      <c r="D182" s="202" t="s">
        <v>186</v>
      </c>
      <c r="E182" s="34"/>
      <c r="F182" s="203" t="s">
        <v>583</v>
      </c>
      <c r="G182" s="34"/>
      <c r="H182" s="34"/>
      <c r="I182" s="204"/>
      <c r="J182" s="34"/>
      <c r="K182" s="34"/>
      <c r="L182" s="37"/>
      <c r="M182" s="205"/>
      <c r="N182" s="206"/>
      <c r="O182" s="69"/>
      <c r="P182" s="69"/>
      <c r="Q182" s="69"/>
      <c r="R182" s="69"/>
      <c r="S182" s="69"/>
      <c r="T182" s="70"/>
      <c r="U182" s="32"/>
      <c r="V182" s="32"/>
      <c r="W182" s="32"/>
      <c r="X182" s="32"/>
      <c r="Y182" s="32"/>
      <c r="Z182" s="32"/>
      <c r="AA182" s="32"/>
      <c r="AB182" s="32"/>
      <c r="AC182" s="32"/>
      <c r="AD182" s="32"/>
      <c r="AE182" s="32"/>
      <c r="AT182" s="15" t="s">
        <v>186</v>
      </c>
      <c r="AU182" s="15" t="s">
        <v>89</v>
      </c>
    </row>
    <row r="183" spans="1:47" s="2" customFormat="1" ht="19.5">
      <c r="A183" s="32"/>
      <c r="B183" s="33"/>
      <c r="C183" s="34"/>
      <c r="D183" s="202" t="s">
        <v>188</v>
      </c>
      <c r="E183" s="34"/>
      <c r="F183" s="207" t="s">
        <v>1257</v>
      </c>
      <c r="G183" s="34"/>
      <c r="H183" s="34"/>
      <c r="I183" s="204"/>
      <c r="J183" s="34"/>
      <c r="K183" s="34"/>
      <c r="L183" s="37"/>
      <c r="M183" s="205"/>
      <c r="N183" s="206"/>
      <c r="O183" s="69"/>
      <c r="P183" s="69"/>
      <c r="Q183" s="69"/>
      <c r="R183" s="69"/>
      <c r="S183" s="69"/>
      <c r="T183" s="70"/>
      <c r="U183" s="32"/>
      <c r="V183" s="32"/>
      <c r="W183" s="32"/>
      <c r="X183" s="32"/>
      <c r="Y183" s="32"/>
      <c r="Z183" s="32"/>
      <c r="AA183" s="32"/>
      <c r="AB183" s="32"/>
      <c r="AC183" s="32"/>
      <c r="AD183" s="32"/>
      <c r="AE183" s="32"/>
      <c r="AT183" s="15" t="s">
        <v>188</v>
      </c>
      <c r="AU183" s="15" t="s">
        <v>89</v>
      </c>
    </row>
    <row r="184" spans="1:65" s="2" customFormat="1" ht="14.45" customHeight="1">
      <c r="A184" s="32"/>
      <c r="B184" s="33"/>
      <c r="C184" s="189" t="s">
        <v>276</v>
      </c>
      <c r="D184" s="189" t="s">
        <v>179</v>
      </c>
      <c r="E184" s="190" t="s">
        <v>318</v>
      </c>
      <c r="F184" s="191" t="s">
        <v>319</v>
      </c>
      <c r="G184" s="192" t="s">
        <v>182</v>
      </c>
      <c r="H184" s="193">
        <v>326.92</v>
      </c>
      <c r="I184" s="194"/>
      <c r="J184" s="195">
        <f>ROUND(I184*H184,2)</f>
        <v>0</v>
      </c>
      <c r="K184" s="191" t="s">
        <v>183</v>
      </c>
      <c r="L184" s="37"/>
      <c r="M184" s="196" t="s">
        <v>1</v>
      </c>
      <c r="N184" s="197" t="s">
        <v>45</v>
      </c>
      <c r="O184" s="69"/>
      <c r="P184" s="198">
        <f>O184*H184</f>
        <v>0</v>
      </c>
      <c r="Q184" s="198">
        <v>0.23</v>
      </c>
      <c r="R184" s="198">
        <f>Q184*H184</f>
        <v>75.19160000000001</v>
      </c>
      <c r="S184" s="198">
        <v>0</v>
      </c>
      <c r="T184" s="199">
        <f>S184*H184</f>
        <v>0</v>
      </c>
      <c r="U184" s="32"/>
      <c r="V184" s="32"/>
      <c r="W184" s="32"/>
      <c r="X184" s="32"/>
      <c r="Y184" s="32"/>
      <c r="Z184" s="32"/>
      <c r="AA184" s="32"/>
      <c r="AB184" s="32"/>
      <c r="AC184" s="32"/>
      <c r="AD184" s="32"/>
      <c r="AE184" s="32"/>
      <c r="AR184" s="200" t="s">
        <v>184</v>
      </c>
      <c r="AT184" s="200" t="s">
        <v>179</v>
      </c>
      <c r="AU184" s="200" t="s">
        <v>89</v>
      </c>
      <c r="AY184" s="15" t="s">
        <v>177</v>
      </c>
      <c r="BE184" s="201">
        <f>IF(N184="základní",J184,0)</f>
        <v>0</v>
      </c>
      <c r="BF184" s="201">
        <f>IF(N184="snížená",J184,0)</f>
        <v>0</v>
      </c>
      <c r="BG184" s="201">
        <f>IF(N184="zákl. přenesená",J184,0)</f>
        <v>0</v>
      </c>
      <c r="BH184" s="201">
        <f>IF(N184="sníž. přenesená",J184,0)</f>
        <v>0</v>
      </c>
      <c r="BI184" s="201">
        <f>IF(N184="nulová",J184,0)</f>
        <v>0</v>
      </c>
      <c r="BJ184" s="15" t="s">
        <v>87</v>
      </c>
      <c r="BK184" s="201">
        <f>ROUND(I184*H184,2)</f>
        <v>0</v>
      </c>
      <c r="BL184" s="15" t="s">
        <v>184</v>
      </c>
      <c r="BM184" s="200" t="s">
        <v>1258</v>
      </c>
    </row>
    <row r="185" spans="1:47" s="2" customFormat="1" ht="19.5">
      <c r="A185" s="32"/>
      <c r="B185" s="33"/>
      <c r="C185" s="34"/>
      <c r="D185" s="202" t="s">
        <v>186</v>
      </c>
      <c r="E185" s="34"/>
      <c r="F185" s="203" t="s">
        <v>321</v>
      </c>
      <c r="G185" s="34"/>
      <c r="H185" s="34"/>
      <c r="I185" s="204"/>
      <c r="J185" s="34"/>
      <c r="K185" s="34"/>
      <c r="L185" s="37"/>
      <c r="M185" s="205"/>
      <c r="N185" s="206"/>
      <c r="O185" s="69"/>
      <c r="P185" s="69"/>
      <c r="Q185" s="69"/>
      <c r="R185" s="69"/>
      <c r="S185" s="69"/>
      <c r="T185" s="70"/>
      <c r="U185" s="32"/>
      <c r="V185" s="32"/>
      <c r="W185" s="32"/>
      <c r="X185" s="32"/>
      <c r="Y185" s="32"/>
      <c r="Z185" s="32"/>
      <c r="AA185" s="32"/>
      <c r="AB185" s="32"/>
      <c r="AC185" s="32"/>
      <c r="AD185" s="32"/>
      <c r="AE185" s="32"/>
      <c r="AT185" s="15" t="s">
        <v>186</v>
      </c>
      <c r="AU185" s="15" t="s">
        <v>89</v>
      </c>
    </row>
    <row r="186" spans="1:65" s="2" customFormat="1" ht="24.2" customHeight="1">
      <c r="A186" s="32"/>
      <c r="B186" s="33"/>
      <c r="C186" s="189" t="s">
        <v>282</v>
      </c>
      <c r="D186" s="189" t="s">
        <v>179</v>
      </c>
      <c r="E186" s="190" t="s">
        <v>594</v>
      </c>
      <c r="F186" s="191" t="s">
        <v>595</v>
      </c>
      <c r="G186" s="192" t="s">
        <v>182</v>
      </c>
      <c r="H186" s="193">
        <v>1084.731</v>
      </c>
      <c r="I186" s="194"/>
      <c r="J186" s="195">
        <f>ROUND(I186*H186,2)</f>
        <v>0</v>
      </c>
      <c r="K186" s="191" t="s">
        <v>183</v>
      </c>
      <c r="L186" s="37"/>
      <c r="M186" s="196" t="s">
        <v>1</v>
      </c>
      <c r="N186" s="197" t="s">
        <v>45</v>
      </c>
      <c r="O186" s="69"/>
      <c r="P186" s="198">
        <f>O186*H186</f>
        <v>0</v>
      </c>
      <c r="Q186" s="198">
        <v>0.01585</v>
      </c>
      <c r="R186" s="198">
        <f>Q186*H186</f>
        <v>17.192986349999998</v>
      </c>
      <c r="S186" s="198">
        <v>0</v>
      </c>
      <c r="T186" s="199">
        <f>S186*H186</f>
        <v>0</v>
      </c>
      <c r="U186" s="32"/>
      <c r="V186" s="32"/>
      <c r="W186" s="32"/>
      <c r="X186" s="32"/>
      <c r="Y186" s="32"/>
      <c r="Z186" s="32"/>
      <c r="AA186" s="32"/>
      <c r="AB186" s="32"/>
      <c r="AC186" s="32"/>
      <c r="AD186" s="32"/>
      <c r="AE186" s="32"/>
      <c r="AR186" s="200" t="s">
        <v>184</v>
      </c>
      <c r="AT186" s="200" t="s">
        <v>179</v>
      </c>
      <c r="AU186" s="200" t="s">
        <v>89</v>
      </c>
      <c r="AY186" s="15" t="s">
        <v>177</v>
      </c>
      <c r="BE186" s="201">
        <f>IF(N186="základní",J186,0)</f>
        <v>0</v>
      </c>
      <c r="BF186" s="201">
        <f>IF(N186="snížená",J186,0)</f>
        <v>0</v>
      </c>
      <c r="BG186" s="201">
        <f>IF(N186="zákl. přenesená",J186,0)</f>
        <v>0</v>
      </c>
      <c r="BH186" s="201">
        <f>IF(N186="sníž. přenesená",J186,0)</f>
        <v>0</v>
      </c>
      <c r="BI186" s="201">
        <f>IF(N186="nulová",J186,0)</f>
        <v>0</v>
      </c>
      <c r="BJ186" s="15" t="s">
        <v>87</v>
      </c>
      <c r="BK186" s="201">
        <f>ROUND(I186*H186,2)</f>
        <v>0</v>
      </c>
      <c r="BL186" s="15" t="s">
        <v>184</v>
      </c>
      <c r="BM186" s="200" t="s">
        <v>1259</v>
      </c>
    </row>
    <row r="187" spans="1:47" s="2" customFormat="1" ht="29.25">
      <c r="A187" s="32"/>
      <c r="B187" s="33"/>
      <c r="C187" s="34"/>
      <c r="D187" s="202" t="s">
        <v>186</v>
      </c>
      <c r="E187" s="34"/>
      <c r="F187" s="203" t="s">
        <v>597</v>
      </c>
      <c r="G187" s="34"/>
      <c r="H187" s="34"/>
      <c r="I187" s="204"/>
      <c r="J187" s="34"/>
      <c r="K187" s="34"/>
      <c r="L187" s="37"/>
      <c r="M187" s="205"/>
      <c r="N187" s="206"/>
      <c r="O187" s="69"/>
      <c r="P187" s="69"/>
      <c r="Q187" s="69"/>
      <c r="R187" s="69"/>
      <c r="S187" s="69"/>
      <c r="T187" s="70"/>
      <c r="U187" s="32"/>
      <c r="V187" s="32"/>
      <c r="W187" s="32"/>
      <c r="X187" s="32"/>
      <c r="Y187" s="32"/>
      <c r="Z187" s="32"/>
      <c r="AA187" s="32"/>
      <c r="AB187" s="32"/>
      <c r="AC187" s="32"/>
      <c r="AD187" s="32"/>
      <c r="AE187" s="32"/>
      <c r="AT187" s="15" t="s">
        <v>186</v>
      </c>
      <c r="AU187" s="15" t="s">
        <v>89</v>
      </c>
    </row>
    <row r="188" spans="1:65" s="2" customFormat="1" ht="24.2" customHeight="1">
      <c r="A188" s="32"/>
      <c r="B188" s="33"/>
      <c r="C188" s="189" t="s">
        <v>288</v>
      </c>
      <c r="D188" s="189" t="s">
        <v>179</v>
      </c>
      <c r="E188" s="190" t="s">
        <v>599</v>
      </c>
      <c r="F188" s="191" t="s">
        <v>600</v>
      </c>
      <c r="G188" s="192" t="s">
        <v>182</v>
      </c>
      <c r="H188" s="193">
        <v>1084.731</v>
      </c>
      <c r="I188" s="194"/>
      <c r="J188" s="195">
        <f>ROUND(I188*H188,2)</f>
        <v>0</v>
      </c>
      <c r="K188" s="191" t="s">
        <v>183</v>
      </c>
      <c r="L188" s="37"/>
      <c r="M188" s="196" t="s">
        <v>1</v>
      </c>
      <c r="N188" s="197" t="s">
        <v>45</v>
      </c>
      <c r="O188" s="69"/>
      <c r="P188" s="198">
        <f>O188*H188</f>
        <v>0</v>
      </c>
      <c r="Q188" s="198">
        <v>0.0317</v>
      </c>
      <c r="R188" s="198">
        <f>Q188*H188</f>
        <v>34.385972699999996</v>
      </c>
      <c r="S188" s="198">
        <v>0</v>
      </c>
      <c r="T188" s="199">
        <f>S188*H188</f>
        <v>0</v>
      </c>
      <c r="U188" s="32"/>
      <c r="V188" s="32"/>
      <c r="W188" s="32"/>
      <c r="X188" s="32"/>
      <c r="Y188" s="32"/>
      <c r="Z188" s="32"/>
      <c r="AA188" s="32"/>
      <c r="AB188" s="32"/>
      <c r="AC188" s="32"/>
      <c r="AD188" s="32"/>
      <c r="AE188" s="32"/>
      <c r="AR188" s="200" t="s">
        <v>184</v>
      </c>
      <c r="AT188" s="200" t="s">
        <v>179</v>
      </c>
      <c r="AU188" s="200" t="s">
        <v>89</v>
      </c>
      <c r="AY188" s="15" t="s">
        <v>177</v>
      </c>
      <c r="BE188" s="201">
        <f>IF(N188="základní",J188,0)</f>
        <v>0</v>
      </c>
      <c r="BF188" s="201">
        <f>IF(N188="snížená",J188,0)</f>
        <v>0</v>
      </c>
      <c r="BG188" s="201">
        <f>IF(N188="zákl. přenesená",J188,0)</f>
        <v>0</v>
      </c>
      <c r="BH188" s="201">
        <f>IF(N188="sníž. přenesená",J188,0)</f>
        <v>0</v>
      </c>
      <c r="BI188" s="201">
        <f>IF(N188="nulová",J188,0)</f>
        <v>0</v>
      </c>
      <c r="BJ188" s="15" t="s">
        <v>87</v>
      </c>
      <c r="BK188" s="201">
        <f>ROUND(I188*H188,2)</f>
        <v>0</v>
      </c>
      <c r="BL188" s="15" t="s">
        <v>184</v>
      </c>
      <c r="BM188" s="200" t="s">
        <v>1260</v>
      </c>
    </row>
    <row r="189" spans="1:47" s="2" customFormat="1" ht="29.25">
      <c r="A189" s="32"/>
      <c r="B189" s="33"/>
      <c r="C189" s="34"/>
      <c r="D189" s="202" t="s">
        <v>186</v>
      </c>
      <c r="E189" s="34"/>
      <c r="F189" s="203" t="s">
        <v>602</v>
      </c>
      <c r="G189" s="34"/>
      <c r="H189" s="34"/>
      <c r="I189" s="204"/>
      <c r="J189" s="34"/>
      <c r="K189" s="34"/>
      <c r="L189" s="37"/>
      <c r="M189" s="205"/>
      <c r="N189" s="206"/>
      <c r="O189" s="69"/>
      <c r="P189" s="69"/>
      <c r="Q189" s="69"/>
      <c r="R189" s="69"/>
      <c r="S189" s="69"/>
      <c r="T189" s="70"/>
      <c r="U189" s="32"/>
      <c r="V189" s="32"/>
      <c r="W189" s="32"/>
      <c r="X189" s="32"/>
      <c r="Y189" s="32"/>
      <c r="Z189" s="32"/>
      <c r="AA189" s="32"/>
      <c r="AB189" s="32"/>
      <c r="AC189" s="32"/>
      <c r="AD189" s="32"/>
      <c r="AE189" s="32"/>
      <c r="AT189" s="15" t="s">
        <v>186</v>
      </c>
      <c r="AU189" s="15" t="s">
        <v>89</v>
      </c>
    </row>
    <row r="190" spans="2:63" s="12" customFormat="1" ht="22.9" customHeight="1">
      <c r="B190" s="173"/>
      <c r="C190" s="174"/>
      <c r="D190" s="175" t="s">
        <v>79</v>
      </c>
      <c r="E190" s="187" t="s">
        <v>220</v>
      </c>
      <c r="F190" s="187" t="s">
        <v>365</v>
      </c>
      <c r="G190" s="174"/>
      <c r="H190" s="174"/>
      <c r="I190" s="177"/>
      <c r="J190" s="188">
        <f>BK190</f>
        <v>0</v>
      </c>
      <c r="K190" s="174"/>
      <c r="L190" s="179"/>
      <c r="M190" s="180"/>
      <c r="N190" s="181"/>
      <c r="O190" s="181"/>
      <c r="P190" s="182">
        <f>SUM(P191:P195)</f>
        <v>0</v>
      </c>
      <c r="Q190" s="181"/>
      <c r="R190" s="182">
        <f>SUM(R191:R195)</f>
        <v>0.0044</v>
      </c>
      <c r="S190" s="181"/>
      <c r="T190" s="183">
        <f>SUM(T191:T195)</f>
        <v>0</v>
      </c>
      <c r="AR190" s="184" t="s">
        <v>87</v>
      </c>
      <c r="AT190" s="185" t="s">
        <v>79</v>
      </c>
      <c r="AU190" s="185" t="s">
        <v>87</v>
      </c>
      <c r="AY190" s="184" t="s">
        <v>177</v>
      </c>
      <c r="BK190" s="186">
        <f>SUM(BK191:BK195)</f>
        <v>0</v>
      </c>
    </row>
    <row r="191" spans="1:65" s="2" customFormat="1" ht="24.2" customHeight="1">
      <c r="A191" s="32"/>
      <c r="B191" s="33"/>
      <c r="C191" s="189" t="s">
        <v>294</v>
      </c>
      <c r="D191" s="189" t="s">
        <v>179</v>
      </c>
      <c r="E191" s="190" t="s">
        <v>1261</v>
      </c>
      <c r="F191" s="191" t="s">
        <v>1262</v>
      </c>
      <c r="G191" s="192" t="s">
        <v>362</v>
      </c>
      <c r="H191" s="193">
        <v>2</v>
      </c>
      <c r="I191" s="194"/>
      <c r="J191" s="195">
        <f>ROUND(I191*H191,2)</f>
        <v>0</v>
      </c>
      <c r="K191" s="191" t="s">
        <v>183</v>
      </c>
      <c r="L191" s="37"/>
      <c r="M191" s="196" t="s">
        <v>1</v>
      </c>
      <c r="N191" s="197" t="s">
        <v>45</v>
      </c>
      <c r="O191" s="69"/>
      <c r="P191" s="198">
        <f>O191*H191</f>
        <v>0</v>
      </c>
      <c r="Q191" s="198">
        <v>0</v>
      </c>
      <c r="R191" s="198">
        <f>Q191*H191</f>
        <v>0</v>
      </c>
      <c r="S191" s="198">
        <v>0</v>
      </c>
      <c r="T191" s="199">
        <f>S191*H191</f>
        <v>0</v>
      </c>
      <c r="U191" s="32"/>
      <c r="V191" s="32"/>
      <c r="W191" s="32"/>
      <c r="X191" s="32"/>
      <c r="Y191" s="32"/>
      <c r="Z191" s="32"/>
      <c r="AA191" s="32"/>
      <c r="AB191" s="32"/>
      <c r="AC191" s="32"/>
      <c r="AD191" s="32"/>
      <c r="AE191" s="32"/>
      <c r="AR191" s="200" t="s">
        <v>184</v>
      </c>
      <c r="AT191" s="200" t="s">
        <v>179</v>
      </c>
      <c r="AU191" s="200" t="s">
        <v>89</v>
      </c>
      <c r="AY191" s="15" t="s">
        <v>177</v>
      </c>
      <c r="BE191" s="201">
        <f>IF(N191="základní",J191,0)</f>
        <v>0</v>
      </c>
      <c r="BF191" s="201">
        <f>IF(N191="snížená",J191,0)</f>
        <v>0</v>
      </c>
      <c r="BG191" s="201">
        <f>IF(N191="zákl. přenesená",J191,0)</f>
        <v>0</v>
      </c>
      <c r="BH191" s="201">
        <f>IF(N191="sníž. přenesená",J191,0)</f>
        <v>0</v>
      </c>
      <c r="BI191" s="201">
        <f>IF(N191="nulová",J191,0)</f>
        <v>0</v>
      </c>
      <c r="BJ191" s="15" t="s">
        <v>87</v>
      </c>
      <c r="BK191" s="201">
        <f>ROUND(I191*H191,2)</f>
        <v>0</v>
      </c>
      <c r="BL191" s="15" t="s">
        <v>184</v>
      </c>
      <c r="BM191" s="200" t="s">
        <v>1263</v>
      </c>
    </row>
    <row r="192" spans="1:47" s="2" customFormat="1" ht="19.5">
      <c r="A192" s="32"/>
      <c r="B192" s="33"/>
      <c r="C192" s="34"/>
      <c r="D192" s="202" t="s">
        <v>186</v>
      </c>
      <c r="E192" s="34"/>
      <c r="F192" s="203" t="s">
        <v>1264</v>
      </c>
      <c r="G192" s="34"/>
      <c r="H192" s="34"/>
      <c r="I192" s="204"/>
      <c r="J192" s="34"/>
      <c r="K192" s="34"/>
      <c r="L192" s="37"/>
      <c r="M192" s="205"/>
      <c r="N192" s="206"/>
      <c r="O192" s="69"/>
      <c r="P192" s="69"/>
      <c r="Q192" s="69"/>
      <c r="R192" s="69"/>
      <c r="S192" s="69"/>
      <c r="T192" s="70"/>
      <c r="U192" s="32"/>
      <c r="V192" s="32"/>
      <c r="W192" s="32"/>
      <c r="X192" s="32"/>
      <c r="Y192" s="32"/>
      <c r="Z192" s="32"/>
      <c r="AA192" s="32"/>
      <c r="AB192" s="32"/>
      <c r="AC192" s="32"/>
      <c r="AD192" s="32"/>
      <c r="AE192" s="32"/>
      <c r="AT192" s="15" t="s">
        <v>186</v>
      </c>
      <c r="AU192" s="15" t="s">
        <v>89</v>
      </c>
    </row>
    <row r="193" spans="1:47" s="2" customFormat="1" ht="29.25">
      <c r="A193" s="32"/>
      <c r="B193" s="33"/>
      <c r="C193" s="34"/>
      <c r="D193" s="202" t="s">
        <v>188</v>
      </c>
      <c r="E193" s="34"/>
      <c r="F193" s="207" t="s">
        <v>1265</v>
      </c>
      <c r="G193" s="34"/>
      <c r="H193" s="34"/>
      <c r="I193" s="204"/>
      <c r="J193" s="34"/>
      <c r="K193" s="34"/>
      <c r="L193" s="37"/>
      <c r="M193" s="205"/>
      <c r="N193" s="206"/>
      <c r="O193" s="69"/>
      <c r="P193" s="69"/>
      <c r="Q193" s="69"/>
      <c r="R193" s="69"/>
      <c r="S193" s="69"/>
      <c r="T193" s="70"/>
      <c r="U193" s="32"/>
      <c r="V193" s="32"/>
      <c r="W193" s="32"/>
      <c r="X193" s="32"/>
      <c r="Y193" s="32"/>
      <c r="Z193" s="32"/>
      <c r="AA193" s="32"/>
      <c r="AB193" s="32"/>
      <c r="AC193" s="32"/>
      <c r="AD193" s="32"/>
      <c r="AE193" s="32"/>
      <c r="AT193" s="15" t="s">
        <v>188</v>
      </c>
      <c r="AU193" s="15" t="s">
        <v>89</v>
      </c>
    </row>
    <row r="194" spans="1:65" s="2" customFormat="1" ht="24.2" customHeight="1">
      <c r="A194" s="32"/>
      <c r="B194" s="33"/>
      <c r="C194" s="208" t="s">
        <v>300</v>
      </c>
      <c r="D194" s="208" t="s">
        <v>246</v>
      </c>
      <c r="E194" s="209" t="s">
        <v>1266</v>
      </c>
      <c r="F194" s="210" t="s">
        <v>1267</v>
      </c>
      <c r="G194" s="211" t="s">
        <v>362</v>
      </c>
      <c r="H194" s="212">
        <v>2</v>
      </c>
      <c r="I194" s="213"/>
      <c r="J194" s="214">
        <f>ROUND(I194*H194,2)</f>
        <v>0</v>
      </c>
      <c r="K194" s="210" t="s">
        <v>551</v>
      </c>
      <c r="L194" s="215"/>
      <c r="M194" s="216" t="s">
        <v>1</v>
      </c>
      <c r="N194" s="217" t="s">
        <v>45</v>
      </c>
      <c r="O194" s="69"/>
      <c r="P194" s="198">
        <f>O194*H194</f>
        <v>0</v>
      </c>
      <c r="Q194" s="198">
        <v>0.0022</v>
      </c>
      <c r="R194" s="198">
        <f>Q194*H194</f>
        <v>0.0044</v>
      </c>
      <c r="S194" s="198">
        <v>0</v>
      </c>
      <c r="T194" s="199">
        <f>S194*H194</f>
        <v>0</v>
      </c>
      <c r="U194" s="32"/>
      <c r="V194" s="32"/>
      <c r="W194" s="32"/>
      <c r="X194" s="32"/>
      <c r="Y194" s="32"/>
      <c r="Z194" s="32"/>
      <c r="AA194" s="32"/>
      <c r="AB194" s="32"/>
      <c r="AC194" s="32"/>
      <c r="AD194" s="32"/>
      <c r="AE194" s="32"/>
      <c r="AR194" s="200" t="s">
        <v>218</v>
      </c>
      <c r="AT194" s="200" t="s">
        <v>246</v>
      </c>
      <c r="AU194" s="200" t="s">
        <v>89</v>
      </c>
      <c r="AY194" s="15" t="s">
        <v>177</v>
      </c>
      <c r="BE194" s="201">
        <f>IF(N194="základní",J194,0)</f>
        <v>0</v>
      </c>
      <c r="BF194" s="201">
        <f>IF(N194="snížená",J194,0)</f>
        <v>0</v>
      </c>
      <c r="BG194" s="201">
        <f>IF(N194="zákl. přenesená",J194,0)</f>
        <v>0</v>
      </c>
      <c r="BH194" s="201">
        <f>IF(N194="sníž. přenesená",J194,0)</f>
        <v>0</v>
      </c>
      <c r="BI194" s="201">
        <f>IF(N194="nulová",J194,0)</f>
        <v>0</v>
      </c>
      <c r="BJ194" s="15" t="s">
        <v>87</v>
      </c>
      <c r="BK194" s="201">
        <f>ROUND(I194*H194,2)</f>
        <v>0</v>
      </c>
      <c r="BL194" s="15" t="s">
        <v>184</v>
      </c>
      <c r="BM194" s="200" t="s">
        <v>1268</v>
      </c>
    </row>
    <row r="195" spans="1:47" s="2" customFormat="1" ht="11.25">
      <c r="A195" s="32"/>
      <c r="B195" s="33"/>
      <c r="C195" s="34"/>
      <c r="D195" s="202" t="s">
        <v>186</v>
      </c>
      <c r="E195" s="34"/>
      <c r="F195" s="203" t="s">
        <v>1267</v>
      </c>
      <c r="G195" s="34"/>
      <c r="H195" s="34"/>
      <c r="I195" s="204"/>
      <c r="J195" s="34"/>
      <c r="K195" s="34"/>
      <c r="L195" s="37"/>
      <c r="M195" s="205"/>
      <c r="N195" s="206"/>
      <c r="O195" s="69"/>
      <c r="P195" s="69"/>
      <c r="Q195" s="69"/>
      <c r="R195" s="69"/>
      <c r="S195" s="69"/>
      <c r="T195" s="70"/>
      <c r="U195" s="32"/>
      <c r="V195" s="32"/>
      <c r="W195" s="32"/>
      <c r="X195" s="32"/>
      <c r="Y195" s="32"/>
      <c r="Z195" s="32"/>
      <c r="AA195" s="32"/>
      <c r="AB195" s="32"/>
      <c r="AC195" s="32"/>
      <c r="AD195" s="32"/>
      <c r="AE195" s="32"/>
      <c r="AT195" s="15" t="s">
        <v>186</v>
      </c>
      <c r="AU195" s="15" t="s">
        <v>89</v>
      </c>
    </row>
    <row r="196" spans="2:63" s="12" customFormat="1" ht="22.9" customHeight="1">
      <c r="B196" s="173"/>
      <c r="C196" s="174"/>
      <c r="D196" s="175" t="s">
        <v>79</v>
      </c>
      <c r="E196" s="187" t="s">
        <v>415</v>
      </c>
      <c r="F196" s="187" t="s">
        <v>416</v>
      </c>
      <c r="G196" s="174"/>
      <c r="H196" s="174"/>
      <c r="I196" s="177"/>
      <c r="J196" s="188">
        <f>BK196</f>
        <v>0</v>
      </c>
      <c r="K196" s="174"/>
      <c r="L196" s="179"/>
      <c r="M196" s="180"/>
      <c r="N196" s="181"/>
      <c r="O196" s="181"/>
      <c r="P196" s="182">
        <f>SUM(P197:P198)</f>
        <v>0</v>
      </c>
      <c r="Q196" s="181"/>
      <c r="R196" s="182">
        <f>SUM(R197:R198)</f>
        <v>0</v>
      </c>
      <c r="S196" s="181"/>
      <c r="T196" s="183">
        <f>SUM(T197:T198)</f>
        <v>0</v>
      </c>
      <c r="AR196" s="184" t="s">
        <v>87</v>
      </c>
      <c r="AT196" s="185" t="s">
        <v>79</v>
      </c>
      <c r="AU196" s="185" t="s">
        <v>87</v>
      </c>
      <c r="AY196" s="184" t="s">
        <v>177</v>
      </c>
      <c r="BK196" s="186">
        <f>SUM(BK197:BK198)</f>
        <v>0</v>
      </c>
    </row>
    <row r="197" spans="1:65" s="2" customFormat="1" ht="24.2" customHeight="1">
      <c r="A197" s="32"/>
      <c r="B197" s="33"/>
      <c r="C197" s="189" t="s">
        <v>305</v>
      </c>
      <c r="D197" s="189" t="s">
        <v>179</v>
      </c>
      <c r="E197" s="190" t="s">
        <v>418</v>
      </c>
      <c r="F197" s="191" t="s">
        <v>419</v>
      </c>
      <c r="G197" s="192" t="s">
        <v>231</v>
      </c>
      <c r="H197" s="193">
        <v>1433.815</v>
      </c>
      <c r="I197" s="194"/>
      <c r="J197" s="195">
        <f>ROUND(I197*H197,2)</f>
        <v>0</v>
      </c>
      <c r="K197" s="191" t="s">
        <v>183</v>
      </c>
      <c r="L197" s="37"/>
      <c r="M197" s="196" t="s">
        <v>1</v>
      </c>
      <c r="N197" s="197" t="s">
        <v>45</v>
      </c>
      <c r="O197" s="69"/>
      <c r="P197" s="198">
        <f>O197*H197</f>
        <v>0</v>
      </c>
      <c r="Q197" s="198">
        <v>0</v>
      </c>
      <c r="R197" s="198">
        <f>Q197*H197</f>
        <v>0</v>
      </c>
      <c r="S197" s="198">
        <v>0</v>
      </c>
      <c r="T197" s="199">
        <f>S197*H197</f>
        <v>0</v>
      </c>
      <c r="U197" s="32"/>
      <c r="V197" s="32"/>
      <c r="W197" s="32"/>
      <c r="X197" s="32"/>
      <c r="Y197" s="32"/>
      <c r="Z197" s="32"/>
      <c r="AA197" s="32"/>
      <c r="AB197" s="32"/>
      <c r="AC197" s="32"/>
      <c r="AD197" s="32"/>
      <c r="AE197" s="32"/>
      <c r="AR197" s="200" t="s">
        <v>184</v>
      </c>
      <c r="AT197" s="200" t="s">
        <v>179</v>
      </c>
      <c r="AU197" s="200" t="s">
        <v>89</v>
      </c>
      <c r="AY197" s="15" t="s">
        <v>177</v>
      </c>
      <c r="BE197" s="201">
        <f>IF(N197="základní",J197,0)</f>
        <v>0</v>
      </c>
      <c r="BF197" s="201">
        <f>IF(N197="snížená",J197,0)</f>
        <v>0</v>
      </c>
      <c r="BG197" s="201">
        <f>IF(N197="zákl. přenesená",J197,0)</f>
        <v>0</v>
      </c>
      <c r="BH197" s="201">
        <f>IF(N197="sníž. přenesená",J197,0)</f>
        <v>0</v>
      </c>
      <c r="BI197" s="201">
        <f>IF(N197="nulová",J197,0)</f>
        <v>0</v>
      </c>
      <c r="BJ197" s="15" t="s">
        <v>87</v>
      </c>
      <c r="BK197" s="201">
        <f>ROUND(I197*H197,2)</f>
        <v>0</v>
      </c>
      <c r="BL197" s="15" t="s">
        <v>184</v>
      </c>
      <c r="BM197" s="200" t="s">
        <v>1269</v>
      </c>
    </row>
    <row r="198" spans="1:47" s="2" customFormat="1" ht="29.25">
      <c r="A198" s="32"/>
      <c r="B198" s="33"/>
      <c r="C198" s="34"/>
      <c r="D198" s="202" t="s">
        <v>186</v>
      </c>
      <c r="E198" s="34"/>
      <c r="F198" s="203" t="s">
        <v>421</v>
      </c>
      <c r="G198" s="34"/>
      <c r="H198" s="34"/>
      <c r="I198" s="204"/>
      <c r="J198" s="34"/>
      <c r="K198" s="34"/>
      <c r="L198" s="37"/>
      <c r="M198" s="205"/>
      <c r="N198" s="206"/>
      <c r="O198" s="69"/>
      <c r="P198" s="69"/>
      <c r="Q198" s="69"/>
      <c r="R198" s="69"/>
      <c r="S198" s="69"/>
      <c r="T198" s="70"/>
      <c r="U198" s="32"/>
      <c r="V198" s="32"/>
      <c r="W198" s="32"/>
      <c r="X198" s="32"/>
      <c r="Y198" s="32"/>
      <c r="Z198" s="32"/>
      <c r="AA198" s="32"/>
      <c r="AB198" s="32"/>
      <c r="AC198" s="32"/>
      <c r="AD198" s="32"/>
      <c r="AE198" s="32"/>
      <c r="AT198" s="15" t="s">
        <v>186</v>
      </c>
      <c r="AU198" s="15" t="s">
        <v>89</v>
      </c>
    </row>
    <row r="199" spans="2:63" s="12" customFormat="1" ht="25.9" customHeight="1">
      <c r="B199" s="173"/>
      <c r="C199" s="174"/>
      <c r="D199" s="175" t="s">
        <v>79</v>
      </c>
      <c r="E199" s="176" t="s">
        <v>422</v>
      </c>
      <c r="F199" s="176" t="s">
        <v>423</v>
      </c>
      <c r="G199" s="174"/>
      <c r="H199" s="174"/>
      <c r="I199" s="177"/>
      <c r="J199" s="178">
        <f>BK199</f>
        <v>0</v>
      </c>
      <c r="K199" s="174"/>
      <c r="L199" s="179"/>
      <c r="M199" s="180"/>
      <c r="N199" s="181"/>
      <c r="O199" s="181"/>
      <c r="P199" s="182">
        <f>P200+P215+P220+P225+P228+P232</f>
        <v>0</v>
      </c>
      <c r="Q199" s="181"/>
      <c r="R199" s="182">
        <f>R200+R215+R220+R225+R228+R232</f>
        <v>0</v>
      </c>
      <c r="S199" s="181"/>
      <c r="T199" s="183">
        <f>T200+T215+T220+T225+T228+T232</f>
        <v>0</v>
      </c>
      <c r="AR199" s="184" t="s">
        <v>207</v>
      </c>
      <c r="AT199" s="185" t="s">
        <v>79</v>
      </c>
      <c r="AU199" s="185" t="s">
        <v>80</v>
      </c>
      <c r="AY199" s="184" t="s">
        <v>177</v>
      </c>
      <c r="BK199" s="186">
        <f>BK200+BK215+BK220+BK225+BK228+BK232</f>
        <v>0</v>
      </c>
    </row>
    <row r="200" spans="2:63" s="12" customFormat="1" ht="22.9" customHeight="1">
      <c r="B200" s="173"/>
      <c r="C200" s="174"/>
      <c r="D200" s="175" t="s">
        <v>79</v>
      </c>
      <c r="E200" s="187" t="s">
        <v>424</v>
      </c>
      <c r="F200" s="187" t="s">
        <v>425</v>
      </c>
      <c r="G200" s="174"/>
      <c r="H200" s="174"/>
      <c r="I200" s="177"/>
      <c r="J200" s="188">
        <f>BK200</f>
        <v>0</v>
      </c>
      <c r="K200" s="174"/>
      <c r="L200" s="179"/>
      <c r="M200" s="180"/>
      <c r="N200" s="181"/>
      <c r="O200" s="181"/>
      <c r="P200" s="182">
        <f>SUM(P201:P214)</f>
        <v>0</v>
      </c>
      <c r="Q200" s="181"/>
      <c r="R200" s="182">
        <f>SUM(R201:R214)</f>
        <v>0</v>
      </c>
      <c r="S200" s="181"/>
      <c r="T200" s="183">
        <f>SUM(T201:T214)</f>
        <v>0</v>
      </c>
      <c r="AR200" s="184" t="s">
        <v>207</v>
      </c>
      <c r="AT200" s="185" t="s">
        <v>79</v>
      </c>
      <c r="AU200" s="185" t="s">
        <v>87</v>
      </c>
      <c r="AY200" s="184" t="s">
        <v>177</v>
      </c>
      <c r="BK200" s="186">
        <f>SUM(BK201:BK214)</f>
        <v>0</v>
      </c>
    </row>
    <row r="201" spans="1:65" s="2" customFormat="1" ht="14.45" customHeight="1">
      <c r="A201" s="32"/>
      <c r="B201" s="33"/>
      <c r="C201" s="189" t="s">
        <v>311</v>
      </c>
      <c r="D201" s="189" t="s">
        <v>179</v>
      </c>
      <c r="E201" s="190" t="s">
        <v>427</v>
      </c>
      <c r="F201" s="191" t="s">
        <v>428</v>
      </c>
      <c r="G201" s="192" t="s">
        <v>429</v>
      </c>
      <c r="H201" s="193">
        <v>1</v>
      </c>
      <c r="I201" s="194"/>
      <c r="J201" s="195">
        <f>ROUND(I201*H201,2)</f>
        <v>0</v>
      </c>
      <c r="K201" s="191" t="s">
        <v>183</v>
      </c>
      <c r="L201" s="37"/>
      <c r="M201" s="196" t="s">
        <v>1</v>
      </c>
      <c r="N201" s="197" t="s">
        <v>45</v>
      </c>
      <c r="O201" s="69"/>
      <c r="P201" s="198">
        <f>O201*H201</f>
        <v>0</v>
      </c>
      <c r="Q201" s="198">
        <v>0</v>
      </c>
      <c r="R201" s="198">
        <f>Q201*H201</f>
        <v>0</v>
      </c>
      <c r="S201" s="198">
        <v>0</v>
      </c>
      <c r="T201" s="199">
        <f>S201*H201</f>
        <v>0</v>
      </c>
      <c r="U201" s="32"/>
      <c r="V201" s="32"/>
      <c r="W201" s="32"/>
      <c r="X201" s="32"/>
      <c r="Y201" s="32"/>
      <c r="Z201" s="32"/>
      <c r="AA201" s="32"/>
      <c r="AB201" s="32"/>
      <c r="AC201" s="32"/>
      <c r="AD201" s="32"/>
      <c r="AE201" s="32"/>
      <c r="AR201" s="200" t="s">
        <v>430</v>
      </c>
      <c r="AT201" s="200" t="s">
        <v>179</v>
      </c>
      <c r="AU201" s="200" t="s">
        <v>89</v>
      </c>
      <c r="AY201" s="15" t="s">
        <v>177</v>
      </c>
      <c r="BE201" s="201">
        <f>IF(N201="základní",J201,0)</f>
        <v>0</v>
      </c>
      <c r="BF201" s="201">
        <f>IF(N201="snížená",J201,0)</f>
        <v>0</v>
      </c>
      <c r="BG201" s="201">
        <f>IF(N201="zákl. přenesená",J201,0)</f>
        <v>0</v>
      </c>
      <c r="BH201" s="201">
        <f>IF(N201="sníž. přenesená",J201,0)</f>
        <v>0</v>
      </c>
      <c r="BI201" s="201">
        <f>IF(N201="nulová",J201,0)</f>
        <v>0</v>
      </c>
      <c r="BJ201" s="15" t="s">
        <v>87</v>
      </c>
      <c r="BK201" s="201">
        <f>ROUND(I201*H201,2)</f>
        <v>0</v>
      </c>
      <c r="BL201" s="15" t="s">
        <v>430</v>
      </c>
      <c r="BM201" s="200" t="s">
        <v>1270</v>
      </c>
    </row>
    <row r="202" spans="1:47" s="2" customFormat="1" ht="11.25">
      <c r="A202" s="32"/>
      <c r="B202" s="33"/>
      <c r="C202" s="34"/>
      <c r="D202" s="202" t="s">
        <v>186</v>
      </c>
      <c r="E202" s="34"/>
      <c r="F202" s="203" t="s">
        <v>428</v>
      </c>
      <c r="G202" s="34"/>
      <c r="H202" s="34"/>
      <c r="I202" s="204"/>
      <c r="J202" s="34"/>
      <c r="K202" s="34"/>
      <c r="L202" s="37"/>
      <c r="M202" s="205"/>
      <c r="N202" s="206"/>
      <c r="O202" s="69"/>
      <c r="P202" s="69"/>
      <c r="Q202" s="69"/>
      <c r="R202" s="69"/>
      <c r="S202" s="69"/>
      <c r="T202" s="70"/>
      <c r="U202" s="32"/>
      <c r="V202" s="32"/>
      <c r="W202" s="32"/>
      <c r="X202" s="32"/>
      <c r="Y202" s="32"/>
      <c r="Z202" s="32"/>
      <c r="AA202" s="32"/>
      <c r="AB202" s="32"/>
      <c r="AC202" s="32"/>
      <c r="AD202" s="32"/>
      <c r="AE202" s="32"/>
      <c r="AT202" s="15" t="s">
        <v>186</v>
      </c>
      <c r="AU202" s="15" t="s">
        <v>89</v>
      </c>
    </row>
    <row r="203" spans="1:65" s="2" customFormat="1" ht="14.45" customHeight="1">
      <c r="A203" s="32"/>
      <c r="B203" s="33"/>
      <c r="C203" s="189" t="s">
        <v>317</v>
      </c>
      <c r="D203" s="189" t="s">
        <v>179</v>
      </c>
      <c r="E203" s="190" t="s">
        <v>433</v>
      </c>
      <c r="F203" s="191" t="s">
        <v>434</v>
      </c>
      <c r="G203" s="192" t="s">
        <v>429</v>
      </c>
      <c r="H203" s="193">
        <v>1</v>
      </c>
      <c r="I203" s="194"/>
      <c r="J203" s="195">
        <f>ROUND(I203*H203,2)</f>
        <v>0</v>
      </c>
      <c r="K203" s="191" t="s">
        <v>183</v>
      </c>
      <c r="L203" s="37"/>
      <c r="M203" s="196" t="s">
        <v>1</v>
      </c>
      <c r="N203" s="197" t="s">
        <v>45</v>
      </c>
      <c r="O203" s="69"/>
      <c r="P203" s="198">
        <f>O203*H203</f>
        <v>0</v>
      </c>
      <c r="Q203" s="198">
        <v>0</v>
      </c>
      <c r="R203" s="198">
        <f>Q203*H203</f>
        <v>0</v>
      </c>
      <c r="S203" s="198">
        <v>0</v>
      </c>
      <c r="T203" s="199">
        <f>S203*H203</f>
        <v>0</v>
      </c>
      <c r="U203" s="32"/>
      <c r="V203" s="32"/>
      <c r="W203" s="32"/>
      <c r="X203" s="32"/>
      <c r="Y203" s="32"/>
      <c r="Z203" s="32"/>
      <c r="AA203" s="32"/>
      <c r="AB203" s="32"/>
      <c r="AC203" s="32"/>
      <c r="AD203" s="32"/>
      <c r="AE203" s="32"/>
      <c r="AR203" s="200" t="s">
        <v>430</v>
      </c>
      <c r="AT203" s="200" t="s">
        <v>179</v>
      </c>
      <c r="AU203" s="200" t="s">
        <v>89</v>
      </c>
      <c r="AY203" s="15" t="s">
        <v>177</v>
      </c>
      <c r="BE203" s="201">
        <f>IF(N203="základní",J203,0)</f>
        <v>0</v>
      </c>
      <c r="BF203" s="201">
        <f>IF(N203="snížená",J203,0)</f>
        <v>0</v>
      </c>
      <c r="BG203" s="201">
        <f>IF(N203="zákl. přenesená",J203,0)</f>
        <v>0</v>
      </c>
      <c r="BH203" s="201">
        <f>IF(N203="sníž. přenesená",J203,0)</f>
        <v>0</v>
      </c>
      <c r="BI203" s="201">
        <f>IF(N203="nulová",J203,0)</f>
        <v>0</v>
      </c>
      <c r="BJ203" s="15" t="s">
        <v>87</v>
      </c>
      <c r="BK203" s="201">
        <f>ROUND(I203*H203,2)</f>
        <v>0</v>
      </c>
      <c r="BL203" s="15" t="s">
        <v>430</v>
      </c>
      <c r="BM203" s="200" t="s">
        <v>1271</v>
      </c>
    </row>
    <row r="204" spans="1:47" s="2" customFormat="1" ht="11.25">
      <c r="A204" s="32"/>
      <c r="B204" s="33"/>
      <c r="C204" s="34"/>
      <c r="D204" s="202" t="s">
        <v>186</v>
      </c>
      <c r="E204" s="34"/>
      <c r="F204" s="203" t="s">
        <v>434</v>
      </c>
      <c r="G204" s="34"/>
      <c r="H204" s="34"/>
      <c r="I204" s="204"/>
      <c r="J204" s="34"/>
      <c r="K204" s="34"/>
      <c r="L204" s="37"/>
      <c r="M204" s="205"/>
      <c r="N204" s="206"/>
      <c r="O204" s="69"/>
      <c r="P204" s="69"/>
      <c r="Q204" s="69"/>
      <c r="R204" s="69"/>
      <c r="S204" s="69"/>
      <c r="T204" s="70"/>
      <c r="U204" s="32"/>
      <c r="V204" s="32"/>
      <c r="W204" s="32"/>
      <c r="X204" s="32"/>
      <c r="Y204" s="32"/>
      <c r="Z204" s="32"/>
      <c r="AA204" s="32"/>
      <c r="AB204" s="32"/>
      <c r="AC204" s="32"/>
      <c r="AD204" s="32"/>
      <c r="AE204" s="32"/>
      <c r="AT204" s="15" t="s">
        <v>186</v>
      </c>
      <c r="AU204" s="15" t="s">
        <v>89</v>
      </c>
    </row>
    <row r="205" spans="1:65" s="2" customFormat="1" ht="24.2" customHeight="1">
      <c r="A205" s="32"/>
      <c r="B205" s="33"/>
      <c r="C205" s="189" t="s">
        <v>323</v>
      </c>
      <c r="D205" s="189" t="s">
        <v>179</v>
      </c>
      <c r="E205" s="190" t="s">
        <v>660</v>
      </c>
      <c r="F205" s="191" t="s">
        <v>661</v>
      </c>
      <c r="G205" s="192" t="s">
        <v>362</v>
      </c>
      <c r="H205" s="193">
        <v>2</v>
      </c>
      <c r="I205" s="194"/>
      <c r="J205" s="195">
        <f>ROUND(I205*H205,2)</f>
        <v>0</v>
      </c>
      <c r="K205" s="191" t="s">
        <v>183</v>
      </c>
      <c r="L205" s="37"/>
      <c r="M205" s="196" t="s">
        <v>1</v>
      </c>
      <c r="N205" s="197" t="s">
        <v>45</v>
      </c>
      <c r="O205" s="69"/>
      <c r="P205" s="198">
        <f>O205*H205</f>
        <v>0</v>
      </c>
      <c r="Q205" s="198">
        <v>0</v>
      </c>
      <c r="R205" s="198">
        <f>Q205*H205</f>
        <v>0</v>
      </c>
      <c r="S205" s="198">
        <v>0</v>
      </c>
      <c r="T205" s="199">
        <f>S205*H205</f>
        <v>0</v>
      </c>
      <c r="U205" s="32"/>
      <c r="V205" s="32"/>
      <c r="W205" s="32"/>
      <c r="X205" s="32"/>
      <c r="Y205" s="32"/>
      <c r="Z205" s="32"/>
      <c r="AA205" s="32"/>
      <c r="AB205" s="32"/>
      <c r="AC205" s="32"/>
      <c r="AD205" s="32"/>
      <c r="AE205" s="32"/>
      <c r="AR205" s="200" t="s">
        <v>430</v>
      </c>
      <c r="AT205" s="200" t="s">
        <v>179</v>
      </c>
      <c r="AU205" s="200" t="s">
        <v>89</v>
      </c>
      <c r="AY205" s="15" t="s">
        <v>177</v>
      </c>
      <c r="BE205" s="201">
        <f>IF(N205="základní",J205,0)</f>
        <v>0</v>
      </c>
      <c r="BF205" s="201">
        <f>IF(N205="snížená",J205,0)</f>
        <v>0</v>
      </c>
      <c r="BG205" s="201">
        <f>IF(N205="zákl. přenesená",J205,0)</f>
        <v>0</v>
      </c>
      <c r="BH205" s="201">
        <f>IF(N205="sníž. přenesená",J205,0)</f>
        <v>0</v>
      </c>
      <c r="BI205" s="201">
        <f>IF(N205="nulová",J205,0)</f>
        <v>0</v>
      </c>
      <c r="BJ205" s="15" t="s">
        <v>87</v>
      </c>
      <c r="BK205" s="201">
        <f>ROUND(I205*H205,2)</f>
        <v>0</v>
      </c>
      <c r="BL205" s="15" t="s">
        <v>430</v>
      </c>
      <c r="BM205" s="200" t="s">
        <v>1272</v>
      </c>
    </row>
    <row r="206" spans="1:47" s="2" customFormat="1" ht="19.5">
      <c r="A206" s="32"/>
      <c r="B206" s="33"/>
      <c r="C206" s="34"/>
      <c r="D206" s="202" t="s">
        <v>186</v>
      </c>
      <c r="E206" s="34"/>
      <c r="F206" s="203" t="s">
        <v>661</v>
      </c>
      <c r="G206" s="34"/>
      <c r="H206" s="34"/>
      <c r="I206" s="204"/>
      <c r="J206" s="34"/>
      <c r="K206" s="34"/>
      <c r="L206" s="37"/>
      <c r="M206" s="205"/>
      <c r="N206" s="206"/>
      <c r="O206" s="69"/>
      <c r="P206" s="69"/>
      <c r="Q206" s="69"/>
      <c r="R206" s="69"/>
      <c r="S206" s="69"/>
      <c r="T206" s="70"/>
      <c r="U206" s="32"/>
      <c r="V206" s="32"/>
      <c r="W206" s="32"/>
      <c r="X206" s="32"/>
      <c r="Y206" s="32"/>
      <c r="Z206" s="32"/>
      <c r="AA206" s="32"/>
      <c r="AB206" s="32"/>
      <c r="AC206" s="32"/>
      <c r="AD206" s="32"/>
      <c r="AE206" s="32"/>
      <c r="AT206" s="15" t="s">
        <v>186</v>
      </c>
      <c r="AU206" s="15" t="s">
        <v>89</v>
      </c>
    </row>
    <row r="207" spans="1:65" s="2" customFormat="1" ht="14.45" customHeight="1">
      <c r="A207" s="32"/>
      <c r="B207" s="33"/>
      <c r="C207" s="189" t="s">
        <v>329</v>
      </c>
      <c r="D207" s="189" t="s">
        <v>179</v>
      </c>
      <c r="E207" s="190" t="s">
        <v>437</v>
      </c>
      <c r="F207" s="191" t="s">
        <v>438</v>
      </c>
      <c r="G207" s="192" t="s">
        <v>429</v>
      </c>
      <c r="H207" s="193">
        <v>1</v>
      </c>
      <c r="I207" s="194"/>
      <c r="J207" s="195">
        <f>ROUND(I207*H207,2)</f>
        <v>0</v>
      </c>
      <c r="K207" s="191" t="s">
        <v>183</v>
      </c>
      <c r="L207" s="37"/>
      <c r="M207" s="196" t="s">
        <v>1</v>
      </c>
      <c r="N207" s="197" t="s">
        <v>45</v>
      </c>
      <c r="O207" s="69"/>
      <c r="P207" s="198">
        <f>O207*H207</f>
        <v>0</v>
      </c>
      <c r="Q207" s="198">
        <v>0</v>
      </c>
      <c r="R207" s="198">
        <f>Q207*H207</f>
        <v>0</v>
      </c>
      <c r="S207" s="198">
        <v>0</v>
      </c>
      <c r="T207" s="199">
        <f>S207*H207</f>
        <v>0</v>
      </c>
      <c r="U207" s="32"/>
      <c r="V207" s="32"/>
      <c r="W207" s="32"/>
      <c r="X207" s="32"/>
      <c r="Y207" s="32"/>
      <c r="Z207" s="32"/>
      <c r="AA207" s="32"/>
      <c r="AB207" s="32"/>
      <c r="AC207" s="32"/>
      <c r="AD207" s="32"/>
      <c r="AE207" s="32"/>
      <c r="AR207" s="200" t="s">
        <v>430</v>
      </c>
      <c r="AT207" s="200" t="s">
        <v>179</v>
      </c>
      <c r="AU207" s="200" t="s">
        <v>89</v>
      </c>
      <c r="AY207" s="15" t="s">
        <v>177</v>
      </c>
      <c r="BE207" s="201">
        <f>IF(N207="základní",J207,0)</f>
        <v>0</v>
      </c>
      <c r="BF207" s="201">
        <f>IF(N207="snížená",J207,0)</f>
        <v>0</v>
      </c>
      <c r="BG207" s="201">
        <f>IF(N207="zákl. přenesená",J207,0)</f>
        <v>0</v>
      </c>
      <c r="BH207" s="201">
        <f>IF(N207="sníž. přenesená",J207,0)</f>
        <v>0</v>
      </c>
      <c r="BI207" s="201">
        <f>IF(N207="nulová",J207,0)</f>
        <v>0</v>
      </c>
      <c r="BJ207" s="15" t="s">
        <v>87</v>
      </c>
      <c r="BK207" s="201">
        <f>ROUND(I207*H207,2)</f>
        <v>0</v>
      </c>
      <c r="BL207" s="15" t="s">
        <v>430</v>
      </c>
      <c r="BM207" s="200" t="s">
        <v>1273</v>
      </c>
    </row>
    <row r="208" spans="1:47" s="2" customFormat="1" ht="11.25">
      <c r="A208" s="32"/>
      <c r="B208" s="33"/>
      <c r="C208" s="34"/>
      <c r="D208" s="202" t="s">
        <v>186</v>
      </c>
      <c r="E208" s="34"/>
      <c r="F208" s="203" t="s">
        <v>440</v>
      </c>
      <c r="G208" s="34"/>
      <c r="H208" s="34"/>
      <c r="I208" s="204"/>
      <c r="J208" s="34"/>
      <c r="K208" s="34"/>
      <c r="L208" s="37"/>
      <c r="M208" s="205"/>
      <c r="N208" s="206"/>
      <c r="O208" s="69"/>
      <c r="P208" s="69"/>
      <c r="Q208" s="69"/>
      <c r="R208" s="69"/>
      <c r="S208" s="69"/>
      <c r="T208" s="70"/>
      <c r="U208" s="32"/>
      <c r="V208" s="32"/>
      <c r="W208" s="32"/>
      <c r="X208" s="32"/>
      <c r="Y208" s="32"/>
      <c r="Z208" s="32"/>
      <c r="AA208" s="32"/>
      <c r="AB208" s="32"/>
      <c r="AC208" s="32"/>
      <c r="AD208" s="32"/>
      <c r="AE208" s="32"/>
      <c r="AT208" s="15" t="s">
        <v>186</v>
      </c>
      <c r="AU208" s="15" t="s">
        <v>89</v>
      </c>
    </row>
    <row r="209" spans="1:47" s="2" customFormat="1" ht="19.5">
      <c r="A209" s="32"/>
      <c r="B209" s="33"/>
      <c r="C209" s="34"/>
      <c r="D209" s="202" t="s">
        <v>188</v>
      </c>
      <c r="E209" s="34"/>
      <c r="F209" s="207" t="s">
        <v>441</v>
      </c>
      <c r="G209" s="34"/>
      <c r="H209" s="34"/>
      <c r="I209" s="204"/>
      <c r="J209" s="34"/>
      <c r="K209" s="34"/>
      <c r="L209" s="37"/>
      <c r="M209" s="205"/>
      <c r="N209" s="206"/>
      <c r="O209" s="69"/>
      <c r="P209" s="69"/>
      <c r="Q209" s="69"/>
      <c r="R209" s="69"/>
      <c r="S209" s="69"/>
      <c r="T209" s="70"/>
      <c r="U209" s="32"/>
      <c r="V209" s="32"/>
      <c r="W209" s="32"/>
      <c r="X209" s="32"/>
      <c r="Y209" s="32"/>
      <c r="Z209" s="32"/>
      <c r="AA209" s="32"/>
      <c r="AB209" s="32"/>
      <c r="AC209" s="32"/>
      <c r="AD209" s="32"/>
      <c r="AE209" s="32"/>
      <c r="AT209" s="15" t="s">
        <v>188</v>
      </c>
      <c r="AU209" s="15" t="s">
        <v>89</v>
      </c>
    </row>
    <row r="210" spans="1:65" s="2" customFormat="1" ht="14.45" customHeight="1">
      <c r="A210" s="32"/>
      <c r="B210" s="33"/>
      <c r="C210" s="189" t="s">
        <v>335</v>
      </c>
      <c r="D210" s="189" t="s">
        <v>179</v>
      </c>
      <c r="E210" s="190" t="s">
        <v>443</v>
      </c>
      <c r="F210" s="191" t="s">
        <v>444</v>
      </c>
      <c r="G210" s="192" t="s">
        <v>429</v>
      </c>
      <c r="H210" s="193">
        <v>1</v>
      </c>
      <c r="I210" s="194"/>
      <c r="J210" s="195">
        <f>ROUND(I210*H210,2)</f>
        <v>0</v>
      </c>
      <c r="K210" s="191" t="s">
        <v>183</v>
      </c>
      <c r="L210" s="37"/>
      <c r="M210" s="196" t="s">
        <v>1</v>
      </c>
      <c r="N210" s="197" t="s">
        <v>45</v>
      </c>
      <c r="O210" s="69"/>
      <c r="P210" s="198">
        <f>O210*H210</f>
        <v>0</v>
      </c>
      <c r="Q210" s="198">
        <v>0</v>
      </c>
      <c r="R210" s="198">
        <f>Q210*H210</f>
        <v>0</v>
      </c>
      <c r="S210" s="198">
        <v>0</v>
      </c>
      <c r="T210" s="199">
        <f>S210*H210</f>
        <v>0</v>
      </c>
      <c r="U210" s="32"/>
      <c r="V210" s="32"/>
      <c r="W210" s="32"/>
      <c r="X210" s="32"/>
      <c r="Y210" s="32"/>
      <c r="Z210" s="32"/>
      <c r="AA210" s="32"/>
      <c r="AB210" s="32"/>
      <c r="AC210" s="32"/>
      <c r="AD210" s="32"/>
      <c r="AE210" s="32"/>
      <c r="AR210" s="200" t="s">
        <v>430</v>
      </c>
      <c r="AT210" s="200" t="s">
        <v>179</v>
      </c>
      <c r="AU210" s="200" t="s">
        <v>89</v>
      </c>
      <c r="AY210" s="15" t="s">
        <v>177</v>
      </c>
      <c r="BE210" s="201">
        <f>IF(N210="základní",J210,0)</f>
        <v>0</v>
      </c>
      <c r="BF210" s="201">
        <f>IF(N210="snížená",J210,0)</f>
        <v>0</v>
      </c>
      <c r="BG210" s="201">
        <f>IF(N210="zákl. přenesená",J210,0)</f>
        <v>0</v>
      </c>
      <c r="BH210" s="201">
        <f>IF(N210="sníž. přenesená",J210,0)</f>
        <v>0</v>
      </c>
      <c r="BI210" s="201">
        <f>IF(N210="nulová",J210,0)</f>
        <v>0</v>
      </c>
      <c r="BJ210" s="15" t="s">
        <v>87</v>
      </c>
      <c r="BK210" s="201">
        <f>ROUND(I210*H210,2)</f>
        <v>0</v>
      </c>
      <c r="BL210" s="15" t="s">
        <v>430</v>
      </c>
      <c r="BM210" s="200" t="s">
        <v>1274</v>
      </c>
    </row>
    <row r="211" spans="1:65" s="2" customFormat="1" ht="24.2" customHeight="1">
      <c r="A211" s="32"/>
      <c r="B211" s="33"/>
      <c r="C211" s="189" t="s">
        <v>341</v>
      </c>
      <c r="D211" s="189" t="s">
        <v>179</v>
      </c>
      <c r="E211" s="190" t="s">
        <v>447</v>
      </c>
      <c r="F211" s="191" t="s">
        <v>448</v>
      </c>
      <c r="G211" s="192" t="s">
        <v>429</v>
      </c>
      <c r="H211" s="193">
        <v>1</v>
      </c>
      <c r="I211" s="194"/>
      <c r="J211" s="195">
        <f>ROUND(I211*H211,2)</f>
        <v>0</v>
      </c>
      <c r="K211" s="191" t="s">
        <v>183</v>
      </c>
      <c r="L211" s="37"/>
      <c r="M211" s="196" t="s">
        <v>1</v>
      </c>
      <c r="N211" s="197" t="s">
        <v>45</v>
      </c>
      <c r="O211" s="69"/>
      <c r="P211" s="198">
        <f>O211*H211</f>
        <v>0</v>
      </c>
      <c r="Q211" s="198">
        <v>0</v>
      </c>
      <c r="R211" s="198">
        <f>Q211*H211</f>
        <v>0</v>
      </c>
      <c r="S211" s="198">
        <v>0</v>
      </c>
      <c r="T211" s="199">
        <f>S211*H211</f>
        <v>0</v>
      </c>
      <c r="U211" s="32"/>
      <c r="V211" s="32"/>
      <c r="W211" s="32"/>
      <c r="X211" s="32"/>
      <c r="Y211" s="32"/>
      <c r="Z211" s="32"/>
      <c r="AA211" s="32"/>
      <c r="AB211" s="32"/>
      <c r="AC211" s="32"/>
      <c r="AD211" s="32"/>
      <c r="AE211" s="32"/>
      <c r="AR211" s="200" t="s">
        <v>430</v>
      </c>
      <c r="AT211" s="200" t="s">
        <v>179</v>
      </c>
      <c r="AU211" s="200" t="s">
        <v>89</v>
      </c>
      <c r="AY211" s="15" t="s">
        <v>177</v>
      </c>
      <c r="BE211" s="201">
        <f>IF(N211="základní",J211,0)</f>
        <v>0</v>
      </c>
      <c r="BF211" s="201">
        <f>IF(N211="snížená",J211,0)</f>
        <v>0</v>
      </c>
      <c r="BG211" s="201">
        <f>IF(N211="zákl. přenesená",J211,0)</f>
        <v>0</v>
      </c>
      <c r="BH211" s="201">
        <f>IF(N211="sníž. přenesená",J211,0)</f>
        <v>0</v>
      </c>
      <c r="BI211" s="201">
        <f>IF(N211="nulová",J211,0)</f>
        <v>0</v>
      </c>
      <c r="BJ211" s="15" t="s">
        <v>87</v>
      </c>
      <c r="BK211" s="201">
        <f>ROUND(I211*H211,2)</f>
        <v>0</v>
      </c>
      <c r="BL211" s="15" t="s">
        <v>430</v>
      </c>
      <c r="BM211" s="200" t="s">
        <v>1275</v>
      </c>
    </row>
    <row r="212" spans="1:47" s="2" customFormat="1" ht="11.25">
      <c r="A212" s="32"/>
      <c r="B212" s="33"/>
      <c r="C212" s="34"/>
      <c r="D212" s="202" t="s">
        <v>186</v>
      </c>
      <c r="E212" s="34"/>
      <c r="F212" s="203" t="s">
        <v>450</v>
      </c>
      <c r="G212" s="34"/>
      <c r="H212" s="34"/>
      <c r="I212" s="204"/>
      <c r="J212" s="34"/>
      <c r="K212" s="34"/>
      <c r="L212" s="37"/>
      <c r="M212" s="205"/>
      <c r="N212" s="206"/>
      <c r="O212" s="69"/>
      <c r="P212" s="69"/>
      <c r="Q212" s="69"/>
      <c r="R212" s="69"/>
      <c r="S212" s="69"/>
      <c r="T212" s="70"/>
      <c r="U212" s="32"/>
      <c r="V212" s="32"/>
      <c r="W212" s="32"/>
      <c r="X212" s="32"/>
      <c r="Y212" s="32"/>
      <c r="Z212" s="32"/>
      <c r="AA212" s="32"/>
      <c r="AB212" s="32"/>
      <c r="AC212" s="32"/>
      <c r="AD212" s="32"/>
      <c r="AE212" s="32"/>
      <c r="AT212" s="15" t="s">
        <v>186</v>
      </c>
      <c r="AU212" s="15" t="s">
        <v>89</v>
      </c>
    </row>
    <row r="213" spans="1:65" s="2" customFormat="1" ht="14.45" customHeight="1">
      <c r="A213" s="32"/>
      <c r="B213" s="33"/>
      <c r="C213" s="189" t="s">
        <v>347</v>
      </c>
      <c r="D213" s="189" t="s">
        <v>179</v>
      </c>
      <c r="E213" s="190" t="s">
        <v>452</v>
      </c>
      <c r="F213" s="191" t="s">
        <v>453</v>
      </c>
      <c r="G213" s="192" t="s">
        <v>429</v>
      </c>
      <c r="H213" s="193">
        <v>1</v>
      </c>
      <c r="I213" s="194"/>
      <c r="J213" s="195">
        <f>ROUND(I213*H213,2)</f>
        <v>0</v>
      </c>
      <c r="K213" s="191" t="s">
        <v>183</v>
      </c>
      <c r="L213" s="37"/>
      <c r="M213" s="196" t="s">
        <v>1</v>
      </c>
      <c r="N213" s="197" t="s">
        <v>45</v>
      </c>
      <c r="O213" s="69"/>
      <c r="P213" s="198">
        <f>O213*H213</f>
        <v>0</v>
      </c>
      <c r="Q213" s="198">
        <v>0</v>
      </c>
      <c r="R213" s="198">
        <f>Q213*H213</f>
        <v>0</v>
      </c>
      <c r="S213" s="198">
        <v>0</v>
      </c>
      <c r="T213" s="199">
        <f>S213*H213</f>
        <v>0</v>
      </c>
      <c r="U213" s="32"/>
      <c r="V213" s="32"/>
      <c r="W213" s="32"/>
      <c r="X213" s="32"/>
      <c r="Y213" s="32"/>
      <c r="Z213" s="32"/>
      <c r="AA213" s="32"/>
      <c r="AB213" s="32"/>
      <c r="AC213" s="32"/>
      <c r="AD213" s="32"/>
      <c r="AE213" s="32"/>
      <c r="AR213" s="200" t="s">
        <v>430</v>
      </c>
      <c r="AT213" s="200" t="s">
        <v>179</v>
      </c>
      <c r="AU213" s="200" t="s">
        <v>89</v>
      </c>
      <c r="AY213" s="15" t="s">
        <v>177</v>
      </c>
      <c r="BE213" s="201">
        <f>IF(N213="základní",J213,0)</f>
        <v>0</v>
      </c>
      <c r="BF213" s="201">
        <f>IF(N213="snížená",J213,0)</f>
        <v>0</v>
      </c>
      <c r="BG213" s="201">
        <f>IF(N213="zákl. přenesená",J213,0)</f>
        <v>0</v>
      </c>
      <c r="BH213" s="201">
        <f>IF(N213="sníž. přenesená",J213,0)</f>
        <v>0</v>
      </c>
      <c r="BI213" s="201">
        <f>IF(N213="nulová",J213,0)</f>
        <v>0</v>
      </c>
      <c r="BJ213" s="15" t="s">
        <v>87</v>
      </c>
      <c r="BK213" s="201">
        <f>ROUND(I213*H213,2)</f>
        <v>0</v>
      </c>
      <c r="BL213" s="15" t="s">
        <v>430</v>
      </c>
      <c r="BM213" s="200" t="s">
        <v>1276</v>
      </c>
    </row>
    <row r="214" spans="1:47" s="2" customFormat="1" ht="11.25">
      <c r="A214" s="32"/>
      <c r="B214" s="33"/>
      <c r="C214" s="34"/>
      <c r="D214" s="202" t="s">
        <v>186</v>
      </c>
      <c r="E214" s="34"/>
      <c r="F214" s="203" t="s">
        <v>453</v>
      </c>
      <c r="G214" s="34"/>
      <c r="H214" s="34"/>
      <c r="I214" s="204"/>
      <c r="J214" s="34"/>
      <c r="K214" s="34"/>
      <c r="L214" s="37"/>
      <c r="M214" s="205"/>
      <c r="N214" s="206"/>
      <c r="O214" s="69"/>
      <c r="P214" s="69"/>
      <c r="Q214" s="69"/>
      <c r="R214" s="69"/>
      <c r="S214" s="69"/>
      <c r="T214" s="70"/>
      <c r="U214" s="32"/>
      <c r="V214" s="32"/>
      <c r="W214" s="32"/>
      <c r="X214" s="32"/>
      <c r="Y214" s="32"/>
      <c r="Z214" s="32"/>
      <c r="AA214" s="32"/>
      <c r="AB214" s="32"/>
      <c r="AC214" s="32"/>
      <c r="AD214" s="32"/>
      <c r="AE214" s="32"/>
      <c r="AT214" s="15" t="s">
        <v>186</v>
      </c>
      <c r="AU214" s="15" t="s">
        <v>89</v>
      </c>
    </row>
    <row r="215" spans="2:63" s="12" customFormat="1" ht="22.9" customHeight="1">
      <c r="B215" s="173"/>
      <c r="C215" s="174"/>
      <c r="D215" s="175" t="s">
        <v>79</v>
      </c>
      <c r="E215" s="187" t="s">
        <v>455</v>
      </c>
      <c r="F215" s="187" t="s">
        <v>456</v>
      </c>
      <c r="G215" s="174"/>
      <c r="H215" s="174"/>
      <c r="I215" s="177"/>
      <c r="J215" s="188">
        <f>BK215</f>
        <v>0</v>
      </c>
      <c r="K215" s="174"/>
      <c r="L215" s="179"/>
      <c r="M215" s="180"/>
      <c r="N215" s="181"/>
      <c r="O215" s="181"/>
      <c r="P215" s="182">
        <f>SUM(P216:P219)</f>
        <v>0</v>
      </c>
      <c r="Q215" s="181"/>
      <c r="R215" s="182">
        <f>SUM(R216:R219)</f>
        <v>0</v>
      </c>
      <c r="S215" s="181"/>
      <c r="T215" s="183">
        <f>SUM(T216:T219)</f>
        <v>0</v>
      </c>
      <c r="AR215" s="184" t="s">
        <v>207</v>
      </c>
      <c r="AT215" s="185" t="s">
        <v>79</v>
      </c>
      <c r="AU215" s="185" t="s">
        <v>87</v>
      </c>
      <c r="AY215" s="184" t="s">
        <v>177</v>
      </c>
      <c r="BK215" s="186">
        <f>SUM(BK216:BK219)</f>
        <v>0</v>
      </c>
    </row>
    <row r="216" spans="1:65" s="2" customFormat="1" ht="14.45" customHeight="1">
      <c r="A216" s="32"/>
      <c r="B216" s="33"/>
      <c r="C216" s="189" t="s">
        <v>353</v>
      </c>
      <c r="D216" s="189" t="s">
        <v>179</v>
      </c>
      <c r="E216" s="190" t="s">
        <v>458</v>
      </c>
      <c r="F216" s="191" t="s">
        <v>459</v>
      </c>
      <c r="G216" s="192" t="s">
        <v>429</v>
      </c>
      <c r="H216" s="193">
        <v>1</v>
      </c>
      <c r="I216" s="194"/>
      <c r="J216" s="195">
        <f>ROUND(I216*H216,2)</f>
        <v>0</v>
      </c>
      <c r="K216" s="191" t="s">
        <v>183</v>
      </c>
      <c r="L216" s="37"/>
      <c r="M216" s="196" t="s">
        <v>1</v>
      </c>
      <c r="N216" s="197" t="s">
        <v>45</v>
      </c>
      <c r="O216" s="69"/>
      <c r="P216" s="198">
        <f>O216*H216</f>
        <v>0</v>
      </c>
      <c r="Q216" s="198">
        <v>0</v>
      </c>
      <c r="R216" s="198">
        <f>Q216*H216</f>
        <v>0</v>
      </c>
      <c r="S216" s="198">
        <v>0</v>
      </c>
      <c r="T216" s="199">
        <f>S216*H216</f>
        <v>0</v>
      </c>
      <c r="U216" s="32"/>
      <c r="V216" s="32"/>
      <c r="W216" s="32"/>
      <c r="X216" s="32"/>
      <c r="Y216" s="32"/>
      <c r="Z216" s="32"/>
      <c r="AA216" s="32"/>
      <c r="AB216" s="32"/>
      <c r="AC216" s="32"/>
      <c r="AD216" s="32"/>
      <c r="AE216" s="32"/>
      <c r="AR216" s="200" t="s">
        <v>430</v>
      </c>
      <c r="AT216" s="200" t="s">
        <v>179</v>
      </c>
      <c r="AU216" s="200" t="s">
        <v>89</v>
      </c>
      <c r="AY216" s="15" t="s">
        <v>177</v>
      </c>
      <c r="BE216" s="201">
        <f>IF(N216="základní",J216,0)</f>
        <v>0</v>
      </c>
      <c r="BF216" s="201">
        <f>IF(N216="snížená",J216,0)</f>
        <v>0</v>
      </c>
      <c r="BG216" s="201">
        <f>IF(N216="zákl. přenesená",J216,0)</f>
        <v>0</v>
      </c>
      <c r="BH216" s="201">
        <f>IF(N216="sníž. přenesená",J216,0)</f>
        <v>0</v>
      </c>
      <c r="BI216" s="201">
        <f>IF(N216="nulová",J216,0)</f>
        <v>0</v>
      </c>
      <c r="BJ216" s="15" t="s">
        <v>87</v>
      </c>
      <c r="BK216" s="201">
        <f>ROUND(I216*H216,2)</f>
        <v>0</v>
      </c>
      <c r="BL216" s="15" t="s">
        <v>430</v>
      </c>
      <c r="BM216" s="200" t="s">
        <v>1277</v>
      </c>
    </row>
    <row r="217" spans="1:47" s="2" customFormat="1" ht="11.25">
      <c r="A217" s="32"/>
      <c r="B217" s="33"/>
      <c r="C217" s="34"/>
      <c r="D217" s="202" t="s">
        <v>186</v>
      </c>
      <c r="E217" s="34"/>
      <c r="F217" s="203" t="s">
        <v>459</v>
      </c>
      <c r="G217" s="34"/>
      <c r="H217" s="34"/>
      <c r="I217" s="204"/>
      <c r="J217" s="34"/>
      <c r="K217" s="34"/>
      <c r="L217" s="37"/>
      <c r="M217" s="205"/>
      <c r="N217" s="206"/>
      <c r="O217" s="69"/>
      <c r="P217" s="69"/>
      <c r="Q217" s="69"/>
      <c r="R217" s="69"/>
      <c r="S217" s="69"/>
      <c r="T217" s="70"/>
      <c r="U217" s="32"/>
      <c r="V217" s="32"/>
      <c r="W217" s="32"/>
      <c r="X217" s="32"/>
      <c r="Y217" s="32"/>
      <c r="Z217" s="32"/>
      <c r="AA217" s="32"/>
      <c r="AB217" s="32"/>
      <c r="AC217" s="32"/>
      <c r="AD217" s="32"/>
      <c r="AE217" s="32"/>
      <c r="AT217" s="15" t="s">
        <v>186</v>
      </c>
      <c r="AU217" s="15" t="s">
        <v>89</v>
      </c>
    </row>
    <row r="218" spans="1:65" s="2" customFormat="1" ht="14.45" customHeight="1">
      <c r="A218" s="32"/>
      <c r="B218" s="33"/>
      <c r="C218" s="189" t="s">
        <v>359</v>
      </c>
      <c r="D218" s="189" t="s">
        <v>179</v>
      </c>
      <c r="E218" s="190" t="s">
        <v>462</v>
      </c>
      <c r="F218" s="191" t="s">
        <v>463</v>
      </c>
      <c r="G218" s="192" t="s">
        <v>464</v>
      </c>
      <c r="H218" s="193">
        <v>1</v>
      </c>
      <c r="I218" s="194"/>
      <c r="J218" s="195">
        <f>ROUND(I218*H218,2)</f>
        <v>0</v>
      </c>
      <c r="K218" s="191" t="s">
        <v>183</v>
      </c>
      <c r="L218" s="37"/>
      <c r="M218" s="196" t="s">
        <v>1</v>
      </c>
      <c r="N218" s="197" t="s">
        <v>45</v>
      </c>
      <c r="O218" s="69"/>
      <c r="P218" s="198">
        <f>O218*H218</f>
        <v>0</v>
      </c>
      <c r="Q218" s="198">
        <v>0</v>
      </c>
      <c r="R218" s="198">
        <f>Q218*H218</f>
        <v>0</v>
      </c>
      <c r="S218" s="198">
        <v>0</v>
      </c>
      <c r="T218" s="199">
        <f>S218*H218</f>
        <v>0</v>
      </c>
      <c r="U218" s="32"/>
      <c r="V218" s="32"/>
      <c r="W218" s="32"/>
      <c r="X218" s="32"/>
      <c r="Y218" s="32"/>
      <c r="Z218" s="32"/>
      <c r="AA218" s="32"/>
      <c r="AB218" s="32"/>
      <c r="AC218" s="32"/>
      <c r="AD218" s="32"/>
      <c r="AE218" s="32"/>
      <c r="AR218" s="200" t="s">
        <v>430</v>
      </c>
      <c r="AT218" s="200" t="s">
        <v>179</v>
      </c>
      <c r="AU218" s="200" t="s">
        <v>89</v>
      </c>
      <c r="AY218" s="15" t="s">
        <v>177</v>
      </c>
      <c r="BE218" s="201">
        <f>IF(N218="základní",J218,0)</f>
        <v>0</v>
      </c>
      <c r="BF218" s="201">
        <f>IF(N218="snížená",J218,0)</f>
        <v>0</v>
      </c>
      <c r="BG218" s="201">
        <f>IF(N218="zákl. přenesená",J218,0)</f>
        <v>0</v>
      </c>
      <c r="BH218" s="201">
        <f>IF(N218="sníž. přenesená",J218,0)</f>
        <v>0</v>
      </c>
      <c r="BI218" s="201">
        <f>IF(N218="nulová",J218,0)</f>
        <v>0</v>
      </c>
      <c r="BJ218" s="15" t="s">
        <v>87</v>
      </c>
      <c r="BK218" s="201">
        <f>ROUND(I218*H218,2)</f>
        <v>0</v>
      </c>
      <c r="BL218" s="15" t="s">
        <v>430</v>
      </c>
      <c r="BM218" s="200" t="s">
        <v>1278</v>
      </c>
    </row>
    <row r="219" spans="1:47" s="2" customFormat="1" ht="11.25">
      <c r="A219" s="32"/>
      <c r="B219" s="33"/>
      <c r="C219" s="34"/>
      <c r="D219" s="202" t="s">
        <v>186</v>
      </c>
      <c r="E219" s="34"/>
      <c r="F219" s="203" t="s">
        <v>463</v>
      </c>
      <c r="G219" s="34"/>
      <c r="H219" s="34"/>
      <c r="I219" s="204"/>
      <c r="J219" s="34"/>
      <c r="K219" s="34"/>
      <c r="L219" s="37"/>
      <c r="M219" s="205"/>
      <c r="N219" s="206"/>
      <c r="O219" s="69"/>
      <c r="P219" s="69"/>
      <c r="Q219" s="69"/>
      <c r="R219" s="69"/>
      <c r="S219" s="69"/>
      <c r="T219" s="70"/>
      <c r="U219" s="32"/>
      <c r="V219" s="32"/>
      <c r="W219" s="32"/>
      <c r="X219" s="32"/>
      <c r="Y219" s="32"/>
      <c r="Z219" s="32"/>
      <c r="AA219" s="32"/>
      <c r="AB219" s="32"/>
      <c r="AC219" s="32"/>
      <c r="AD219" s="32"/>
      <c r="AE219" s="32"/>
      <c r="AT219" s="15" t="s">
        <v>186</v>
      </c>
      <c r="AU219" s="15" t="s">
        <v>89</v>
      </c>
    </row>
    <row r="220" spans="2:63" s="12" customFormat="1" ht="22.9" customHeight="1">
      <c r="B220" s="173"/>
      <c r="C220" s="174"/>
      <c r="D220" s="175" t="s">
        <v>79</v>
      </c>
      <c r="E220" s="187" t="s">
        <v>466</v>
      </c>
      <c r="F220" s="187" t="s">
        <v>467</v>
      </c>
      <c r="G220" s="174"/>
      <c r="H220" s="174"/>
      <c r="I220" s="177"/>
      <c r="J220" s="188">
        <f>BK220</f>
        <v>0</v>
      </c>
      <c r="K220" s="174"/>
      <c r="L220" s="179"/>
      <c r="M220" s="180"/>
      <c r="N220" s="181"/>
      <c r="O220" s="181"/>
      <c r="P220" s="182">
        <f>SUM(P221:P224)</f>
        <v>0</v>
      </c>
      <c r="Q220" s="181"/>
      <c r="R220" s="182">
        <f>SUM(R221:R224)</f>
        <v>0</v>
      </c>
      <c r="S220" s="181"/>
      <c r="T220" s="183">
        <f>SUM(T221:T224)</f>
        <v>0</v>
      </c>
      <c r="AR220" s="184" t="s">
        <v>207</v>
      </c>
      <c r="AT220" s="185" t="s">
        <v>79</v>
      </c>
      <c r="AU220" s="185" t="s">
        <v>87</v>
      </c>
      <c r="AY220" s="184" t="s">
        <v>177</v>
      </c>
      <c r="BK220" s="186">
        <f>SUM(BK221:BK224)</f>
        <v>0</v>
      </c>
    </row>
    <row r="221" spans="1:65" s="2" customFormat="1" ht="14.45" customHeight="1">
      <c r="A221" s="32"/>
      <c r="B221" s="33"/>
      <c r="C221" s="189" t="s">
        <v>366</v>
      </c>
      <c r="D221" s="189" t="s">
        <v>179</v>
      </c>
      <c r="E221" s="190" t="s">
        <v>469</v>
      </c>
      <c r="F221" s="191" t="s">
        <v>470</v>
      </c>
      <c r="G221" s="192" t="s">
        <v>429</v>
      </c>
      <c r="H221" s="193">
        <v>1</v>
      </c>
      <c r="I221" s="194"/>
      <c r="J221" s="195">
        <f>ROUND(I221*H221,2)</f>
        <v>0</v>
      </c>
      <c r="K221" s="191" t="s">
        <v>183</v>
      </c>
      <c r="L221" s="37"/>
      <c r="M221" s="196" t="s">
        <v>1</v>
      </c>
      <c r="N221" s="197" t="s">
        <v>45</v>
      </c>
      <c r="O221" s="69"/>
      <c r="P221" s="198">
        <f>O221*H221</f>
        <v>0</v>
      </c>
      <c r="Q221" s="198">
        <v>0</v>
      </c>
      <c r="R221" s="198">
        <f>Q221*H221</f>
        <v>0</v>
      </c>
      <c r="S221" s="198">
        <v>0</v>
      </c>
      <c r="T221" s="199">
        <f>S221*H221</f>
        <v>0</v>
      </c>
      <c r="U221" s="32"/>
      <c r="V221" s="32"/>
      <c r="W221" s="32"/>
      <c r="X221" s="32"/>
      <c r="Y221" s="32"/>
      <c r="Z221" s="32"/>
      <c r="AA221" s="32"/>
      <c r="AB221" s="32"/>
      <c r="AC221" s="32"/>
      <c r="AD221" s="32"/>
      <c r="AE221" s="32"/>
      <c r="AR221" s="200" t="s">
        <v>430</v>
      </c>
      <c r="AT221" s="200" t="s">
        <v>179</v>
      </c>
      <c r="AU221" s="200" t="s">
        <v>89</v>
      </c>
      <c r="AY221" s="15" t="s">
        <v>177</v>
      </c>
      <c r="BE221" s="201">
        <f>IF(N221="základní",J221,0)</f>
        <v>0</v>
      </c>
      <c r="BF221" s="201">
        <f>IF(N221="snížená",J221,0)</f>
        <v>0</v>
      </c>
      <c r="BG221" s="201">
        <f>IF(N221="zákl. přenesená",J221,0)</f>
        <v>0</v>
      </c>
      <c r="BH221" s="201">
        <f>IF(N221="sníž. přenesená",J221,0)</f>
        <v>0</v>
      </c>
      <c r="BI221" s="201">
        <f>IF(N221="nulová",J221,0)</f>
        <v>0</v>
      </c>
      <c r="BJ221" s="15" t="s">
        <v>87</v>
      </c>
      <c r="BK221" s="201">
        <f>ROUND(I221*H221,2)</f>
        <v>0</v>
      </c>
      <c r="BL221" s="15" t="s">
        <v>430</v>
      </c>
      <c r="BM221" s="200" t="s">
        <v>1279</v>
      </c>
    </row>
    <row r="222" spans="1:47" s="2" customFormat="1" ht="11.25">
      <c r="A222" s="32"/>
      <c r="B222" s="33"/>
      <c r="C222" s="34"/>
      <c r="D222" s="202" t="s">
        <v>186</v>
      </c>
      <c r="E222" s="34"/>
      <c r="F222" s="203" t="s">
        <v>470</v>
      </c>
      <c r="G222" s="34"/>
      <c r="H222" s="34"/>
      <c r="I222" s="204"/>
      <c r="J222" s="34"/>
      <c r="K222" s="34"/>
      <c r="L222" s="37"/>
      <c r="M222" s="205"/>
      <c r="N222" s="206"/>
      <c r="O222" s="69"/>
      <c r="P222" s="69"/>
      <c r="Q222" s="69"/>
      <c r="R222" s="69"/>
      <c r="S222" s="69"/>
      <c r="T222" s="70"/>
      <c r="U222" s="32"/>
      <c r="V222" s="32"/>
      <c r="W222" s="32"/>
      <c r="X222" s="32"/>
      <c r="Y222" s="32"/>
      <c r="Z222" s="32"/>
      <c r="AA222" s="32"/>
      <c r="AB222" s="32"/>
      <c r="AC222" s="32"/>
      <c r="AD222" s="32"/>
      <c r="AE222" s="32"/>
      <c r="AT222" s="15" t="s">
        <v>186</v>
      </c>
      <c r="AU222" s="15" t="s">
        <v>89</v>
      </c>
    </row>
    <row r="223" spans="1:65" s="2" customFormat="1" ht="14.45" customHeight="1">
      <c r="A223" s="32"/>
      <c r="B223" s="33"/>
      <c r="C223" s="189" t="s">
        <v>371</v>
      </c>
      <c r="D223" s="189" t="s">
        <v>179</v>
      </c>
      <c r="E223" s="190" t="s">
        <v>473</v>
      </c>
      <c r="F223" s="191" t="s">
        <v>474</v>
      </c>
      <c r="G223" s="192" t="s">
        <v>429</v>
      </c>
      <c r="H223" s="193">
        <v>2</v>
      </c>
      <c r="I223" s="194"/>
      <c r="J223" s="195">
        <f>ROUND(I223*H223,2)</f>
        <v>0</v>
      </c>
      <c r="K223" s="191" t="s">
        <v>183</v>
      </c>
      <c r="L223" s="37"/>
      <c r="M223" s="196" t="s">
        <v>1</v>
      </c>
      <c r="N223" s="197" t="s">
        <v>45</v>
      </c>
      <c r="O223" s="69"/>
      <c r="P223" s="198">
        <f>O223*H223</f>
        <v>0</v>
      </c>
      <c r="Q223" s="198">
        <v>0</v>
      </c>
      <c r="R223" s="198">
        <f>Q223*H223</f>
        <v>0</v>
      </c>
      <c r="S223" s="198">
        <v>0</v>
      </c>
      <c r="T223" s="199">
        <f>S223*H223</f>
        <v>0</v>
      </c>
      <c r="U223" s="32"/>
      <c r="V223" s="32"/>
      <c r="W223" s="32"/>
      <c r="X223" s="32"/>
      <c r="Y223" s="32"/>
      <c r="Z223" s="32"/>
      <c r="AA223" s="32"/>
      <c r="AB223" s="32"/>
      <c r="AC223" s="32"/>
      <c r="AD223" s="32"/>
      <c r="AE223" s="32"/>
      <c r="AR223" s="200" t="s">
        <v>430</v>
      </c>
      <c r="AT223" s="200" t="s">
        <v>179</v>
      </c>
      <c r="AU223" s="200" t="s">
        <v>89</v>
      </c>
      <c r="AY223" s="15" t="s">
        <v>177</v>
      </c>
      <c r="BE223" s="201">
        <f>IF(N223="základní",J223,0)</f>
        <v>0</v>
      </c>
      <c r="BF223" s="201">
        <f>IF(N223="snížená",J223,0)</f>
        <v>0</v>
      </c>
      <c r="BG223" s="201">
        <f>IF(N223="zákl. přenesená",J223,0)</f>
        <v>0</v>
      </c>
      <c r="BH223" s="201">
        <f>IF(N223="sníž. přenesená",J223,0)</f>
        <v>0</v>
      </c>
      <c r="BI223" s="201">
        <f>IF(N223="nulová",J223,0)</f>
        <v>0</v>
      </c>
      <c r="BJ223" s="15" t="s">
        <v>87</v>
      </c>
      <c r="BK223" s="201">
        <f>ROUND(I223*H223,2)</f>
        <v>0</v>
      </c>
      <c r="BL223" s="15" t="s">
        <v>430</v>
      </c>
      <c r="BM223" s="200" t="s">
        <v>1280</v>
      </c>
    </row>
    <row r="224" spans="1:47" s="2" customFormat="1" ht="11.25">
      <c r="A224" s="32"/>
      <c r="B224" s="33"/>
      <c r="C224" s="34"/>
      <c r="D224" s="202" t="s">
        <v>186</v>
      </c>
      <c r="E224" s="34"/>
      <c r="F224" s="203" t="s">
        <v>476</v>
      </c>
      <c r="G224" s="34"/>
      <c r="H224" s="34"/>
      <c r="I224" s="204"/>
      <c r="J224" s="34"/>
      <c r="K224" s="34"/>
      <c r="L224" s="37"/>
      <c r="M224" s="205"/>
      <c r="N224" s="206"/>
      <c r="O224" s="69"/>
      <c r="P224" s="69"/>
      <c r="Q224" s="69"/>
      <c r="R224" s="69"/>
      <c r="S224" s="69"/>
      <c r="T224" s="70"/>
      <c r="U224" s="32"/>
      <c r="V224" s="32"/>
      <c r="W224" s="32"/>
      <c r="X224" s="32"/>
      <c r="Y224" s="32"/>
      <c r="Z224" s="32"/>
      <c r="AA224" s="32"/>
      <c r="AB224" s="32"/>
      <c r="AC224" s="32"/>
      <c r="AD224" s="32"/>
      <c r="AE224" s="32"/>
      <c r="AT224" s="15" t="s">
        <v>186</v>
      </c>
      <c r="AU224" s="15" t="s">
        <v>89</v>
      </c>
    </row>
    <row r="225" spans="2:63" s="12" customFormat="1" ht="22.9" customHeight="1">
      <c r="B225" s="173"/>
      <c r="C225" s="174"/>
      <c r="D225" s="175" t="s">
        <v>79</v>
      </c>
      <c r="E225" s="187" t="s">
        <v>477</v>
      </c>
      <c r="F225" s="187" t="s">
        <v>478</v>
      </c>
      <c r="G225" s="174"/>
      <c r="H225" s="174"/>
      <c r="I225" s="177"/>
      <c r="J225" s="188">
        <f>BK225</f>
        <v>0</v>
      </c>
      <c r="K225" s="174"/>
      <c r="L225" s="179"/>
      <c r="M225" s="180"/>
      <c r="N225" s="181"/>
      <c r="O225" s="181"/>
      <c r="P225" s="182">
        <f>SUM(P226:P227)</f>
        <v>0</v>
      </c>
      <c r="Q225" s="181"/>
      <c r="R225" s="182">
        <f>SUM(R226:R227)</f>
        <v>0</v>
      </c>
      <c r="S225" s="181"/>
      <c r="T225" s="183">
        <f>SUM(T226:T227)</f>
        <v>0</v>
      </c>
      <c r="AR225" s="184" t="s">
        <v>207</v>
      </c>
      <c r="AT225" s="185" t="s">
        <v>79</v>
      </c>
      <c r="AU225" s="185" t="s">
        <v>87</v>
      </c>
      <c r="AY225" s="184" t="s">
        <v>177</v>
      </c>
      <c r="BK225" s="186">
        <f>SUM(BK226:BK227)</f>
        <v>0</v>
      </c>
    </row>
    <row r="226" spans="1:65" s="2" customFormat="1" ht="14.45" customHeight="1">
      <c r="A226" s="32"/>
      <c r="B226" s="33"/>
      <c r="C226" s="189" t="s">
        <v>376</v>
      </c>
      <c r="D226" s="189" t="s">
        <v>179</v>
      </c>
      <c r="E226" s="190" t="s">
        <v>480</v>
      </c>
      <c r="F226" s="191" t="s">
        <v>481</v>
      </c>
      <c r="G226" s="192" t="s">
        <v>429</v>
      </c>
      <c r="H226" s="193">
        <v>1</v>
      </c>
      <c r="I226" s="194"/>
      <c r="J226" s="195">
        <f>ROUND(I226*H226,2)</f>
        <v>0</v>
      </c>
      <c r="K226" s="191" t="s">
        <v>183</v>
      </c>
      <c r="L226" s="37"/>
      <c r="M226" s="196" t="s">
        <v>1</v>
      </c>
      <c r="N226" s="197" t="s">
        <v>45</v>
      </c>
      <c r="O226" s="69"/>
      <c r="P226" s="198">
        <f>O226*H226</f>
        <v>0</v>
      </c>
      <c r="Q226" s="198">
        <v>0</v>
      </c>
      <c r="R226" s="198">
        <f>Q226*H226</f>
        <v>0</v>
      </c>
      <c r="S226" s="198">
        <v>0</v>
      </c>
      <c r="T226" s="199">
        <f>S226*H226</f>
        <v>0</v>
      </c>
      <c r="U226" s="32"/>
      <c r="V226" s="32"/>
      <c r="W226" s="32"/>
      <c r="X226" s="32"/>
      <c r="Y226" s="32"/>
      <c r="Z226" s="32"/>
      <c r="AA226" s="32"/>
      <c r="AB226" s="32"/>
      <c r="AC226" s="32"/>
      <c r="AD226" s="32"/>
      <c r="AE226" s="32"/>
      <c r="AR226" s="200" t="s">
        <v>430</v>
      </c>
      <c r="AT226" s="200" t="s">
        <v>179</v>
      </c>
      <c r="AU226" s="200" t="s">
        <v>89</v>
      </c>
      <c r="AY226" s="15" t="s">
        <v>177</v>
      </c>
      <c r="BE226" s="201">
        <f>IF(N226="základní",J226,0)</f>
        <v>0</v>
      </c>
      <c r="BF226" s="201">
        <f>IF(N226="snížená",J226,0)</f>
        <v>0</v>
      </c>
      <c r="BG226" s="201">
        <f>IF(N226="zákl. přenesená",J226,0)</f>
        <v>0</v>
      </c>
      <c r="BH226" s="201">
        <f>IF(N226="sníž. přenesená",J226,0)</f>
        <v>0</v>
      </c>
      <c r="BI226" s="201">
        <f>IF(N226="nulová",J226,0)</f>
        <v>0</v>
      </c>
      <c r="BJ226" s="15" t="s">
        <v>87</v>
      </c>
      <c r="BK226" s="201">
        <f>ROUND(I226*H226,2)</f>
        <v>0</v>
      </c>
      <c r="BL226" s="15" t="s">
        <v>430</v>
      </c>
      <c r="BM226" s="200" t="s">
        <v>1281</v>
      </c>
    </row>
    <row r="227" spans="1:47" s="2" customFormat="1" ht="11.25">
      <c r="A227" s="32"/>
      <c r="B227" s="33"/>
      <c r="C227" s="34"/>
      <c r="D227" s="202" t="s">
        <v>186</v>
      </c>
      <c r="E227" s="34"/>
      <c r="F227" s="203" t="s">
        <v>481</v>
      </c>
      <c r="G227" s="34"/>
      <c r="H227" s="34"/>
      <c r="I227" s="204"/>
      <c r="J227" s="34"/>
      <c r="K227" s="34"/>
      <c r="L227" s="37"/>
      <c r="M227" s="205"/>
      <c r="N227" s="206"/>
      <c r="O227" s="69"/>
      <c r="P227" s="69"/>
      <c r="Q227" s="69"/>
      <c r="R227" s="69"/>
      <c r="S227" s="69"/>
      <c r="T227" s="70"/>
      <c r="U227" s="32"/>
      <c r="V227" s="32"/>
      <c r="W227" s="32"/>
      <c r="X227" s="32"/>
      <c r="Y227" s="32"/>
      <c r="Z227" s="32"/>
      <c r="AA227" s="32"/>
      <c r="AB227" s="32"/>
      <c r="AC227" s="32"/>
      <c r="AD227" s="32"/>
      <c r="AE227" s="32"/>
      <c r="AT227" s="15" t="s">
        <v>186</v>
      </c>
      <c r="AU227" s="15" t="s">
        <v>89</v>
      </c>
    </row>
    <row r="228" spans="2:63" s="12" customFormat="1" ht="22.9" customHeight="1">
      <c r="B228" s="173"/>
      <c r="C228" s="174"/>
      <c r="D228" s="175" t="s">
        <v>79</v>
      </c>
      <c r="E228" s="187" t="s">
        <v>483</v>
      </c>
      <c r="F228" s="187" t="s">
        <v>484</v>
      </c>
      <c r="G228" s="174"/>
      <c r="H228" s="174"/>
      <c r="I228" s="177"/>
      <c r="J228" s="188">
        <f>BK228</f>
        <v>0</v>
      </c>
      <c r="K228" s="174"/>
      <c r="L228" s="179"/>
      <c r="M228" s="180"/>
      <c r="N228" s="181"/>
      <c r="O228" s="181"/>
      <c r="P228" s="182">
        <f>SUM(P229:P231)</f>
        <v>0</v>
      </c>
      <c r="Q228" s="181"/>
      <c r="R228" s="182">
        <f>SUM(R229:R231)</f>
        <v>0</v>
      </c>
      <c r="S228" s="181"/>
      <c r="T228" s="183">
        <f>SUM(T229:T231)</f>
        <v>0</v>
      </c>
      <c r="AR228" s="184" t="s">
        <v>207</v>
      </c>
      <c r="AT228" s="185" t="s">
        <v>79</v>
      </c>
      <c r="AU228" s="185" t="s">
        <v>87</v>
      </c>
      <c r="AY228" s="184" t="s">
        <v>177</v>
      </c>
      <c r="BK228" s="186">
        <f>SUM(BK229:BK231)</f>
        <v>0</v>
      </c>
    </row>
    <row r="229" spans="1:65" s="2" customFormat="1" ht="14.45" customHeight="1">
      <c r="A229" s="32"/>
      <c r="B229" s="33"/>
      <c r="C229" s="189" t="s">
        <v>381</v>
      </c>
      <c r="D229" s="189" t="s">
        <v>179</v>
      </c>
      <c r="E229" s="190" t="s">
        <v>486</v>
      </c>
      <c r="F229" s="191" t="s">
        <v>487</v>
      </c>
      <c r="G229" s="192" t="s">
        <v>488</v>
      </c>
      <c r="H229" s="193">
        <v>1</v>
      </c>
      <c r="I229" s="194"/>
      <c r="J229" s="195">
        <f>ROUND(I229*H229,2)</f>
        <v>0</v>
      </c>
      <c r="K229" s="191" t="s">
        <v>183</v>
      </c>
      <c r="L229" s="37"/>
      <c r="M229" s="196" t="s">
        <v>1</v>
      </c>
      <c r="N229" s="197" t="s">
        <v>45</v>
      </c>
      <c r="O229" s="69"/>
      <c r="P229" s="198">
        <f>O229*H229</f>
        <v>0</v>
      </c>
      <c r="Q229" s="198">
        <v>0</v>
      </c>
      <c r="R229" s="198">
        <f>Q229*H229</f>
        <v>0</v>
      </c>
      <c r="S229" s="198">
        <v>0</v>
      </c>
      <c r="T229" s="199">
        <f>S229*H229</f>
        <v>0</v>
      </c>
      <c r="U229" s="32"/>
      <c r="V229" s="32"/>
      <c r="W229" s="32"/>
      <c r="X229" s="32"/>
      <c r="Y229" s="32"/>
      <c r="Z229" s="32"/>
      <c r="AA229" s="32"/>
      <c r="AB229" s="32"/>
      <c r="AC229" s="32"/>
      <c r="AD229" s="32"/>
      <c r="AE229" s="32"/>
      <c r="AR229" s="200" t="s">
        <v>430</v>
      </c>
      <c r="AT229" s="200" t="s">
        <v>179</v>
      </c>
      <c r="AU229" s="200" t="s">
        <v>89</v>
      </c>
      <c r="AY229" s="15" t="s">
        <v>177</v>
      </c>
      <c r="BE229" s="201">
        <f>IF(N229="základní",J229,0)</f>
        <v>0</v>
      </c>
      <c r="BF229" s="201">
        <f>IF(N229="snížená",J229,0)</f>
        <v>0</v>
      </c>
      <c r="BG229" s="201">
        <f>IF(N229="zákl. přenesená",J229,0)</f>
        <v>0</v>
      </c>
      <c r="BH229" s="201">
        <f>IF(N229="sníž. přenesená",J229,0)</f>
        <v>0</v>
      </c>
      <c r="BI229" s="201">
        <f>IF(N229="nulová",J229,0)</f>
        <v>0</v>
      </c>
      <c r="BJ229" s="15" t="s">
        <v>87</v>
      </c>
      <c r="BK229" s="201">
        <f>ROUND(I229*H229,2)</f>
        <v>0</v>
      </c>
      <c r="BL229" s="15" t="s">
        <v>430</v>
      </c>
      <c r="BM229" s="200" t="s">
        <v>1282</v>
      </c>
    </row>
    <row r="230" spans="1:47" s="2" customFormat="1" ht="11.25">
      <c r="A230" s="32"/>
      <c r="B230" s="33"/>
      <c r="C230" s="34"/>
      <c r="D230" s="202" t="s">
        <v>186</v>
      </c>
      <c r="E230" s="34"/>
      <c r="F230" s="203" t="s">
        <v>490</v>
      </c>
      <c r="G230" s="34"/>
      <c r="H230" s="34"/>
      <c r="I230" s="204"/>
      <c r="J230" s="34"/>
      <c r="K230" s="34"/>
      <c r="L230" s="37"/>
      <c r="M230" s="205"/>
      <c r="N230" s="206"/>
      <c r="O230" s="69"/>
      <c r="P230" s="69"/>
      <c r="Q230" s="69"/>
      <c r="R230" s="69"/>
      <c r="S230" s="69"/>
      <c r="T230" s="70"/>
      <c r="U230" s="32"/>
      <c r="V230" s="32"/>
      <c r="W230" s="32"/>
      <c r="X230" s="32"/>
      <c r="Y230" s="32"/>
      <c r="Z230" s="32"/>
      <c r="AA230" s="32"/>
      <c r="AB230" s="32"/>
      <c r="AC230" s="32"/>
      <c r="AD230" s="32"/>
      <c r="AE230" s="32"/>
      <c r="AT230" s="15" t="s">
        <v>186</v>
      </c>
      <c r="AU230" s="15" t="s">
        <v>89</v>
      </c>
    </row>
    <row r="231" spans="1:47" s="2" customFormat="1" ht="39">
      <c r="A231" s="32"/>
      <c r="B231" s="33"/>
      <c r="C231" s="34"/>
      <c r="D231" s="202" t="s">
        <v>188</v>
      </c>
      <c r="E231" s="34"/>
      <c r="F231" s="207" t="s">
        <v>491</v>
      </c>
      <c r="G231" s="34"/>
      <c r="H231" s="34"/>
      <c r="I231" s="204"/>
      <c r="J231" s="34"/>
      <c r="K231" s="34"/>
      <c r="L231" s="37"/>
      <c r="M231" s="205"/>
      <c r="N231" s="206"/>
      <c r="O231" s="69"/>
      <c r="P231" s="69"/>
      <c r="Q231" s="69"/>
      <c r="R231" s="69"/>
      <c r="S231" s="69"/>
      <c r="T231" s="70"/>
      <c r="U231" s="32"/>
      <c r="V231" s="32"/>
      <c r="W231" s="32"/>
      <c r="X231" s="32"/>
      <c r="Y231" s="32"/>
      <c r="Z231" s="32"/>
      <c r="AA231" s="32"/>
      <c r="AB231" s="32"/>
      <c r="AC231" s="32"/>
      <c r="AD231" s="32"/>
      <c r="AE231" s="32"/>
      <c r="AT231" s="15" t="s">
        <v>188</v>
      </c>
      <c r="AU231" s="15" t="s">
        <v>89</v>
      </c>
    </row>
    <row r="232" spans="2:63" s="12" customFormat="1" ht="22.9" customHeight="1">
      <c r="B232" s="173"/>
      <c r="C232" s="174"/>
      <c r="D232" s="175" t="s">
        <v>79</v>
      </c>
      <c r="E232" s="187" t="s">
        <v>492</v>
      </c>
      <c r="F232" s="187" t="s">
        <v>493</v>
      </c>
      <c r="G232" s="174"/>
      <c r="H232" s="174"/>
      <c r="I232" s="177"/>
      <c r="J232" s="188">
        <f>BK232</f>
        <v>0</v>
      </c>
      <c r="K232" s="174"/>
      <c r="L232" s="179"/>
      <c r="M232" s="180"/>
      <c r="N232" s="181"/>
      <c r="O232" s="181"/>
      <c r="P232" s="182">
        <f>SUM(P233:P234)</f>
        <v>0</v>
      </c>
      <c r="Q232" s="181"/>
      <c r="R232" s="182">
        <f>SUM(R233:R234)</f>
        <v>0</v>
      </c>
      <c r="S232" s="181"/>
      <c r="T232" s="183">
        <f>SUM(T233:T234)</f>
        <v>0</v>
      </c>
      <c r="AR232" s="184" t="s">
        <v>207</v>
      </c>
      <c r="AT232" s="185" t="s">
        <v>79</v>
      </c>
      <c r="AU232" s="185" t="s">
        <v>87</v>
      </c>
      <c r="AY232" s="184" t="s">
        <v>177</v>
      </c>
      <c r="BK232" s="186">
        <f>SUM(BK233:BK234)</f>
        <v>0</v>
      </c>
    </row>
    <row r="233" spans="1:65" s="2" customFormat="1" ht="14.45" customHeight="1">
      <c r="A233" s="32"/>
      <c r="B233" s="33"/>
      <c r="C233" s="189" t="s">
        <v>386</v>
      </c>
      <c r="D233" s="189" t="s">
        <v>179</v>
      </c>
      <c r="E233" s="190" t="s">
        <v>495</v>
      </c>
      <c r="F233" s="191" t="s">
        <v>496</v>
      </c>
      <c r="G233" s="192" t="s">
        <v>429</v>
      </c>
      <c r="H233" s="193">
        <v>1</v>
      </c>
      <c r="I233" s="194"/>
      <c r="J233" s="195">
        <f>ROUND(I233*H233,2)</f>
        <v>0</v>
      </c>
      <c r="K233" s="191" t="s">
        <v>183</v>
      </c>
      <c r="L233" s="37"/>
      <c r="M233" s="196" t="s">
        <v>1</v>
      </c>
      <c r="N233" s="197" t="s">
        <v>45</v>
      </c>
      <c r="O233" s="69"/>
      <c r="P233" s="198">
        <f>O233*H233</f>
        <v>0</v>
      </c>
      <c r="Q233" s="198">
        <v>0</v>
      </c>
      <c r="R233" s="198">
        <f>Q233*H233</f>
        <v>0</v>
      </c>
      <c r="S233" s="198">
        <v>0</v>
      </c>
      <c r="T233" s="199">
        <f>S233*H233</f>
        <v>0</v>
      </c>
      <c r="U233" s="32"/>
      <c r="V233" s="32"/>
      <c r="W233" s="32"/>
      <c r="X233" s="32"/>
      <c r="Y233" s="32"/>
      <c r="Z233" s="32"/>
      <c r="AA233" s="32"/>
      <c r="AB233" s="32"/>
      <c r="AC233" s="32"/>
      <c r="AD233" s="32"/>
      <c r="AE233" s="32"/>
      <c r="AR233" s="200" t="s">
        <v>430</v>
      </c>
      <c r="AT233" s="200" t="s">
        <v>179</v>
      </c>
      <c r="AU233" s="200" t="s">
        <v>89</v>
      </c>
      <c r="AY233" s="15" t="s">
        <v>177</v>
      </c>
      <c r="BE233" s="201">
        <f>IF(N233="základní",J233,0)</f>
        <v>0</v>
      </c>
      <c r="BF233" s="201">
        <f>IF(N233="snížená",J233,0)</f>
        <v>0</v>
      </c>
      <c r="BG233" s="201">
        <f>IF(N233="zákl. přenesená",J233,0)</f>
        <v>0</v>
      </c>
      <c r="BH233" s="201">
        <f>IF(N233="sníž. přenesená",J233,0)</f>
        <v>0</v>
      </c>
      <c r="BI233" s="201">
        <f>IF(N233="nulová",J233,0)</f>
        <v>0</v>
      </c>
      <c r="BJ233" s="15" t="s">
        <v>87</v>
      </c>
      <c r="BK233" s="201">
        <f>ROUND(I233*H233,2)</f>
        <v>0</v>
      </c>
      <c r="BL233" s="15" t="s">
        <v>430</v>
      </c>
      <c r="BM233" s="200" t="s">
        <v>1283</v>
      </c>
    </row>
    <row r="234" spans="1:47" s="2" customFormat="1" ht="11.25">
      <c r="A234" s="32"/>
      <c r="B234" s="33"/>
      <c r="C234" s="34"/>
      <c r="D234" s="202" t="s">
        <v>186</v>
      </c>
      <c r="E234" s="34"/>
      <c r="F234" s="203" t="s">
        <v>498</v>
      </c>
      <c r="G234" s="34"/>
      <c r="H234" s="34"/>
      <c r="I234" s="204"/>
      <c r="J234" s="34"/>
      <c r="K234" s="34"/>
      <c r="L234" s="37"/>
      <c r="M234" s="218"/>
      <c r="N234" s="219"/>
      <c r="O234" s="220"/>
      <c r="P234" s="220"/>
      <c r="Q234" s="220"/>
      <c r="R234" s="220"/>
      <c r="S234" s="220"/>
      <c r="T234" s="221"/>
      <c r="U234" s="32"/>
      <c r="V234" s="32"/>
      <c r="W234" s="32"/>
      <c r="X234" s="32"/>
      <c r="Y234" s="32"/>
      <c r="Z234" s="32"/>
      <c r="AA234" s="32"/>
      <c r="AB234" s="32"/>
      <c r="AC234" s="32"/>
      <c r="AD234" s="32"/>
      <c r="AE234" s="32"/>
      <c r="AT234" s="15" t="s">
        <v>186</v>
      </c>
      <c r="AU234" s="15" t="s">
        <v>89</v>
      </c>
    </row>
    <row r="235" spans="1:31" s="2" customFormat="1" ht="6.95" customHeight="1">
      <c r="A235" s="32"/>
      <c r="B235" s="52"/>
      <c r="C235" s="53"/>
      <c r="D235" s="53"/>
      <c r="E235" s="53"/>
      <c r="F235" s="53"/>
      <c r="G235" s="53"/>
      <c r="H235" s="53"/>
      <c r="I235" s="53"/>
      <c r="J235" s="53"/>
      <c r="K235" s="53"/>
      <c r="L235" s="37"/>
      <c r="M235" s="32"/>
      <c r="O235" s="32"/>
      <c r="P235" s="32"/>
      <c r="Q235" s="32"/>
      <c r="R235" s="32"/>
      <c r="S235" s="32"/>
      <c r="T235" s="32"/>
      <c r="U235" s="32"/>
      <c r="V235" s="32"/>
      <c r="W235" s="32"/>
      <c r="X235" s="32"/>
      <c r="Y235" s="32"/>
      <c r="Z235" s="32"/>
      <c r="AA235" s="32"/>
      <c r="AB235" s="32"/>
      <c r="AC235" s="32"/>
      <c r="AD235" s="32"/>
      <c r="AE235" s="32"/>
    </row>
  </sheetData>
  <sheetProtection algorithmName="SHA-512" hashValue="0lDnzszzYGxfrlueC/CgYGQ9jP2xsHHBndGYu1FKHcVeWoFaoXlIxyuvyp6wt4oUcd32ITcz0/TNLz5Q+4uO3w==" saltValue="ixF5ymexS3S/JZrbyuMb9QOXh7yCoxGzphay9kiWEVe6sS8EURdMI2YlimuoNwxwHDyX9Kb8b3GLJz7AodWWPw==" spinCount="100000" sheet="1" objects="1" scenarios="1" formatColumns="0" formatRows="0" autoFilter="0"/>
  <autoFilter ref="C127:K234"/>
  <mergeCells count="9">
    <mergeCell ref="E87:H87"/>
    <mergeCell ref="E118:H118"/>
    <mergeCell ref="E120:H12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4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120</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1:31" s="2" customFormat="1" ht="12" customHeight="1">
      <c r="A8" s="32"/>
      <c r="B8" s="37"/>
      <c r="C8" s="32"/>
      <c r="D8" s="117" t="s">
        <v>137</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81" t="s">
        <v>1284</v>
      </c>
      <c r="F9" s="280"/>
      <c r="G9" s="280"/>
      <c r="H9" s="280"/>
      <c r="I9" s="32"/>
      <c r="J9" s="32"/>
      <c r="K9" s="32"/>
      <c r="L9" s="49"/>
      <c r="S9" s="32"/>
      <c r="T9" s="32"/>
      <c r="U9" s="32"/>
      <c r="V9" s="32"/>
      <c r="W9" s="32"/>
      <c r="X9" s="32"/>
      <c r="Y9" s="32"/>
      <c r="Z9" s="32"/>
      <c r="AA9" s="32"/>
      <c r="AB9" s="32"/>
      <c r="AC9" s="32"/>
      <c r="AD9" s="32"/>
      <c r="AE9" s="32"/>
    </row>
    <row r="10" spans="1:31" s="2" customFormat="1" ht="11.25">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18</v>
      </c>
      <c r="E11" s="32"/>
      <c r="F11" s="108" t="s">
        <v>1</v>
      </c>
      <c r="G11" s="32"/>
      <c r="H11" s="32"/>
      <c r="I11" s="117" t="s">
        <v>19</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20</v>
      </c>
      <c r="E12" s="32"/>
      <c r="F12" s="108" t="s">
        <v>21</v>
      </c>
      <c r="G12" s="32"/>
      <c r="H12" s="32"/>
      <c r="I12" s="117" t="s">
        <v>22</v>
      </c>
      <c r="J12" s="118" t="str">
        <f>'Rekapitulace stavby'!AN8</f>
        <v>18. 4. 2020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24</v>
      </c>
      <c r="E14" s="32"/>
      <c r="F14" s="32"/>
      <c r="G14" s="32"/>
      <c r="H14" s="32"/>
      <c r="I14" s="117" t="s">
        <v>25</v>
      </c>
      <c r="J14" s="108" t="s">
        <v>26</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27</v>
      </c>
      <c r="F15" s="32"/>
      <c r="G15" s="32"/>
      <c r="H15" s="32"/>
      <c r="I15" s="117" t="s">
        <v>28</v>
      </c>
      <c r="J15" s="108" t="s">
        <v>29</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30</v>
      </c>
      <c r="E17" s="32"/>
      <c r="F17" s="32"/>
      <c r="G17" s="32"/>
      <c r="H17" s="32"/>
      <c r="I17" s="117" t="s">
        <v>25</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282" t="str">
        <f>'Rekapitulace stavby'!E14</f>
        <v>Vyplň údaj</v>
      </c>
      <c r="F18" s="283"/>
      <c r="G18" s="283"/>
      <c r="H18" s="283"/>
      <c r="I18" s="117" t="s">
        <v>28</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32</v>
      </c>
      <c r="E20" s="32"/>
      <c r="F20" s="32"/>
      <c r="G20" s="32"/>
      <c r="H20" s="32"/>
      <c r="I20" s="117" t="s">
        <v>25</v>
      </c>
      <c r="J20" s="108" t="s">
        <v>33</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34</v>
      </c>
      <c r="F21" s="32"/>
      <c r="G21" s="32"/>
      <c r="H21" s="32"/>
      <c r="I21" s="117" t="s">
        <v>28</v>
      </c>
      <c r="J21" s="108" t="s">
        <v>35</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37</v>
      </c>
      <c r="E23" s="32"/>
      <c r="F23" s="32"/>
      <c r="G23" s="32"/>
      <c r="H23" s="32"/>
      <c r="I23" s="117" t="s">
        <v>25</v>
      </c>
      <c r="J23" s="108" t="str">
        <f>IF('Rekapitulace stavby'!AN19="","",'Rekapitulace stavby'!AN19)</f>
        <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tr">
        <f>IF('Rekapitulace stavby'!E20="","",'Rekapitulace stavby'!E20)</f>
        <v xml:space="preserve"> </v>
      </c>
      <c r="F24" s="32"/>
      <c r="G24" s="32"/>
      <c r="H24" s="32"/>
      <c r="I24" s="117" t="s">
        <v>28</v>
      </c>
      <c r="J24" s="108" t="str">
        <f>IF('Rekapitulace stavby'!AN20="","",'Rekapitulace stavby'!AN20)</f>
        <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39</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284" t="s">
        <v>1</v>
      </c>
      <c r="F27" s="284"/>
      <c r="G27" s="284"/>
      <c r="H27" s="28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40</v>
      </c>
      <c r="E30" s="32"/>
      <c r="F30" s="32"/>
      <c r="G30" s="32"/>
      <c r="H30" s="32"/>
      <c r="I30" s="32"/>
      <c r="J30" s="124">
        <f>ROUND(J131,2)</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42</v>
      </c>
      <c r="G32" s="32"/>
      <c r="H32" s="32"/>
      <c r="I32" s="125" t="s">
        <v>41</v>
      </c>
      <c r="J32" s="125" t="s">
        <v>43</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44</v>
      </c>
      <c r="E33" s="117" t="s">
        <v>45</v>
      </c>
      <c r="F33" s="127">
        <f>ROUND((SUM(BE131:BE407)),2)</f>
        <v>0</v>
      </c>
      <c r="G33" s="32"/>
      <c r="H33" s="32"/>
      <c r="I33" s="128">
        <v>0.21</v>
      </c>
      <c r="J33" s="127">
        <f>ROUND(((SUM(BE131:BE407))*I33),2)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46</v>
      </c>
      <c r="F34" s="127">
        <f>ROUND((SUM(BF131:BF407)),2)</f>
        <v>0</v>
      </c>
      <c r="G34" s="32"/>
      <c r="H34" s="32"/>
      <c r="I34" s="128">
        <v>0.15</v>
      </c>
      <c r="J34" s="127">
        <f>ROUND(((SUM(BF131:BF407))*I34),2)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47</v>
      </c>
      <c r="F35" s="127">
        <f>ROUND((SUM(BG131:BG407)),2)</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48</v>
      </c>
      <c r="F36" s="127">
        <f>ROUND((SUM(BH131:BH407)),2)</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49</v>
      </c>
      <c r="F37" s="127">
        <f>ROUND((SUM(BI131:BI407)),2)</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50</v>
      </c>
      <c r="E39" s="131"/>
      <c r="F39" s="131"/>
      <c r="G39" s="132" t="s">
        <v>51</v>
      </c>
      <c r="H39" s="133" t="s">
        <v>52</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137</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38" t="str">
        <f>E9</f>
        <v xml:space="preserve">202004018 - SO 108 - Polní cesta VPC 18 </v>
      </c>
      <c r="F87" s="287"/>
      <c r="G87" s="287"/>
      <c r="H87" s="287"/>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20</v>
      </c>
      <c r="D89" s="34"/>
      <c r="E89" s="34"/>
      <c r="F89" s="25" t="str">
        <f>F12</f>
        <v>Řevníčov</v>
      </c>
      <c r="G89" s="34"/>
      <c r="H89" s="34"/>
      <c r="I89" s="27" t="s">
        <v>22</v>
      </c>
      <c r="J89" s="64" t="str">
        <f>IF(J12="","",J12)</f>
        <v>18. 4. 2020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7" t="s">
        <v>24</v>
      </c>
      <c r="D91" s="34"/>
      <c r="E91" s="34"/>
      <c r="F91" s="25" t="str">
        <f>E15</f>
        <v>Státní pozemkový úřad</v>
      </c>
      <c r="G91" s="34"/>
      <c r="H91" s="34"/>
      <c r="I91" s="27" t="s">
        <v>32</v>
      </c>
      <c r="J91" s="30" t="str">
        <f>E21</f>
        <v>S-pro servis s.r.o.</v>
      </c>
      <c r="K91" s="34"/>
      <c r="L91" s="49"/>
      <c r="S91" s="32"/>
      <c r="T91" s="32"/>
      <c r="U91" s="32"/>
      <c r="V91" s="32"/>
      <c r="W91" s="32"/>
      <c r="X91" s="32"/>
      <c r="Y91" s="32"/>
      <c r="Z91" s="32"/>
      <c r="AA91" s="32"/>
      <c r="AB91" s="32"/>
      <c r="AC91" s="32"/>
      <c r="AD91" s="32"/>
      <c r="AE91" s="32"/>
    </row>
    <row r="92" spans="1:31" s="2" customFormat="1" ht="15.2" customHeight="1">
      <c r="A92" s="32"/>
      <c r="B92" s="33"/>
      <c r="C92" s="27" t="s">
        <v>30</v>
      </c>
      <c r="D92" s="34"/>
      <c r="E92" s="34"/>
      <c r="F92" s="25" t="str">
        <f>IF(E18="","",E18)</f>
        <v>Vyplň údaj</v>
      </c>
      <c r="G92" s="34"/>
      <c r="H92" s="34"/>
      <c r="I92" s="27" t="s">
        <v>37</v>
      </c>
      <c r="J92" s="30" t="str">
        <f>E24</f>
        <v xml:space="preserve"> </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142</v>
      </c>
      <c r="D94" s="148"/>
      <c r="E94" s="148"/>
      <c r="F94" s="148"/>
      <c r="G94" s="148"/>
      <c r="H94" s="148"/>
      <c r="I94" s="148"/>
      <c r="J94" s="149" t="s">
        <v>143</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144</v>
      </c>
      <c r="D96" s="34"/>
      <c r="E96" s="34"/>
      <c r="F96" s="34"/>
      <c r="G96" s="34"/>
      <c r="H96" s="34"/>
      <c r="I96" s="34"/>
      <c r="J96" s="82">
        <f>J131</f>
        <v>0</v>
      </c>
      <c r="K96" s="34"/>
      <c r="L96" s="49"/>
      <c r="S96" s="32"/>
      <c r="T96" s="32"/>
      <c r="U96" s="32"/>
      <c r="V96" s="32"/>
      <c r="W96" s="32"/>
      <c r="X96" s="32"/>
      <c r="Y96" s="32"/>
      <c r="Z96" s="32"/>
      <c r="AA96" s="32"/>
      <c r="AB96" s="32"/>
      <c r="AC96" s="32"/>
      <c r="AD96" s="32"/>
      <c r="AE96" s="32"/>
      <c r="AU96" s="15" t="s">
        <v>145</v>
      </c>
    </row>
    <row r="97" spans="2:12" s="9" customFormat="1" ht="24.95" customHeight="1">
      <c r="B97" s="151"/>
      <c r="C97" s="152"/>
      <c r="D97" s="153" t="s">
        <v>146</v>
      </c>
      <c r="E97" s="154"/>
      <c r="F97" s="154"/>
      <c r="G97" s="154"/>
      <c r="H97" s="154"/>
      <c r="I97" s="154"/>
      <c r="J97" s="155">
        <f>J132</f>
        <v>0</v>
      </c>
      <c r="K97" s="152"/>
      <c r="L97" s="156"/>
    </row>
    <row r="98" spans="2:12" s="10" customFormat="1" ht="19.9" customHeight="1">
      <c r="B98" s="157"/>
      <c r="C98" s="102"/>
      <c r="D98" s="158" t="s">
        <v>147</v>
      </c>
      <c r="E98" s="159"/>
      <c r="F98" s="159"/>
      <c r="G98" s="159"/>
      <c r="H98" s="159"/>
      <c r="I98" s="159"/>
      <c r="J98" s="160">
        <f>J133</f>
        <v>0</v>
      </c>
      <c r="K98" s="102"/>
      <c r="L98" s="161"/>
    </row>
    <row r="99" spans="2:12" s="10" customFormat="1" ht="19.9" customHeight="1">
      <c r="B99" s="157"/>
      <c r="C99" s="102"/>
      <c r="D99" s="158" t="s">
        <v>148</v>
      </c>
      <c r="E99" s="159"/>
      <c r="F99" s="159"/>
      <c r="G99" s="159"/>
      <c r="H99" s="159"/>
      <c r="I99" s="159"/>
      <c r="J99" s="160">
        <f>J255</f>
        <v>0</v>
      </c>
      <c r="K99" s="102"/>
      <c r="L99" s="161"/>
    </row>
    <row r="100" spans="2:12" s="10" customFormat="1" ht="19.9" customHeight="1">
      <c r="B100" s="157"/>
      <c r="C100" s="102"/>
      <c r="D100" s="158" t="s">
        <v>149</v>
      </c>
      <c r="E100" s="159"/>
      <c r="F100" s="159"/>
      <c r="G100" s="159"/>
      <c r="H100" s="159"/>
      <c r="I100" s="159"/>
      <c r="J100" s="160">
        <f>J298</f>
        <v>0</v>
      </c>
      <c r="K100" s="102"/>
      <c r="L100" s="161"/>
    </row>
    <row r="101" spans="2:12" s="10" customFormat="1" ht="19.9" customHeight="1">
      <c r="B101" s="157"/>
      <c r="C101" s="102"/>
      <c r="D101" s="158" t="s">
        <v>150</v>
      </c>
      <c r="E101" s="159"/>
      <c r="F101" s="159"/>
      <c r="G101" s="159"/>
      <c r="H101" s="159"/>
      <c r="I101" s="159"/>
      <c r="J101" s="160">
        <f>J314</f>
        <v>0</v>
      </c>
      <c r="K101" s="102"/>
      <c r="L101" s="161"/>
    </row>
    <row r="102" spans="2:12" s="10" customFormat="1" ht="19.9" customHeight="1">
      <c r="B102" s="157"/>
      <c r="C102" s="102"/>
      <c r="D102" s="158" t="s">
        <v>151</v>
      </c>
      <c r="E102" s="159"/>
      <c r="F102" s="159"/>
      <c r="G102" s="159"/>
      <c r="H102" s="159"/>
      <c r="I102" s="159"/>
      <c r="J102" s="160">
        <f>J353</f>
        <v>0</v>
      </c>
      <c r="K102" s="102"/>
      <c r="L102" s="161"/>
    </row>
    <row r="103" spans="2:12" s="10" customFormat="1" ht="19.9" customHeight="1">
      <c r="B103" s="157"/>
      <c r="C103" s="102"/>
      <c r="D103" s="158" t="s">
        <v>152</v>
      </c>
      <c r="E103" s="159"/>
      <c r="F103" s="159"/>
      <c r="G103" s="159"/>
      <c r="H103" s="159"/>
      <c r="I103" s="159"/>
      <c r="J103" s="160">
        <f>J357</f>
        <v>0</v>
      </c>
      <c r="K103" s="102"/>
      <c r="L103" s="161"/>
    </row>
    <row r="104" spans="2:12" s="10" customFormat="1" ht="19.9" customHeight="1">
      <c r="B104" s="157"/>
      <c r="C104" s="102"/>
      <c r="D104" s="158" t="s">
        <v>154</v>
      </c>
      <c r="E104" s="159"/>
      <c r="F104" s="159"/>
      <c r="G104" s="159"/>
      <c r="H104" s="159"/>
      <c r="I104" s="159"/>
      <c r="J104" s="160">
        <f>J371</f>
        <v>0</v>
      </c>
      <c r="K104" s="102"/>
      <c r="L104" s="161"/>
    </row>
    <row r="105" spans="2:12" s="9" customFormat="1" ht="24.95" customHeight="1">
      <c r="B105" s="151"/>
      <c r="C105" s="152"/>
      <c r="D105" s="153" t="s">
        <v>155</v>
      </c>
      <c r="E105" s="154"/>
      <c r="F105" s="154"/>
      <c r="G105" s="154"/>
      <c r="H105" s="154"/>
      <c r="I105" s="154"/>
      <c r="J105" s="155">
        <f>J374</f>
        <v>0</v>
      </c>
      <c r="K105" s="152"/>
      <c r="L105" s="156"/>
    </row>
    <row r="106" spans="2:12" s="10" customFormat="1" ht="19.9" customHeight="1">
      <c r="B106" s="157"/>
      <c r="C106" s="102"/>
      <c r="D106" s="158" t="s">
        <v>156</v>
      </c>
      <c r="E106" s="159"/>
      <c r="F106" s="159"/>
      <c r="G106" s="159"/>
      <c r="H106" s="159"/>
      <c r="I106" s="159"/>
      <c r="J106" s="160">
        <f>J375</f>
        <v>0</v>
      </c>
      <c r="K106" s="102"/>
      <c r="L106" s="161"/>
    </row>
    <row r="107" spans="2:12" s="10" customFormat="1" ht="19.9" customHeight="1">
      <c r="B107" s="157"/>
      <c r="C107" s="102"/>
      <c r="D107" s="158" t="s">
        <v>157</v>
      </c>
      <c r="E107" s="159"/>
      <c r="F107" s="159"/>
      <c r="G107" s="159"/>
      <c r="H107" s="159"/>
      <c r="I107" s="159"/>
      <c r="J107" s="160">
        <f>J388</f>
        <v>0</v>
      </c>
      <c r="K107" s="102"/>
      <c r="L107" s="161"/>
    </row>
    <row r="108" spans="2:12" s="10" customFormat="1" ht="19.9" customHeight="1">
      <c r="B108" s="157"/>
      <c r="C108" s="102"/>
      <c r="D108" s="158" t="s">
        <v>158</v>
      </c>
      <c r="E108" s="159"/>
      <c r="F108" s="159"/>
      <c r="G108" s="159"/>
      <c r="H108" s="159"/>
      <c r="I108" s="159"/>
      <c r="J108" s="160">
        <f>J393</f>
        <v>0</v>
      </c>
      <c r="K108" s="102"/>
      <c r="L108" s="161"/>
    </row>
    <row r="109" spans="2:12" s="10" customFormat="1" ht="19.9" customHeight="1">
      <c r="B109" s="157"/>
      <c r="C109" s="102"/>
      <c r="D109" s="158" t="s">
        <v>159</v>
      </c>
      <c r="E109" s="159"/>
      <c r="F109" s="159"/>
      <c r="G109" s="159"/>
      <c r="H109" s="159"/>
      <c r="I109" s="159"/>
      <c r="J109" s="160">
        <f>J398</f>
        <v>0</v>
      </c>
      <c r="K109" s="102"/>
      <c r="L109" s="161"/>
    </row>
    <row r="110" spans="2:12" s="10" customFormat="1" ht="19.9" customHeight="1">
      <c r="B110" s="157"/>
      <c r="C110" s="102"/>
      <c r="D110" s="158" t="s">
        <v>160</v>
      </c>
      <c r="E110" s="159"/>
      <c r="F110" s="159"/>
      <c r="G110" s="159"/>
      <c r="H110" s="159"/>
      <c r="I110" s="159"/>
      <c r="J110" s="160">
        <f>J401</f>
        <v>0</v>
      </c>
      <c r="K110" s="102"/>
      <c r="L110" s="161"/>
    </row>
    <row r="111" spans="2:12" s="10" customFormat="1" ht="19.9" customHeight="1">
      <c r="B111" s="157"/>
      <c r="C111" s="102"/>
      <c r="D111" s="158" t="s">
        <v>161</v>
      </c>
      <c r="E111" s="159"/>
      <c r="F111" s="159"/>
      <c r="G111" s="159"/>
      <c r="H111" s="159"/>
      <c r="I111" s="159"/>
      <c r="J111" s="160">
        <f>J405</f>
        <v>0</v>
      </c>
      <c r="K111" s="102"/>
      <c r="L111" s="161"/>
    </row>
    <row r="112" spans="1:31" s="2" customFormat="1" ht="21.75" customHeight="1">
      <c r="A112" s="32"/>
      <c r="B112" s="33"/>
      <c r="C112" s="34"/>
      <c r="D112" s="34"/>
      <c r="E112" s="34"/>
      <c r="F112" s="34"/>
      <c r="G112" s="34"/>
      <c r="H112" s="34"/>
      <c r="I112" s="34"/>
      <c r="J112" s="34"/>
      <c r="K112" s="34"/>
      <c r="L112" s="49"/>
      <c r="S112" s="32"/>
      <c r="T112" s="32"/>
      <c r="U112" s="32"/>
      <c r="V112" s="32"/>
      <c r="W112" s="32"/>
      <c r="X112" s="32"/>
      <c r="Y112" s="32"/>
      <c r="Z112" s="32"/>
      <c r="AA112" s="32"/>
      <c r="AB112" s="32"/>
      <c r="AC112" s="32"/>
      <c r="AD112" s="32"/>
      <c r="AE112" s="32"/>
    </row>
    <row r="113" spans="1:31" s="2" customFormat="1" ht="6.95" customHeight="1">
      <c r="A113" s="32"/>
      <c r="B113" s="52"/>
      <c r="C113" s="53"/>
      <c r="D113" s="53"/>
      <c r="E113" s="53"/>
      <c r="F113" s="53"/>
      <c r="G113" s="53"/>
      <c r="H113" s="53"/>
      <c r="I113" s="53"/>
      <c r="J113" s="53"/>
      <c r="K113" s="53"/>
      <c r="L113" s="49"/>
      <c r="S113" s="32"/>
      <c r="T113" s="32"/>
      <c r="U113" s="32"/>
      <c r="V113" s="32"/>
      <c r="W113" s="32"/>
      <c r="X113" s="32"/>
      <c r="Y113" s="32"/>
      <c r="Z113" s="32"/>
      <c r="AA113" s="32"/>
      <c r="AB113" s="32"/>
      <c r="AC113" s="32"/>
      <c r="AD113" s="32"/>
      <c r="AE113" s="32"/>
    </row>
    <row r="117" spans="1:31" s="2" customFormat="1" ht="6.95" customHeight="1">
      <c r="A117" s="32"/>
      <c r="B117" s="54"/>
      <c r="C117" s="55"/>
      <c r="D117" s="55"/>
      <c r="E117" s="55"/>
      <c r="F117" s="55"/>
      <c r="G117" s="55"/>
      <c r="H117" s="55"/>
      <c r="I117" s="55"/>
      <c r="J117" s="55"/>
      <c r="K117" s="55"/>
      <c r="L117" s="49"/>
      <c r="S117" s="32"/>
      <c r="T117" s="32"/>
      <c r="U117" s="32"/>
      <c r="V117" s="32"/>
      <c r="W117" s="32"/>
      <c r="X117" s="32"/>
      <c r="Y117" s="32"/>
      <c r="Z117" s="32"/>
      <c r="AA117" s="32"/>
      <c r="AB117" s="32"/>
      <c r="AC117" s="32"/>
      <c r="AD117" s="32"/>
      <c r="AE117" s="32"/>
    </row>
    <row r="118" spans="1:31" s="2" customFormat="1" ht="24.95" customHeight="1">
      <c r="A118" s="32"/>
      <c r="B118" s="33"/>
      <c r="C118" s="21" t="s">
        <v>162</v>
      </c>
      <c r="D118" s="34"/>
      <c r="E118" s="34"/>
      <c r="F118" s="34"/>
      <c r="G118" s="34"/>
      <c r="H118" s="34"/>
      <c r="I118" s="34"/>
      <c r="J118" s="34"/>
      <c r="K118" s="34"/>
      <c r="L118" s="49"/>
      <c r="S118" s="32"/>
      <c r="T118" s="32"/>
      <c r="U118" s="32"/>
      <c r="V118" s="32"/>
      <c r="W118" s="32"/>
      <c r="X118" s="32"/>
      <c r="Y118" s="32"/>
      <c r="Z118" s="32"/>
      <c r="AA118" s="32"/>
      <c r="AB118" s="32"/>
      <c r="AC118" s="32"/>
      <c r="AD118" s="32"/>
      <c r="AE118" s="32"/>
    </row>
    <row r="119" spans="1:31" s="2" customFormat="1" ht="6.95" customHeight="1">
      <c r="A119" s="32"/>
      <c r="B119" s="33"/>
      <c r="C119" s="34"/>
      <c r="D119" s="34"/>
      <c r="E119" s="34"/>
      <c r="F119" s="34"/>
      <c r="G119" s="34"/>
      <c r="H119" s="34"/>
      <c r="I119" s="34"/>
      <c r="J119" s="34"/>
      <c r="K119" s="34"/>
      <c r="L119" s="49"/>
      <c r="S119" s="32"/>
      <c r="T119" s="32"/>
      <c r="U119" s="32"/>
      <c r="V119" s="32"/>
      <c r="W119" s="32"/>
      <c r="X119" s="32"/>
      <c r="Y119" s="32"/>
      <c r="Z119" s="32"/>
      <c r="AA119" s="32"/>
      <c r="AB119" s="32"/>
      <c r="AC119" s="32"/>
      <c r="AD119" s="32"/>
      <c r="AE119" s="32"/>
    </row>
    <row r="120" spans="1:31" s="2" customFormat="1" ht="12" customHeight="1">
      <c r="A120" s="32"/>
      <c r="B120" s="33"/>
      <c r="C120" s="27" t="s">
        <v>16</v>
      </c>
      <c r="D120" s="34"/>
      <c r="E120" s="34"/>
      <c r="F120" s="34"/>
      <c r="G120" s="34"/>
      <c r="H120" s="34"/>
      <c r="I120" s="34"/>
      <c r="J120" s="34"/>
      <c r="K120" s="34"/>
      <c r="L120" s="49"/>
      <c r="S120" s="32"/>
      <c r="T120" s="32"/>
      <c r="U120" s="32"/>
      <c r="V120" s="32"/>
      <c r="W120" s="32"/>
      <c r="X120" s="32"/>
      <c r="Y120" s="32"/>
      <c r="Z120" s="32"/>
      <c r="AA120" s="32"/>
      <c r="AB120" s="32"/>
      <c r="AC120" s="32"/>
      <c r="AD120" s="32"/>
      <c r="AE120" s="32"/>
    </row>
    <row r="121" spans="1:31" s="2" customFormat="1" ht="16.5" customHeight="1">
      <c r="A121" s="32"/>
      <c r="B121" s="33"/>
      <c r="C121" s="34"/>
      <c r="D121" s="34"/>
      <c r="E121" s="285" t="str">
        <f>E7</f>
        <v>Polní cesty stavby D6 v k.ú. Řevničov_3</v>
      </c>
      <c r="F121" s="286"/>
      <c r="G121" s="286"/>
      <c r="H121" s="286"/>
      <c r="I121" s="34"/>
      <c r="J121" s="34"/>
      <c r="K121" s="34"/>
      <c r="L121" s="49"/>
      <c r="S121" s="32"/>
      <c r="T121" s="32"/>
      <c r="U121" s="32"/>
      <c r="V121" s="32"/>
      <c r="W121" s="32"/>
      <c r="X121" s="32"/>
      <c r="Y121" s="32"/>
      <c r="Z121" s="32"/>
      <c r="AA121" s="32"/>
      <c r="AB121" s="32"/>
      <c r="AC121" s="32"/>
      <c r="AD121" s="32"/>
      <c r="AE121" s="32"/>
    </row>
    <row r="122" spans="1:31" s="2" customFormat="1" ht="12" customHeight="1">
      <c r="A122" s="32"/>
      <c r="B122" s="33"/>
      <c r="C122" s="27" t="s">
        <v>137</v>
      </c>
      <c r="D122" s="34"/>
      <c r="E122" s="34"/>
      <c r="F122" s="34"/>
      <c r="G122" s="34"/>
      <c r="H122" s="34"/>
      <c r="I122" s="34"/>
      <c r="J122" s="34"/>
      <c r="K122" s="34"/>
      <c r="L122" s="49"/>
      <c r="S122" s="32"/>
      <c r="T122" s="32"/>
      <c r="U122" s="32"/>
      <c r="V122" s="32"/>
      <c r="W122" s="32"/>
      <c r="X122" s="32"/>
      <c r="Y122" s="32"/>
      <c r="Z122" s="32"/>
      <c r="AA122" s="32"/>
      <c r="AB122" s="32"/>
      <c r="AC122" s="32"/>
      <c r="AD122" s="32"/>
      <c r="AE122" s="32"/>
    </row>
    <row r="123" spans="1:31" s="2" customFormat="1" ht="16.5" customHeight="1">
      <c r="A123" s="32"/>
      <c r="B123" s="33"/>
      <c r="C123" s="34"/>
      <c r="D123" s="34"/>
      <c r="E123" s="238" t="str">
        <f>E9</f>
        <v xml:space="preserve">202004018 - SO 108 - Polní cesta VPC 18 </v>
      </c>
      <c r="F123" s="287"/>
      <c r="G123" s="287"/>
      <c r="H123" s="287"/>
      <c r="I123" s="34"/>
      <c r="J123" s="34"/>
      <c r="K123" s="34"/>
      <c r="L123" s="49"/>
      <c r="S123" s="32"/>
      <c r="T123" s="32"/>
      <c r="U123" s="32"/>
      <c r="V123" s="32"/>
      <c r="W123" s="32"/>
      <c r="X123" s="32"/>
      <c r="Y123" s="32"/>
      <c r="Z123" s="32"/>
      <c r="AA123" s="32"/>
      <c r="AB123" s="32"/>
      <c r="AC123" s="32"/>
      <c r="AD123" s="32"/>
      <c r="AE123" s="32"/>
    </row>
    <row r="124" spans="1:31" s="2" customFormat="1" ht="6.95" customHeight="1">
      <c r="A124" s="32"/>
      <c r="B124" s="33"/>
      <c r="C124" s="34"/>
      <c r="D124" s="34"/>
      <c r="E124" s="34"/>
      <c r="F124" s="34"/>
      <c r="G124" s="34"/>
      <c r="H124" s="34"/>
      <c r="I124" s="34"/>
      <c r="J124" s="34"/>
      <c r="K124" s="34"/>
      <c r="L124" s="49"/>
      <c r="S124" s="32"/>
      <c r="T124" s="32"/>
      <c r="U124" s="32"/>
      <c r="V124" s="32"/>
      <c r="W124" s="32"/>
      <c r="X124" s="32"/>
      <c r="Y124" s="32"/>
      <c r="Z124" s="32"/>
      <c r="AA124" s="32"/>
      <c r="AB124" s="32"/>
      <c r="AC124" s="32"/>
      <c r="AD124" s="32"/>
      <c r="AE124" s="32"/>
    </row>
    <row r="125" spans="1:31" s="2" customFormat="1" ht="12" customHeight="1">
      <c r="A125" s="32"/>
      <c r="B125" s="33"/>
      <c r="C125" s="27" t="s">
        <v>20</v>
      </c>
      <c r="D125" s="34"/>
      <c r="E125" s="34"/>
      <c r="F125" s="25" t="str">
        <f>F12</f>
        <v>Řevníčov</v>
      </c>
      <c r="G125" s="34"/>
      <c r="H125" s="34"/>
      <c r="I125" s="27" t="s">
        <v>22</v>
      </c>
      <c r="J125" s="64" t="str">
        <f>IF(J12="","",J12)</f>
        <v>18. 4. 2020</v>
      </c>
      <c r="K125" s="34"/>
      <c r="L125" s="49"/>
      <c r="S125" s="32"/>
      <c r="T125" s="32"/>
      <c r="U125" s="32"/>
      <c r="V125" s="32"/>
      <c r="W125" s="32"/>
      <c r="X125" s="32"/>
      <c r="Y125" s="32"/>
      <c r="Z125" s="32"/>
      <c r="AA125" s="32"/>
      <c r="AB125" s="32"/>
      <c r="AC125" s="32"/>
      <c r="AD125" s="32"/>
      <c r="AE125" s="32"/>
    </row>
    <row r="126" spans="1:31" s="2" customFormat="1" ht="6.95" customHeight="1">
      <c r="A126" s="32"/>
      <c r="B126" s="33"/>
      <c r="C126" s="34"/>
      <c r="D126" s="34"/>
      <c r="E126" s="34"/>
      <c r="F126" s="34"/>
      <c r="G126" s="34"/>
      <c r="H126" s="34"/>
      <c r="I126" s="34"/>
      <c r="J126" s="34"/>
      <c r="K126" s="34"/>
      <c r="L126" s="49"/>
      <c r="S126" s="32"/>
      <c r="T126" s="32"/>
      <c r="U126" s="32"/>
      <c r="V126" s="32"/>
      <c r="W126" s="32"/>
      <c r="X126" s="32"/>
      <c r="Y126" s="32"/>
      <c r="Z126" s="32"/>
      <c r="AA126" s="32"/>
      <c r="AB126" s="32"/>
      <c r="AC126" s="32"/>
      <c r="AD126" s="32"/>
      <c r="AE126" s="32"/>
    </row>
    <row r="127" spans="1:31" s="2" customFormat="1" ht="15.2" customHeight="1">
      <c r="A127" s="32"/>
      <c r="B127" s="33"/>
      <c r="C127" s="27" t="s">
        <v>24</v>
      </c>
      <c r="D127" s="34"/>
      <c r="E127" s="34"/>
      <c r="F127" s="25" t="str">
        <f>E15</f>
        <v>Státní pozemkový úřad</v>
      </c>
      <c r="G127" s="34"/>
      <c r="H127" s="34"/>
      <c r="I127" s="27" t="s">
        <v>32</v>
      </c>
      <c r="J127" s="30" t="str">
        <f>E21</f>
        <v>S-pro servis s.r.o.</v>
      </c>
      <c r="K127" s="34"/>
      <c r="L127" s="49"/>
      <c r="S127" s="32"/>
      <c r="T127" s="32"/>
      <c r="U127" s="32"/>
      <c r="V127" s="32"/>
      <c r="W127" s="32"/>
      <c r="X127" s="32"/>
      <c r="Y127" s="32"/>
      <c r="Z127" s="32"/>
      <c r="AA127" s="32"/>
      <c r="AB127" s="32"/>
      <c r="AC127" s="32"/>
      <c r="AD127" s="32"/>
      <c r="AE127" s="32"/>
    </row>
    <row r="128" spans="1:31" s="2" customFormat="1" ht="15.2" customHeight="1">
      <c r="A128" s="32"/>
      <c r="B128" s="33"/>
      <c r="C128" s="27" t="s">
        <v>30</v>
      </c>
      <c r="D128" s="34"/>
      <c r="E128" s="34"/>
      <c r="F128" s="25" t="str">
        <f>IF(E18="","",E18)</f>
        <v>Vyplň údaj</v>
      </c>
      <c r="G128" s="34"/>
      <c r="H128" s="34"/>
      <c r="I128" s="27" t="s">
        <v>37</v>
      </c>
      <c r="J128" s="30" t="str">
        <f>E24</f>
        <v xml:space="preserve"> </v>
      </c>
      <c r="K128" s="34"/>
      <c r="L128" s="49"/>
      <c r="S128" s="32"/>
      <c r="T128" s="32"/>
      <c r="U128" s="32"/>
      <c r="V128" s="32"/>
      <c r="W128" s="32"/>
      <c r="X128" s="32"/>
      <c r="Y128" s="32"/>
      <c r="Z128" s="32"/>
      <c r="AA128" s="32"/>
      <c r="AB128" s="32"/>
      <c r="AC128" s="32"/>
      <c r="AD128" s="32"/>
      <c r="AE128" s="32"/>
    </row>
    <row r="129" spans="1:31" s="2" customFormat="1" ht="10.35" customHeight="1">
      <c r="A129" s="32"/>
      <c r="B129" s="33"/>
      <c r="C129" s="34"/>
      <c r="D129" s="34"/>
      <c r="E129" s="34"/>
      <c r="F129" s="34"/>
      <c r="G129" s="34"/>
      <c r="H129" s="34"/>
      <c r="I129" s="34"/>
      <c r="J129" s="34"/>
      <c r="K129" s="34"/>
      <c r="L129" s="49"/>
      <c r="S129" s="32"/>
      <c r="T129" s="32"/>
      <c r="U129" s="32"/>
      <c r="V129" s="32"/>
      <c r="W129" s="32"/>
      <c r="X129" s="32"/>
      <c r="Y129" s="32"/>
      <c r="Z129" s="32"/>
      <c r="AA129" s="32"/>
      <c r="AB129" s="32"/>
      <c r="AC129" s="32"/>
      <c r="AD129" s="32"/>
      <c r="AE129" s="32"/>
    </row>
    <row r="130" spans="1:31" s="11" customFormat="1" ht="29.25" customHeight="1">
      <c r="A130" s="162"/>
      <c r="B130" s="163"/>
      <c r="C130" s="164" t="s">
        <v>163</v>
      </c>
      <c r="D130" s="165" t="s">
        <v>65</v>
      </c>
      <c r="E130" s="165" t="s">
        <v>61</v>
      </c>
      <c r="F130" s="165" t="s">
        <v>62</v>
      </c>
      <c r="G130" s="165" t="s">
        <v>164</v>
      </c>
      <c r="H130" s="165" t="s">
        <v>165</v>
      </c>
      <c r="I130" s="165" t="s">
        <v>166</v>
      </c>
      <c r="J130" s="165" t="s">
        <v>143</v>
      </c>
      <c r="K130" s="166" t="s">
        <v>167</v>
      </c>
      <c r="L130" s="167"/>
      <c r="M130" s="73" t="s">
        <v>1</v>
      </c>
      <c r="N130" s="74" t="s">
        <v>44</v>
      </c>
      <c r="O130" s="74" t="s">
        <v>168</v>
      </c>
      <c r="P130" s="74" t="s">
        <v>169</v>
      </c>
      <c r="Q130" s="74" t="s">
        <v>170</v>
      </c>
      <c r="R130" s="74" t="s">
        <v>171</v>
      </c>
      <c r="S130" s="74" t="s">
        <v>172</v>
      </c>
      <c r="T130" s="75" t="s">
        <v>173</v>
      </c>
      <c r="U130" s="162"/>
      <c r="V130" s="162"/>
      <c r="W130" s="162"/>
      <c r="X130" s="162"/>
      <c r="Y130" s="162"/>
      <c r="Z130" s="162"/>
      <c r="AA130" s="162"/>
      <c r="AB130" s="162"/>
      <c r="AC130" s="162"/>
      <c r="AD130" s="162"/>
      <c r="AE130" s="162"/>
    </row>
    <row r="131" spans="1:63" s="2" customFormat="1" ht="22.9" customHeight="1">
      <c r="A131" s="32"/>
      <c r="B131" s="33"/>
      <c r="C131" s="80" t="s">
        <v>174</v>
      </c>
      <c r="D131" s="34"/>
      <c r="E131" s="34"/>
      <c r="F131" s="34"/>
      <c r="G131" s="34"/>
      <c r="H131" s="34"/>
      <c r="I131" s="34"/>
      <c r="J131" s="168">
        <f>BK131</f>
        <v>0</v>
      </c>
      <c r="K131" s="34"/>
      <c r="L131" s="37"/>
      <c r="M131" s="76"/>
      <c r="N131" s="169"/>
      <c r="O131" s="77"/>
      <c r="P131" s="170">
        <f>P132+P374</f>
        <v>0</v>
      </c>
      <c r="Q131" s="77"/>
      <c r="R131" s="170">
        <f>R132+R374</f>
        <v>8964.78275253</v>
      </c>
      <c r="S131" s="77"/>
      <c r="T131" s="171">
        <f>T132+T374</f>
        <v>0</v>
      </c>
      <c r="U131" s="32"/>
      <c r="V131" s="32"/>
      <c r="W131" s="32"/>
      <c r="X131" s="32"/>
      <c r="Y131" s="32"/>
      <c r="Z131" s="32"/>
      <c r="AA131" s="32"/>
      <c r="AB131" s="32"/>
      <c r="AC131" s="32"/>
      <c r="AD131" s="32"/>
      <c r="AE131" s="32"/>
      <c r="AT131" s="15" t="s">
        <v>79</v>
      </c>
      <c r="AU131" s="15" t="s">
        <v>145</v>
      </c>
      <c r="BK131" s="172">
        <f>BK132+BK374</f>
        <v>0</v>
      </c>
    </row>
    <row r="132" spans="2:63" s="12" customFormat="1" ht="25.9" customHeight="1">
      <c r="B132" s="173"/>
      <c r="C132" s="174"/>
      <c r="D132" s="175" t="s">
        <v>79</v>
      </c>
      <c r="E132" s="176" t="s">
        <v>175</v>
      </c>
      <c r="F132" s="176" t="s">
        <v>176</v>
      </c>
      <c r="G132" s="174"/>
      <c r="H132" s="174"/>
      <c r="I132" s="177"/>
      <c r="J132" s="178">
        <f>BK132</f>
        <v>0</v>
      </c>
      <c r="K132" s="174"/>
      <c r="L132" s="179"/>
      <c r="M132" s="180"/>
      <c r="N132" s="181"/>
      <c r="O132" s="181"/>
      <c r="P132" s="182">
        <f>P133+P255+P298+P314+P353+P357+P371</f>
        <v>0</v>
      </c>
      <c r="Q132" s="181"/>
      <c r="R132" s="182">
        <f>R133+R255+R298+R314+R353+R357+R371</f>
        <v>8964.78275253</v>
      </c>
      <c r="S132" s="181"/>
      <c r="T132" s="183">
        <f>T133+T255+T298+T314+T353+T357+T371</f>
        <v>0</v>
      </c>
      <c r="AR132" s="184" t="s">
        <v>87</v>
      </c>
      <c r="AT132" s="185" t="s">
        <v>79</v>
      </c>
      <c r="AU132" s="185" t="s">
        <v>80</v>
      </c>
      <c r="AY132" s="184" t="s">
        <v>177</v>
      </c>
      <c r="BK132" s="186">
        <f>BK133+BK255+BK298+BK314+BK353+BK357+BK371</f>
        <v>0</v>
      </c>
    </row>
    <row r="133" spans="2:63" s="12" customFormat="1" ht="22.9" customHeight="1">
      <c r="B133" s="173"/>
      <c r="C133" s="174"/>
      <c r="D133" s="175" t="s">
        <v>79</v>
      </c>
      <c r="E133" s="187" t="s">
        <v>87</v>
      </c>
      <c r="F133" s="187" t="s">
        <v>178</v>
      </c>
      <c r="G133" s="174"/>
      <c r="H133" s="174"/>
      <c r="I133" s="177"/>
      <c r="J133" s="188">
        <f>BK133</f>
        <v>0</v>
      </c>
      <c r="K133" s="174"/>
      <c r="L133" s="179"/>
      <c r="M133" s="180"/>
      <c r="N133" s="181"/>
      <c r="O133" s="181"/>
      <c r="P133" s="182">
        <f>SUM(P134:P254)</f>
        <v>0</v>
      </c>
      <c r="Q133" s="181"/>
      <c r="R133" s="182">
        <f>SUM(R134:R254)</f>
        <v>57.8536</v>
      </c>
      <c r="S133" s="181"/>
      <c r="T133" s="183">
        <f>SUM(T134:T254)</f>
        <v>0</v>
      </c>
      <c r="AR133" s="184" t="s">
        <v>87</v>
      </c>
      <c r="AT133" s="185" t="s">
        <v>79</v>
      </c>
      <c r="AU133" s="185" t="s">
        <v>87</v>
      </c>
      <c r="AY133" s="184" t="s">
        <v>177</v>
      </c>
      <c r="BK133" s="186">
        <f>SUM(BK134:BK254)</f>
        <v>0</v>
      </c>
    </row>
    <row r="134" spans="1:65" s="2" customFormat="1" ht="24.2" customHeight="1">
      <c r="A134" s="32"/>
      <c r="B134" s="33"/>
      <c r="C134" s="189" t="s">
        <v>87</v>
      </c>
      <c r="D134" s="189" t="s">
        <v>179</v>
      </c>
      <c r="E134" s="190" t="s">
        <v>1151</v>
      </c>
      <c r="F134" s="191" t="s">
        <v>1152</v>
      </c>
      <c r="G134" s="192" t="s">
        <v>182</v>
      </c>
      <c r="H134" s="193">
        <v>3885.68</v>
      </c>
      <c r="I134" s="194"/>
      <c r="J134" s="195">
        <f>ROUND(I134*H134,2)</f>
        <v>0</v>
      </c>
      <c r="K134" s="191" t="s">
        <v>183</v>
      </c>
      <c r="L134" s="37"/>
      <c r="M134" s="196" t="s">
        <v>1</v>
      </c>
      <c r="N134" s="197" t="s">
        <v>45</v>
      </c>
      <c r="O134" s="69"/>
      <c r="P134" s="198">
        <f>O134*H134</f>
        <v>0</v>
      </c>
      <c r="Q134" s="198">
        <v>0</v>
      </c>
      <c r="R134" s="198">
        <f>Q134*H134</f>
        <v>0</v>
      </c>
      <c r="S134" s="198">
        <v>0</v>
      </c>
      <c r="T134" s="199">
        <f>S134*H134</f>
        <v>0</v>
      </c>
      <c r="U134" s="32"/>
      <c r="V134" s="32"/>
      <c r="W134" s="32"/>
      <c r="X134" s="32"/>
      <c r="Y134" s="32"/>
      <c r="Z134" s="32"/>
      <c r="AA134" s="32"/>
      <c r="AB134" s="32"/>
      <c r="AC134" s="32"/>
      <c r="AD134" s="32"/>
      <c r="AE134" s="32"/>
      <c r="AR134" s="200" t="s">
        <v>184</v>
      </c>
      <c r="AT134" s="200" t="s">
        <v>179</v>
      </c>
      <c r="AU134" s="200" t="s">
        <v>89</v>
      </c>
      <c r="AY134" s="15" t="s">
        <v>177</v>
      </c>
      <c r="BE134" s="201">
        <f>IF(N134="základní",J134,0)</f>
        <v>0</v>
      </c>
      <c r="BF134" s="201">
        <f>IF(N134="snížená",J134,0)</f>
        <v>0</v>
      </c>
      <c r="BG134" s="201">
        <f>IF(N134="zákl. přenesená",J134,0)</f>
        <v>0</v>
      </c>
      <c r="BH134" s="201">
        <f>IF(N134="sníž. přenesená",J134,0)</f>
        <v>0</v>
      </c>
      <c r="BI134" s="201">
        <f>IF(N134="nulová",J134,0)</f>
        <v>0</v>
      </c>
      <c r="BJ134" s="15" t="s">
        <v>87</v>
      </c>
      <c r="BK134" s="201">
        <f>ROUND(I134*H134,2)</f>
        <v>0</v>
      </c>
      <c r="BL134" s="15" t="s">
        <v>184</v>
      </c>
      <c r="BM134" s="200" t="s">
        <v>1285</v>
      </c>
    </row>
    <row r="135" spans="1:47" s="2" customFormat="1" ht="19.5">
      <c r="A135" s="32"/>
      <c r="B135" s="33"/>
      <c r="C135" s="34"/>
      <c r="D135" s="202" t="s">
        <v>186</v>
      </c>
      <c r="E135" s="34"/>
      <c r="F135" s="203" t="s">
        <v>1154</v>
      </c>
      <c r="G135" s="34"/>
      <c r="H135" s="34"/>
      <c r="I135" s="204"/>
      <c r="J135" s="34"/>
      <c r="K135" s="34"/>
      <c r="L135" s="37"/>
      <c r="M135" s="205"/>
      <c r="N135" s="206"/>
      <c r="O135" s="69"/>
      <c r="P135" s="69"/>
      <c r="Q135" s="69"/>
      <c r="R135" s="69"/>
      <c r="S135" s="69"/>
      <c r="T135" s="70"/>
      <c r="U135" s="32"/>
      <c r="V135" s="32"/>
      <c r="W135" s="32"/>
      <c r="X135" s="32"/>
      <c r="Y135" s="32"/>
      <c r="Z135" s="32"/>
      <c r="AA135" s="32"/>
      <c r="AB135" s="32"/>
      <c r="AC135" s="32"/>
      <c r="AD135" s="32"/>
      <c r="AE135" s="32"/>
      <c r="AT135" s="15" t="s">
        <v>186</v>
      </c>
      <c r="AU135" s="15" t="s">
        <v>89</v>
      </c>
    </row>
    <row r="136" spans="1:65" s="2" customFormat="1" ht="24.2" customHeight="1">
      <c r="A136" s="32"/>
      <c r="B136" s="33"/>
      <c r="C136" s="189" t="s">
        <v>89</v>
      </c>
      <c r="D136" s="189" t="s">
        <v>179</v>
      </c>
      <c r="E136" s="190" t="s">
        <v>1286</v>
      </c>
      <c r="F136" s="191" t="s">
        <v>1287</v>
      </c>
      <c r="G136" s="192" t="s">
        <v>198</v>
      </c>
      <c r="H136" s="193">
        <v>575.5</v>
      </c>
      <c r="I136" s="194"/>
      <c r="J136" s="195">
        <f>ROUND(I136*H136,2)</f>
        <v>0</v>
      </c>
      <c r="K136" s="191" t="s">
        <v>183</v>
      </c>
      <c r="L136" s="37"/>
      <c r="M136" s="196" t="s">
        <v>1</v>
      </c>
      <c r="N136" s="197" t="s">
        <v>45</v>
      </c>
      <c r="O136" s="69"/>
      <c r="P136" s="198">
        <f>O136*H136</f>
        <v>0</v>
      </c>
      <c r="Q136" s="198">
        <v>0</v>
      </c>
      <c r="R136" s="198">
        <f>Q136*H136</f>
        <v>0</v>
      </c>
      <c r="S136" s="198">
        <v>0</v>
      </c>
      <c r="T136" s="199">
        <f>S136*H136</f>
        <v>0</v>
      </c>
      <c r="U136" s="32"/>
      <c r="V136" s="32"/>
      <c r="W136" s="32"/>
      <c r="X136" s="32"/>
      <c r="Y136" s="32"/>
      <c r="Z136" s="32"/>
      <c r="AA136" s="32"/>
      <c r="AB136" s="32"/>
      <c r="AC136" s="32"/>
      <c r="AD136" s="32"/>
      <c r="AE136" s="32"/>
      <c r="AR136" s="200" t="s">
        <v>184</v>
      </c>
      <c r="AT136" s="200" t="s">
        <v>179</v>
      </c>
      <c r="AU136" s="200" t="s">
        <v>89</v>
      </c>
      <c r="AY136" s="15" t="s">
        <v>177</v>
      </c>
      <c r="BE136" s="201">
        <f>IF(N136="základní",J136,0)</f>
        <v>0</v>
      </c>
      <c r="BF136" s="201">
        <f>IF(N136="snížená",J136,0)</f>
        <v>0</v>
      </c>
      <c r="BG136" s="201">
        <f>IF(N136="zákl. přenesená",J136,0)</f>
        <v>0</v>
      </c>
      <c r="BH136" s="201">
        <f>IF(N136="sníž. přenesená",J136,0)</f>
        <v>0</v>
      </c>
      <c r="BI136" s="201">
        <f>IF(N136="nulová",J136,0)</f>
        <v>0</v>
      </c>
      <c r="BJ136" s="15" t="s">
        <v>87</v>
      </c>
      <c r="BK136" s="201">
        <f>ROUND(I136*H136,2)</f>
        <v>0</v>
      </c>
      <c r="BL136" s="15" t="s">
        <v>184</v>
      </c>
      <c r="BM136" s="200" t="s">
        <v>1288</v>
      </c>
    </row>
    <row r="137" spans="1:47" s="2" customFormat="1" ht="19.5">
      <c r="A137" s="32"/>
      <c r="B137" s="33"/>
      <c r="C137" s="34"/>
      <c r="D137" s="202" t="s">
        <v>186</v>
      </c>
      <c r="E137" s="34"/>
      <c r="F137" s="203" t="s">
        <v>1289</v>
      </c>
      <c r="G137" s="34"/>
      <c r="H137" s="34"/>
      <c r="I137" s="204"/>
      <c r="J137" s="34"/>
      <c r="K137" s="34"/>
      <c r="L137" s="37"/>
      <c r="M137" s="205"/>
      <c r="N137" s="206"/>
      <c r="O137" s="69"/>
      <c r="P137" s="69"/>
      <c r="Q137" s="69"/>
      <c r="R137" s="69"/>
      <c r="S137" s="69"/>
      <c r="T137" s="70"/>
      <c r="U137" s="32"/>
      <c r="V137" s="32"/>
      <c r="W137" s="32"/>
      <c r="X137" s="32"/>
      <c r="Y137" s="32"/>
      <c r="Z137" s="32"/>
      <c r="AA137" s="32"/>
      <c r="AB137" s="32"/>
      <c r="AC137" s="32"/>
      <c r="AD137" s="32"/>
      <c r="AE137" s="32"/>
      <c r="AT137" s="15" t="s">
        <v>186</v>
      </c>
      <c r="AU137" s="15" t="s">
        <v>89</v>
      </c>
    </row>
    <row r="138" spans="1:47" s="2" customFormat="1" ht="39">
      <c r="A138" s="32"/>
      <c r="B138" s="33"/>
      <c r="C138" s="34"/>
      <c r="D138" s="202" t="s">
        <v>188</v>
      </c>
      <c r="E138" s="34"/>
      <c r="F138" s="207" t="s">
        <v>1290</v>
      </c>
      <c r="G138" s="34"/>
      <c r="H138" s="34"/>
      <c r="I138" s="204"/>
      <c r="J138" s="34"/>
      <c r="K138" s="34"/>
      <c r="L138" s="37"/>
      <c r="M138" s="205"/>
      <c r="N138" s="206"/>
      <c r="O138" s="69"/>
      <c r="P138" s="69"/>
      <c r="Q138" s="69"/>
      <c r="R138" s="69"/>
      <c r="S138" s="69"/>
      <c r="T138" s="70"/>
      <c r="U138" s="32"/>
      <c r="V138" s="32"/>
      <c r="W138" s="32"/>
      <c r="X138" s="32"/>
      <c r="Y138" s="32"/>
      <c r="Z138" s="32"/>
      <c r="AA138" s="32"/>
      <c r="AB138" s="32"/>
      <c r="AC138" s="32"/>
      <c r="AD138" s="32"/>
      <c r="AE138" s="32"/>
      <c r="AT138" s="15" t="s">
        <v>188</v>
      </c>
      <c r="AU138" s="15" t="s">
        <v>89</v>
      </c>
    </row>
    <row r="139" spans="1:65" s="2" customFormat="1" ht="24.2" customHeight="1">
      <c r="A139" s="32"/>
      <c r="B139" s="33"/>
      <c r="C139" s="189" t="s">
        <v>195</v>
      </c>
      <c r="D139" s="189" t="s">
        <v>179</v>
      </c>
      <c r="E139" s="190" t="s">
        <v>196</v>
      </c>
      <c r="F139" s="191" t="s">
        <v>197</v>
      </c>
      <c r="G139" s="192" t="s">
        <v>198</v>
      </c>
      <c r="H139" s="193">
        <v>55.2</v>
      </c>
      <c r="I139" s="194"/>
      <c r="J139" s="195">
        <f>ROUND(I139*H139,2)</f>
        <v>0</v>
      </c>
      <c r="K139" s="191" t="s">
        <v>183</v>
      </c>
      <c r="L139" s="37"/>
      <c r="M139" s="196" t="s">
        <v>1</v>
      </c>
      <c r="N139" s="197" t="s">
        <v>45</v>
      </c>
      <c r="O139" s="69"/>
      <c r="P139" s="198">
        <f>O139*H139</f>
        <v>0</v>
      </c>
      <c r="Q139" s="198">
        <v>0</v>
      </c>
      <c r="R139" s="198">
        <f>Q139*H139</f>
        <v>0</v>
      </c>
      <c r="S139" s="198">
        <v>0</v>
      </c>
      <c r="T139" s="199">
        <f>S139*H139</f>
        <v>0</v>
      </c>
      <c r="U139" s="32"/>
      <c r="V139" s="32"/>
      <c r="W139" s="32"/>
      <c r="X139" s="32"/>
      <c r="Y139" s="32"/>
      <c r="Z139" s="32"/>
      <c r="AA139" s="32"/>
      <c r="AB139" s="32"/>
      <c r="AC139" s="32"/>
      <c r="AD139" s="32"/>
      <c r="AE139" s="32"/>
      <c r="AR139" s="200" t="s">
        <v>184</v>
      </c>
      <c r="AT139" s="200" t="s">
        <v>179</v>
      </c>
      <c r="AU139" s="200" t="s">
        <v>89</v>
      </c>
      <c r="AY139" s="15" t="s">
        <v>177</v>
      </c>
      <c r="BE139" s="201">
        <f>IF(N139="základní",J139,0)</f>
        <v>0</v>
      </c>
      <c r="BF139" s="201">
        <f>IF(N139="snížená",J139,0)</f>
        <v>0</v>
      </c>
      <c r="BG139" s="201">
        <f>IF(N139="zákl. přenesená",J139,0)</f>
        <v>0</v>
      </c>
      <c r="BH139" s="201">
        <f>IF(N139="sníž. přenesená",J139,0)</f>
        <v>0</v>
      </c>
      <c r="BI139" s="201">
        <f>IF(N139="nulová",J139,0)</f>
        <v>0</v>
      </c>
      <c r="BJ139" s="15" t="s">
        <v>87</v>
      </c>
      <c r="BK139" s="201">
        <f>ROUND(I139*H139,2)</f>
        <v>0</v>
      </c>
      <c r="BL139" s="15" t="s">
        <v>184</v>
      </c>
      <c r="BM139" s="200" t="s">
        <v>1291</v>
      </c>
    </row>
    <row r="140" spans="1:47" s="2" customFormat="1" ht="19.5">
      <c r="A140" s="32"/>
      <c r="B140" s="33"/>
      <c r="C140" s="34"/>
      <c r="D140" s="202" t="s">
        <v>186</v>
      </c>
      <c r="E140" s="34"/>
      <c r="F140" s="203" t="s">
        <v>200</v>
      </c>
      <c r="G140" s="34"/>
      <c r="H140" s="34"/>
      <c r="I140" s="204"/>
      <c r="J140" s="34"/>
      <c r="K140" s="34"/>
      <c r="L140" s="37"/>
      <c r="M140" s="205"/>
      <c r="N140" s="206"/>
      <c r="O140" s="69"/>
      <c r="P140" s="69"/>
      <c r="Q140" s="69"/>
      <c r="R140" s="69"/>
      <c r="S140" s="69"/>
      <c r="T140" s="70"/>
      <c r="U140" s="32"/>
      <c r="V140" s="32"/>
      <c r="W140" s="32"/>
      <c r="X140" s="32"/>
      <c r="Y140" s="32"/>
      <c r="Z140" s="32"/>
      <c r="AA140" s="32"/>
      <c r="AB140" s="32"/>
      <c r="AC140" s="32"/>
      <c r="AD140" s="32"/>
      <c r="AE140" s="32"/>
      <c r="AT140" s="15" t="s">
        <v>186</v>
      </c>
      <c r="AU140" s="15" t="s">
        <v>89</v>
      </c>
    </row>
    <row r="141" spans="1:47" s="2" customFormat="1" ht="19.5">
      <c r="A141" s="32"/>
      <c r="B141" s="33"/>
      <c r="C141" s="34"/>
      <c r="D141" s="202" t="s">
        <v>188</v>
      </c>
      <c r="E141" s="34"/>
      <c r="F141" s="207" t="s">
        <v>244</v>
      </c>
      <c r="G141" s="34"/>
      <c r="H141" s="34"/>
      <c r="I141" s="204"/>
      <c r="J141" s="34"/>
      <c r="K141" s="34"/>
      <c r="L141" s="37"/>
      <c r="M141" s="205"/>
      <c r="N141" s="206"/>
      <c r="O141" s="69"/>
      <c r="P141" s="69"/>
      <c r="Q141" s="69"/>
      <c r="R141" s="69"/>
      <c r="S141" s="69"/>
      <c r="T141" s="70"/>
      <c r="U141" s="32"/>
      <c r="V141" s="32"/>
      <c r="W141" s="32"/>
      <c r="X141" s="32"/>
      <c r="Y141" s="32"/>
      <c r="Z141" s="32"/>
      <c r="AA141" s="32"/>
      <c r="AB141" s="32"/>
      <c r="AC141" s="32"/>
      <c r="AD141" s="32"/>
      <c r="AE141" s="32"/>
      <c r="AT141" s="15" t="s">
        <v>188</v>
      </c>
      <c r="AU141" s="15" t="s">
        <v>89</v>
      </c>
    </row>
    <row r="142" spans="1:65" s="2" customFormat="1" ht="24.2" customHeight="1">
      <c r="A142" s="32"/>
      <c r="B142" s="33"/>
      <c r="C142" s="189" t="s">
        <v>184</v>
      </c>
      <c r="D142" s="189" t="s">
        <v>179</v>
      </c>
      <c r="E142" s="190" t="s">
        <v>202</v>
      </c>
      <c r="F142" s="191" t="s">
        <v>203</v>
      </c>
      <c r="G142" s="192" t="s">
        <v>198</v>
      </c>
      <c r="H142" s="193">
        <v>1070.961</v>
      </c>
      <c r="I142" s="194"/>
      <c r="J142" s="195">
        <f>ROUND(I142*H142,2)</f>
        <v>0</v>
      </c>
      <c r="K142" s="191" t="s">
        <v>183</v>
      </c>
      <c r="L142" s="37"/>
      <c r="M142" s="196" t="s">
        <v>1</v>
      </c>
      <c r="N142" s="197" t="s">
        <v>45</v>
      </c>
      <c r="O142" s="69"/>
      <c r="P142" s="198">
        <f>O142*H142</f>
        <v>0</v>
      </c>
      <c r="Q142" s="198">
        <v>0</v>
      </c>
      <c r="R142" s="198">
        <f>Q142*H142</f>
        <v>0</v>
      </c>
      <c r="S142" s="198">
        <v>0</v>
      </c>
      <c r="T142" s="199">
        <f>S142*H142</f>
        <v>0</v>
      </c>
      <c r="U142" s="32"/>
      <c r="V142" s="32"/>
      <c r="W142" s="32"/>
      <c r="X142" s="32"/>
      <c r="Y142" s="32"/>
      <c r="Z142" s="32"/>
      <c r="AA142" s="32"/>
      <c r="AB142" s="32"/>
      <c r="AC142" s="32"/>
      <c r="AD142" s="32"/>
      <c r="AE142" s="32"/>
      <c r="AR142" s="200" t="s">
        <v>184</v>
      </c>
      <c r="AT142" s="200" t="s">
        <v>179</v>
      </c>
      <c r="AU142" s="200" t="s">
        <v>89</v>
      </c>
      <c r="AY142" s="15" t="s">
        <v>177</v>
      </c>
      <c r="BE142" s="201">
        <f>IF(N142="základní",J142,0)</f>
        <v>0</v>
      </c>
      <c r="BF142" s="201">
        <f>IF(N142="snížená",J142,0)</f>
        <v>0</v>
      </c>
      <c r="BG142" s="201">
        <f>IF(N142="zákl. přenesená",J142,0)</f>
        <v>0</v>
      </c>
      <c r="BH142" s="201">
        <f>IF(N142="sníž. přenesená",J142,0)</f>
        <v>0</v>
      </c>
      <c r="BI142" s="201">
        <f>IF(N142="nulová",J142,0)</f>
        <v>0</v>
      </c>
      <c r="BJ142" s="15" t="s">
        <v>87</v>
      </c>
      <c r="BK142" s="201">
        <f>ROUND(I142*H142,2)</f>
        <v>0</v>
      </c>
      <c r="BL142" s="15" t="s">
        <v>184</v>
      </c>
      <c r="BM142" s="200" t="s">
        <v>1292</v>
      </c>
    </row>
    <row r="143" spans="1:47" s="2" customFormat="1" ht="19.5">
      <c r="A143" s="32"/>
      <c r="B143" s="33"/>
      <c r="C143" s="34"/>
      <c r="D143" s="202" t="s">
        <v>186</v>
      </c>
      <c r="E143" s="34"/>
      <c r="F143" s="203" t="s">
        <v>205</v>
      </c>
      <c r="G143" s="34"/>
      <c r="H143" s="34"/>
      <c r="I143" s="204"/>
      <c r="J143" s="34"/>
      <c r="K143" s="34"/>
      <c r="L143" s="37"/>
      <c r="M143" s="205"/>
      <c r="N143" s="206"/>
      <c r="O143" s="69"/>
      <c r="P143" s="69"/>
      <c r="Q143" s="69"/>
      <c r="R143" s="69"/>
      <c r="S143" s="69"/>
      <c r="T143" s="70"/>
      <c r="U143" s="32"/>
      <c r="V143" s="32"/>
      <c r="W143" s="32"/>
      <c r="X143" s="32"/>
      <c r="Y143" s="32"/>
      <c r="Z143" s="32"/>
      <c r="AA143" s="32"/>
      <c r="AB143" s="32"/>
      <c r="AC143" s="32"/>
      <c r="AD143" s="32"/>
      <c r="AE143" s="32"/>
      <c r="AT143" s="15" t="s">
        <v>186</v>
      </c>
      <c r="AU143" s="15" t="s">
        <v>89</v>
      </c>
    </row>
    <row r="144" spans="1:47" s="2" customFormat="1" ht="48.75">
      <c r="A144" s="32"/>
      <c r="B144" s="33"/>
      <c r="C144" s="34"/>
      <c r="D144" s="202" t="s">
        <v>188</v>
      </c>
      <c r="E144" s="34"/>
      <c r="F144" s="207" t="s">
        <v>1293</v>
      </c>
      <c r="G144" s="34"/>
      <c r="H144" s="34"/>
      <c r="I144" s="204"/>
      <c r="J144" s="34"/>
      <c r="K144" s="34"/>
      <c r="L144" s="37"/>
      <c r="M144" s="205"/>
      <c r="N144" s="206"/>
      <c r="O144" s="69"/>
      <c r="P144" s="69"/>
      <c r="Q144" s="69"/>
      <c r="R144" s="69"/>
      <c r="S144" s="69"/>
      <c r="T144" s="70"/>
      <c r="U144" s="32"/>
      <c r="V144" s="32"/>
      <c r="W144" s="32"/>
      <c r="X144" s="32"/>
      <c r="Y144" s="32"/>
      <c r="Z144" s="32"/>
      <c r="AA144" s="32"/>
      <c r="AB144" s="32"/>
      <c r="AC144" s="32"/>
      <c r="AD144" s="32"/>
      <c r="AE144" s="32"/>
      <c r="AT144" s="15" t="s">
        <v>188</v>
      </c>
      <c r="AU144" s="15" t="s">
        <v>89</v>
      </c>
    </row>
    <row r="145" spans="1:65" s="2" customFormat="1" ht="24.2" customHeight="1">
      <c r="A145" s="32"/>
      <c r="B145" s="33"/>
      <c r="C145" s="189" t="s">
        <v>207</v>
      </c>
      <c r="D145" s="189" t="s">
        <v>179</v>
      </c>
      <c r="E145" s="190" t="s">
        <v>739</v>
      </c>
      <c r="F145" s="191" t="s">
        <v>740</v>
      </c>
      <c r="G145" s="192" t="s">
        <v>198</v>
      </c>
      <c r="H145" s="193">
        <v>562.375</v>
      </c>
      <c r="I145" s="194"/>
      <c r="J145" s="195">
        <f>ROUND(I145*H145,2)</f>
        <v>0</v>
      </c>
      <c r="K145" s="191" t="s">
        <v>183</v>
      </c>
      <c r="L145" s="37"/>
      <c r="M145" s="196" t="s">
        <v>1</v>
      </c>
      <c r="N145" s="197" t="s">
        <v>45</v>
      </c>
      <c r="O145" s="69"/>
      <c r="P145" s="198">
        <f>O145*H145</f>
        <v>0</v>
      </c>
      <c r="Q145" s="198">
        <v>0</v>
      </c>
      <c r="R145" s="198">
        <f>Q145*H145</f>
        <v>0</v>
      </c>
      <c r="S145" s="198">
        <v>0</v>
      </c>
      <c r="T145" s="199">
        <f>S145*H145</f>
        <v>0</v>
      </c>
      <c r="U145" s="32"/>
      <c r="V145" s="32"/>
      <c r="W145" s="32"/>
      <c r="X145" s="32"/>
      <c r="Y145" s="32"/>
      <c r="Z145" s="32"/>
      <c r="AA145" s="32"/>
      <c r="AB145" s="32"/>
      <c r="AC145" s="32"/>
      <c r="AD145" s="32"/>
      <c r="AE145" s="32"/>
      <c r="AR145" s="200" t="s">
        <v>184</v>
      </c>
      <c r="AT145" s="200" t="s">
        <v>179</v>
      </c>
      <c r="AU145" s="200" t="s">
        <v>89</v>
      </c>
      <c r="AY145" s="15" t="s">
        <v>177</v>
      </c>
      <c r="BE145" s="201">
        <f>IF(N145="základní",J145,0)</f>
        <v>0</v>
      </c>
      <c r="BF145" s="201">
        <f>IF(N145="snížená",J145,0)</f>
        <v>0</v>
      </c>
      <c r="BG145" s="201">
        <f>IF(N145="zákl. přenesená",J145,0)</f>
        <v>0</v>
      </c>
      <c r="BH145" s="201">
        <f>IF(N145="sníž. přenesená",J145,0)</f>
        <v>0</v>
      </c>
      <c r="BI145" s="201">
        <f>IF(N145="nulová",J145,0)</f>
        <v>0</v>
      </c>
      <c r="BJ145" s="15" t="s">
        <v>87</v>
      </c>
      <c r="BK145" s="201">
        <f>ROUND(I145*H145,2)</f>
        <v>0</v>
      </c>
      <c r="BL145" s="15" t="s">
        <v>184</v>
      </c>
      <c r="BM145" s="200" t="s">
        <v>1294</v>
      </c>
    </row>
    <row r="146" spans="1:47" s="2" customFormat="1" ht="29.25">
      <c r="A146" s="32"/>
      <c r="B146" s="33"/>
      <c r="C146" s="34"/>
      <c r="D146" s="202" t="s">
        <v>186</v>
      </c>
      <c r="E146" s="34"/>
      <c r="F146" s="203" t="s">
        <v>742</v>
      </c>
      <c r="G146" s="34"/>
      <c r="H146" s="34"/>
      <c r="I146" s="204"/>
      <c r="J146" s="34"/>
      <c r="K146" s="34"/>
      <c r="L146" s="37"/>
      <c r="M146" s="205"/>
      <c r="N146" s="206"/>
      <c r="O146" s="69"/>
      <c r="P146" s="69"/>
      <c r="Q146" s="69"/>
      <c r="R146" s="69"/>
      <c r="S146" s="69"/>
      <c r="T146" s="70"/>
      <c r="U146" s="32"/>
      <c r="V146" s="32"/>
      <c r="W146" s="32"/>
      <c r="X146" s="32"/>
      <c r="Y146" s="32"/>
      <c r="Z146" s="32"/>
      <c r="AA146" s="32"/>
      <c r="AB146" s="32"/>
      <c r="AC146" s="32"/>
      <c r="AD146" s="32"/>
      <c r="AE146" s="32"/>
      <c r="AT146" s="15" t="s">
        <v>186</v>
      </c>
      <c r="AU146" s="15" t="s">
        <v>89</v>
      </c>
    </row>
    <row r="147" spans="1:47" s="2" customFormat="1" ht="19.5">
      <c r="A147" s="32"/>
      <c r="B147" s="33"/>
      <c r="C147" s="34"/>
      <c r="D147" s="202" t="s">
        <v>188</v>
      </c>
      <c r="E147" s="34"/>
      <c r="F147" s="207" t="s">
        <v>1164</v>
      </c>
      <c r="G147" s="34"/>
      <c r="H147" s="34"/>
      <c r="I147" s="204"/>
      <c r="J147" s="34"/>
      <c r="K147" s="34"/>
      <c r="L147" s="37"/>
      <c r="M147" s="205"/>
      <c r="N147" s="206"/>
      <c r="O147" s="69"/>
      <c r="P147" s="69"/>
      <c r="Q147" s="69"/>
      <c r="R147" s="69"/>
      <c r="S147" s="69"/>
      <c r="T147" s="70"/>
      <c r="U147" s="32"/>
      <c r="V147" s="32"/>
      <c r="W147" s="32"/>
      <c r="X147" s="32"/>
      <c r="Y147" s="32"/>
      <c r="Z147" s="32"/>
      <c r="AA147" s="32"/>
      <c r="AB147" s="32"/>
      <c r="AC147" s="32"/>
      <c r="AD147" s="32"/>
      <c r="AE147" s="32"/>
      <c r="AT147" s="15" t="s">
        <v>188</v>
      </c>
      <c r="AU147" s="15" t="s">
        <v>89</v>
      </c>
    </row>
    <row r="148" spans="1:65" s="2" customFormat="1" ht="24.2" customHeight="1">
      <c r="A148" s="32"/>
      <c r="B148" s="33"/>
      <c r="C148" s="189" t="s">
        <v>210</v>
      </c>
      <c r="D148" s="189" t="s">
        <v>179</v>
      </c>
      <c r="E148" s="190" t="s">
        <v>739</v>
      </c>
      <c r="F148" s="191" t="s">
        <v>740</v>
      </c>
      <c r="G148" s="192" t="s">
        <v>198</v>
      </c>
      <c r="H148" s="193">
        <v>577.5</v>
      </c>
      <c r="I148" s="194"/>
      <c r="J148" s="195">
        <f>ROUND(I148*H148,2)</f>
        <v>0</v>
      </c>
      <c r="K148" s="191" t="s">
        <v>183</v>
      </c>
      <c r="L148" s="37"/>
      <c r="M148" s="196" t="s">
        <v>1</v>
      </c>
      <c r="N148" s="197" t="s">
        <v>45</v>
      </c>
      <c r="O148" s="69"/>
      <c r="P148" s="198">
        <f>O148*H148</f>
        <v>0</v>
      </c>
      <c r="Q148" s="198">
        <v>0</v>
      </c>
      <c r="R148" s="198">
        <f>Q148*H148</f>
        <v>0</v>
      </c>
      <c r="S148" s="198">
        <v>0</v>
      </c>
      <c r="T148" s="199">
        <f>S148*H148</f>
        <v>0</v>
      </c>
      <c r="U148" s="32"/>
      <c r="V148" s="32"/>
      <c r="W148" s="32"/>
      <c r="X148" s="32"/>
      <c r="Y148" s="32"/>
      <c r="Z148" s="32"/>
      <c r="AA148" s="32"/>
      <c r="AB148" s="32"/>
      <c r="AC148" s="32"/>
      <c r="AD148" s="32"/>
      <c r="AE148" s="32"/>
      <c r="AR148" s="200" t="s">
        <v>184</v>
      </c>
      <c r="AT148" s="200" t="s">
        <v>179</v>
      </c>
      <c r="AU148" s="200" t="s">
        <v>89</v>
      </c>
      <c r="AY148" s="15" t="s">
        <v>177</v>
      </c>
      <c r="BE148" s="201">
        <f>IF(N148="základní",J148,0)</f>
        <v>0</v>
      </c>
      <c r="BF148" s="201">
        <f>IF(N148="snížená",J148,0)</f>
        <v>0</v>
      </c>
      <c r="BG148" s="201">
        <f>IF(N148="zákl. přenesená",J148,0)</f>
        <v>0</v>
      </c>
      <c r="BH148" s="201">
        <f>IF(N148="sníž. přenesená",J148,0)</f>
        <v>0</v>
      </c>
      <c r="BI148" s="201">
        <f>IF(N148="nulová",J148,0)</f>
        <v>0</v>
      </c>
      <c r="BJ148" s="15" t="s">
        <v>87</v>
      </c>
      <c r="BK148" s="201">
        <f>ROUND(I148*H148,2)</f>
        <v>0</v>
      </c>
      <c r="BL148" s="15" t="s">
        <v>184</v>
      </c>
      <c r="BM148" s="200" t="s">
        <v>1295</v>
      </c>
    </row>
    <row r="149" spans="1:47" s="2" customFormat="1" ht="29.25">
      <c r="A149" s="32"/>
      <c r="B149" s="33"/>
      <c r="C149" s="34"/>
      <c r="D149" s="202" t="s">
        <v>186</v>
      </c>
      <c r="E149" s="34"/>
      <c r="F149" s="203" t="s">
        <v>742</v>
      </c>
      <c r="G149" s="34"/>
      <c r="H149" s="34"/>
      <c r="I149" s="204"/>
      <c r="J149" s="34"/>
      <c r="K149" s="34"/>
      <c r="L149" s="37"/>
      <c r="M149" s="205"/>
      <c r="N149" s="206"/>
      <c r="O149" s="69"/>
      <c r="P149" s="69"/>
      <c r="Q149" s="69"/>
      <c r="R149" s="69"/>
      <c r="S149" s="69"/>
      <c r="T149" s="70"/>
      <c r="U149" s="32"/>
      <c r="V149" s="32"/>
      <c r="W149" s="32"/>
      <c r="X149" s="32"/>
      <c r="Y149" s="32"/>
      <c r="Z149" s="32"/>
      <c r="AA149" s="32"/>
      <c r="AB149" s="32"/>
      <c r="AC149" s="32"/>
      <c r="AD149" s="32"/>
      <c r="AE149" s="32"/>
      <c r="AT149" s="15" t="s">
        <v>186</v>
      </c>
      <c r="AU149" s="15" t="s">
        <v>89</v>
      </c>
    </row>
    <row r="150" spans="1:47" s="2" customFormat="1" ht="19.5">
      <c r="A150" s="32"/>
      <c r="B150" s="33"/>
      <c r="C150" s="34"/>
      <c r="D150" s="202" t="s">
        <v>188</v>
      </c>
      <c r="E150" s="34"/>
      <c r="F150" s="207" t="s">
        <v>1296</v>
      </c>
      <c r="G150" s="34"/>
      <c r="H150" s="34"/>
      <c r="I150" s="204"/>
      <c r="J150" s="34"/>
      <c r="K150" s="34"/>
      <c r="L150" s="37"/>
      <c r="M150" s="205"/>
      <c r="N150" s="206"/>
      <c r="O150" s="69"/>
      <c r="P150" s="69"/>
      <c r="Q150" s="69"/>
      <c r="R150" s="69"/>
      <c r="S150" s="69"/>
      <c r="T150" s="70"/>
      <c r="U150" s="32"/>
      <c r="V150" s="32"/>
      <c r="W150" s="32"/>
      <c r="X150" s="32"/>
      <c r="Y150" s="32"/>
      <c r="Z150" s="32"/>
      <c r="AA150" s="32"/>
      <c r="AB150" s="32"/>
      <c r="AC150" s="32"/>
      <c r="AD150" s="32"/>
      <c r="AE150" s="32"/>
      <c r="AT150" s="15" t="s">
        <v>188</v>
      </c>
      <c r="AU150" s="15" t="s">
        <v>89</v>
      </c>
    </row>
    <row r="151" spans="1:65" s="2" customFormat="1" ht="24.2" customHeight="1">
      <c r="A151" s="32"/>
      <c r="B151" s="33"/>
      <c r="C151" s="189" t="s">
        <v>216</v>
      </c>
      <c r="D151" s="189" t="s">
        <v>179</v>
      </c>
      <c r="E151" s="190" t="s">
        <v>739</v>
      </c>
      <c r="F151" s="191" t="s">
        <v>740</v>
      </c>
      <c r="G151" s="192" t="s">
        <v>198</v>
      </c>
      <c r="H151" s="193">
        <v>621.6</v>
      </c>
      <c r="I151" s="194"/>
      <c r="J151" s="195">
        <f>ROUND(I151*H151,2)</f>
        <v>0</v>
      </c>
      <c r="K151" s="191" t="s">
        <v>183</v>
      </c>
      <c r="L151" s="37"/>
      <c r="M151" s="196" t="s">
        <v>1</v>
      </c>
      <c r="N151" s="197" t="s">
        <v>45</v>
      </c>
      <c r="O151" s="69"/>
      <c r="P151" s="198">
        <f>O151*H151</f>
        <v>0</v>
      </c>
      <c r="Q151" s="198">
        <v>0</v>
      </c>
      <c r="R151" s="198">
        <f>Q151*H151</f>
        <v>0</v>
      </c>
      <c r="S151" s="198">
        <v>0</v>
      </c>
      <c r="T151" s="199">
        <f>S151*H151</f>
        <v>0</v>
      </c>
      <c r="U151" s="32"/>
      <c r="V151" s="32"/>
      <c r="W151" s="32"/>
      <c r="X151" s="32"/>
      <c r="Y151" s="32"/>
      <c r="Z151" s="32"/>
      <c r="AA151" s="32"/>
      <c r="AB151" s="32"/>
      <c r="AC151" s="32"/>
      <c r="AD151" s="32"/>
      <c r="AE151" s="32"/>
      <c r="AR151" s="200" t="s">
        <v>184</v>
      </c>
      <c r="AT151" s="200" t="s">
        <v>179</v>
      </c>
      <c r="AU151" s="200" t="s">
        <v>89</v>
      </c>
      <c r="AY151" s="15" t="s">
        <v>177</v>
      </c>
      <c r="BE151" s="201">
        <f>IF(N151="základní",J151,0)</f>
        <v>0</v>
      </c>
      <c r="BF151" s="201">
        <f>IF(N151="snížená",J151,0)</f>
        <v>0</v>
      </c>
      <c r="BG151" s="201">
        <f>IF(N151="zákl. přenesená",J151,0)</f>
        <v>0</v>
      </c>
      <c r="BH151" s="201">
        <f>IF(N151="sníž. přenesená",J151,0)</f>
        <v>0</v>
      </c>
      <c r="BI151" s="201">
        <f>IF(N151="nulová",J151,0)</f>
        <v>0</v>
      </c>
      <c r="BJ151" s="15" t="s">
        <v>87</v>
      </c>
      <c r="BK151" s="201">
        <f>ROUND(I151*H151,2)</f>
        <v>0</v>
      </c>
      <c r="BL151" s="15" t="s">
        <v>184</v>
      </c>
      <c r="BM151" s="200" t="s">
        <v>1297</v>
      </c>
    </row>
    <row r="152" spans="1:47" s="2" customFormat="1" ht="29.25">
      <c r="A152" s="32"/>
      <c r="B152" s="33"/>
      <c r="C152" s="34"/>
      <c r="D152" s="202" t="s">
        <v>186</v>
      </c>
      <c r="E152" s="34"/>
      <c r="F152" s="203" t="s">
        <v>742</v>
      </c>
      <c r="G152" s="34"/>
      <c r="H152" s="34"/>
      <c r="I152" s="204"/>
      <c r="J152" s="34"/>
      <c r="K152" s="34"/>
      <c r="L152" s="37"/>
      <c r="M152" s="205"/>
      <c r="N152" s="206"/>
      <c r="O152" s="69"/>
      <c r="P152" s="69"/>
      <c r="Q152" s="69"/>
      <c r="R152" s="69"/>
      <c r="S152" s="69"/>
      <c r="T152" s="70"/>
      <c r="U152" s="32"/>
      <c r="V152" s="32"/>
      <c r="W152" s="32"/>
      <c r="X152" s="32"/>
      <c r="Y152" s="32"/>
      <c r="Z152" s="32"/>
      <c r="AA152" s="32"/>
      <c r="AB152" s="32"/>
      <c r="AC152" s="32"/>
      <c r="AD152" s="32"/>
      <c r="AE152" s="32"/>
      <c r="AT152" s="15" t="s">
        <v>186</v>
      </c>
      <c r="AU152" s="15" t="s">
        <v>89</v>
      </c>
    </row>
    <row r="153" spans="1:47" s="2" customFormat="1" ht="39">
      <c r="A153" s="32"/>
      <c r="B153" s="33"/>
      <c r="C153" s="34"/>
      <c r="D153" s="202" t="s">
        <v>188</v>
      </c>
      <c r="E153" s="34"/>
      <c r="F153" s="207" t="s">
        <v>1298</v>
      </c>
      <c r="G153" s="34"/>
      <c r="H153" s="34"/>
      <c r="I153" s="204"/>
      <c r="J153" s="34"/>
      <c r="K153" s="34"/>
      <c r="L153" s="37"/>
      <c r="M153" s="205"/>
      <c r="N153" s="206"/>
      <c r="O153" s="69"/>
      <c r="P153" s="69"/>
      <c r="Q153" s="69"/>
      <c r="R153" s="69"/>
      <c r="S153" s="69"/>
      <c r="T153" s="70"/>
      <c r="U153" s="32"/>
      <c r="V153" s="32"/>
      <c r="W153" s="32"/>
      <c r="X153" s="32"/>
      <c r="Y153" s="32"/>
      <c r="Z153" s="32"/>
      <c r="AA153" s="32"/>
      <c r="AB153" s="32"/>
      <c r="AC153" s="32"/>
      <c r="AD153" s="32"/>
      <c r="AE153" s="32"/>
      <c r="AT153" s="15" t="s">
        <v>188</v>
      </c>
      <c r="AU153" s="15" t="s">
        <v>89</v>
      </c>
    </row>
    <row r="154" spans="1:65" s="2" customFormat="1" ht="24.2" customHeight="1">
      <c r="A154" s="32"/>
      <c r="B154" s="33"/>
      <c r="C154" s="189" t="s">
        <v>218</v>
      </c>
      <c r="D154" s="189" t="s">
        <v>179</v>
      </c>
      <c r="E154" s="190" t="s">
        <v>961</v>
      </c>
      <c r="F154" s="191" t="s">
        <v>962</v>
      </c>
      <c r="G154" s="192" t="s">
        <v>198</v>
      </c>
      <c r="H154" s="193">
        <v>8</v>
      </c>
      <c r="I154" s="194"/>
      <c r="J154" s="195">
        <f>ROUND(I154*H154,2)</f>
        <v>0</v>
      </c>
      <c r="K154" s="191" t="s">
        <v>183</v>
      </c>
      <c r="L154" s="37"/>
      <c r="M154" s="196" t="s">
        <v>1</v>
      </c>
      <c r="N154" s="197" t="s">
        <v>45</v>
      </c>
      <c r="O154" s="69"/>
      <c r="P154" s="198">
        <f>O154*H154</f>
        <v>0</v>
      </c>
      <c r="Q154" s="198">
        <v>0</v>
      </c>
      <c r="R154" s="198">
        <f>Q154*H154</f>
        <v>0</v>
      </c>
      <c r="S154" s="198">
        <v>0</v>
      </c>
      <c r="T154" s="199">
        <f>S154*H154</f>
        <v>0</v>
      </c>
      <c r="U154" s="32"/>
      <c r="V154" s="32"/>
      <c r="W154" s="32"/>
      <c r="X154" s="32"/>
      <c r="Y154" s="32"/>
      <c r="Z154" s="32"/>
      <c r="AA154" s="32"/>
      <c r="AB154" s="32"/>
      <c r="AC154" s="32"/>
      <c r="AD154" s="32"/>
      <c r="AE154" s="32"/>
      <c r="AR154" s="200" t="s">
        <v>184</v>
      </c>
      <c r="AT154" s="200" t="s">
        <v>179</v>
      </c>
      <c r="AU154" s="200" t="s">
        <v>89</v>
      </c>
      <c r="AY154" s="15" t="s">
        <v>177</v>
      </c>
      <c r="BE154" s="201">
        <f>IF(N154="základní",J154,0)</f>
        <v>0</v>
      </c>
      <c r="BF154" s="201">
        <f>IF(N154="snížená",J154,0)</f>
        <v>0</v>
      </c>
      <c r="BG154" s="201">
        <f>IF(N154="zákl. přenesená",J154,0)</f>
        <v>0</v>
      </c>
      <c r="BH154" s="201">
        <f>IF(N154="sníž. přenesená",J154,0)</f>
        <v>0</v>
      </c>
      <c r="BI154" s="201">
        <f>IF(N154="nulová",J154,0)</f>
        <v>0</v>
      </c>
      <c r="BJ154" s="15" t="s">
        <v>87</v>
      </c>
      <c r="BK154" s="201">
        <f>ROUND(I154*H154,2)</f>
        <v>0</v>
      </c>
      <c r="BL154" s="15" t="s">
        <v>184</v>
      </c>
      <c r="BM154" s="200" t="s">
        <v>1299</v>
      </c>
    </row>
    <row r="155" spans="1:47" s="2" customFormat="1" ht="29.25">
      <c r="A155" s="32"/>
      <c r="B155" s="33"/>
      <c r="C155" s="34"/>
      <c r="D155" s="202" t="s">
        <v>186</v>
      </c>
      <c r="E155" s="34"/>
      <c r="F155" s="203" t="s">
        <v>964</v>
      </c>
      <c r="G155" s="34"/>
      <c r="H155" s="34"/>
      <c r="I155" s="204"/>
      <c r="J155" s="34"/>
      <c r="K155" s="34"/>
      <c r="L155" s="37"/>
      <c r="M155" s="205"/>
      <c r="N155" s="206"/>
      <c r="O155" s="69"/>
      <c r="P155" s="69"/>
      <c r="Q155" s="69"/>
      <c r="R155" s="69"/>
      <c r="S155" s="69"/>
      <c r="T155" s="70"/>
      <c r="U155" s="32"/>
      <c r="V155" s="32"/>
      <c r="W155" s="32"/>
      <c r="X155" s="32"/>
      <c r="Y155" s="32"/>
      <c r="Z155" s="32"/>
      <c r="AA155" s="32"/>
      <c r="AB155" s="32"/>
      <c r="AC155" s="32"/>
      <c r="AD155" s="32"/>
      <c r="AE155" s="32"/>
      <c r="AT155" s="15" t="s">
        <v>186</v>
      </c>
      <c r="AU155" s="15" t="s">
        <v>89</v>
      </c>
    </row>
    <row r="156" spans="1:47" s="2" customFormat="1" ht="78">
      <c r="A156" s="32"/>
      <c r="B156" s="33"/>
      <c r="C156" s="34"/>
      <c r="D156" s="202" t="s">
        <v>188</v>
      </c>
      <c r="E156" s="34"/>
      <c r="F156" s="207" t="s">
        <v>1300</v>
      </c>
      <c r="G156" s="34"/>
      <c r="H156" s="34"/>
      <c r="I156" s="204"/>
      <c r="J156" s="34"/>
      <c r="K156" s="34"/>
      <c r="L156" s="37"/>
      <c r="M156" s="205"/>
      <c r="N156" s="206"/>
      <c r="O156" s="69"/>
      <c r="P156" s="69"/>
      <c r="Q156" s="69"/>
      <c r="R156" s="69"/>
      <c r="S156" s="69"/>
      <c r="T156" s="70"/>
      <c r="U156" s="32"/>
      <c r="V156" s="32"/>
      <c r="W156" s="32"/>
      <c r="X156" s="32"/>
      <c r="Y156" s="32"/>
      <c r="Z156" s="32"/>
      <c r="AA156" s="32"/>
      <c r="AB156" s="32"/>
      <c r="AC156" s="32"/>
      <c r="AD156" s="32"/>
      <c r="AE156" s="32"/>
      <c r="AT156" s="15" t="s">
        <v>188</v>
      </c>
      <c r="AU156" s="15" t="s">
        <v>89</v>
      </c>
    </row>
    <row r="157" spans="1:65" s="2" customFormat="1" ht="24.2" customHeight="1">
      <c r="A157" s="32"/>
      <c r="B157" s="33"/>
      <c r="C157" s="189" t="s">
        <v>220</v>
      </c>
      <c r="D157" s="189" t="s">
        <v>179</v>
      </c>
      <c r="E157" s="190" t="s">
        <v>749</v>
      </c>
      <c r="F157" s="191" t="s">
        <v>750</v>
      </c>
      <c r="G157" s="192" t="s">
        <v>198</v>
      </c>
      <c r="H157" s="193">
        <v>101.66</v>
      </c>
      <c r="I157" s="194"/>
      <c r="J157" s="195">
        <f>ROUND(I157*H157,2)</f>
        <v>0</v>
      </c>
      <c r="K157" s="191" t="s">
        <v>183</v>
      </c>
      <c r="L157" s="37"/>
      <c r="M157" s="196" t="s">
        <v>1</v>
      </c>
      <c r="N157" s="197" t="s">
        <v>45</v>
      </c>
      <c r="O157" s="69"/>
      <c r="P157" s="198">
        <f>O157*H157</f>
        <v>0</v>
      </c>
      <c r="Q157" s="198">
        <v>0</v>
      </c>
      <c r="R157" s="198">
        <f>Q157*H157</f>
        <v>0</v>
      </c>
      <c r="S157" s="198">
        <v>0</v>
      </c>
      <c r="T157" s="199">
        <f>S157*H157</f>
        <v>0</v>
      </c>
      <c r="U157" s="32"/>
      <c r="V157" s="32"/>
      <c r="W157" s="32"/>
      <c r="X157" s="32"/>
      <c r="Y157" s="32"/>
      <c r="Z157" s="32"/>
      <c r="AA157" s="32"/>
      <c r="AB157" s="32"/>
      <c r="AC157" s="32"/>
      <c r="AD157" s="32"/>
      <c r="AE157" s="32"/>
      <c r="AR157" s="200" t="s">
        <v>184</v>
      </c>
      <c r="AT157" s="200" t="s">
        <v>179</v>
      </c>
      <c r="AU157" s="200" t="s">
        <v>89</v>
      </c>
      <c r="AY157" s="15" t="s">
        <v>177</v>
      </c>
      <c r="BE157" s="201">
        <f>IF(N157="základní",J157,0)</f>
        <v>0</v>
      </c>
      <c r="BF157" s="201">
        <f>IF(N157="snížená",J157,0)</f>
        <v>0</v>
      </c>
      <c r="BG157" s="201">
        <f>IF(N157="zákl. přenesená",J157,0)</f>
        <v>0</v>
      </c>
      <c r="BH157" s="201">
        <f>IF(N157="sníž. přenesená",J157,0)</f>
        <v>0</v>
      </c>
      <c r="BI157" s="201">
        <f>IF(N157="nulová",J157,0)</f>
        <v>0</v>
      </c>
      <c r="BJ157" s="15" t="s">
        <v>87</v>
      </c>
      <c r="BK157" s="201">
        <f>ROUND(I157*H157,2)</f>
        <v>0</v>
      </c>
      <c r="BL157" s="15" t="s">
        <v>184</v>
      </c>
      <c r="BM157" s="200" t="s">
        <v>1301</v>
      </c>
    </row>
    <row r="158" spans="1:47" s="2" customFormat="1" ht="29.25">
      <c r="A158" s="32"/>
      <c r="B158" s="33"/>
      <c r="C158" s="34"/>
      <c r="D158" s="202" t="s">
        <v>186</v>
      </c>
      <c r="E158" s="34"/>
      <c r="F158" s="203" t="s">
        <v>752</v>
      </c>
      <c r="G158" s="34"/>
      <c r="H158" s="34"/>
      <c r="I158" s="204"/>
      <c r="J158" s="34"/>
      <c r="K158" s="34"/>
      <c r="L158" s="37"/>
      <c r="M158" s="205"/>
      <c r="N158" s="206"/>
      <c r="O158" s="69"/>
      <c r="P158" s="69"/>
      <c r="Q158" s="69"/>
      <c r="R158" s="69"/>
      <c r="S158" s="69"/>
      <c r="T158" s="70"/>
      <c r="U158" s="32"/>
      <c r="V158" s="32"/>
      <c r="W158" s="32"/>
      <c r="X158" s="32"/>
      <c r="Y158" s="32"/>
      <c r="Z158" s="32"/>
      <c r="AA158" s="32"/>
      <c r="AB158" s="32"/>
      <c r="AC158" s="32"/>
      <c r="AD158" s="32"/>
      <c r="AE158" s="32"/>
      <c r="AT158" s="15" t="s">
        <v>186</v>
      </c>
      <c r="AU158" s="15" t="s">
        <v>89</v>
      </c>
    </row>
    <row r="159" spans="1:47" s="2" customFormat="1" ht="175.5">
      <c r="A159" s="32"/>
      <c r="B159" s="33"/>
      <c r="C159" s="34"/>
      <c r="D159" s="202" t="s">
        <v>188</v>
      </c>
      <c r="E159" s="34"/>
      <c r="F159" s="207" t="s">
        <v>1302</v>
      </c>
      <c r="G159" s="34"/>
      <c r="H159" s="34"/>
      <c r="I159" s="204"/>
      <c r="J159" s="34"/>
      <c r="K159" s="34"/>
      <c r="L159" s="37"/>
      <c r="M159" s="205"/>
      <c r="N159" s="206"/>
      <c r="O159" s="69"/>
      <c r="P159" s="69"/>
      <c r="Q159" s="69"/>
      <c r="R159" s="69"/>
      <c r="S159" s="69"/>
      <c r="T159" s="70"/>
      <c r="U159" s="32"/>
      <c r="V159" s="32"/>
      <c r="W159" s="32"/>
      <c r="X159" s="32"/>
      <c r="Y159" s="32"/>
      <c r="Z159" s="32"/>
      <c r="AA159" s="32"/>
      <c r="AB159" s="32"/>
      <c r="AC159" s="32"/>
      <c r="AD159" s="32"/>
      <c r="AE159" s="32"/>
      <c r="AT159" s="15" t="s">
        <v>188</v>
      </c>
      <c r="AU159" s="15" t="s">
        <v>89</v>
      </c>
    </row>
    <row r="160" spans="1:65" s="2" customFormat="1" ht="24.2" customHeight="1">
      <c r="A160" s="32"/>
      <c r="B160" s="33"/>
      <c r="C160" s="189" t="s">
        <v>224</v>
      </c>
      <c r="D160" s="189" t="s">
        <v>179</v>
      </c>
      <c r="E160" s="190" t="s">
        <v>968</v>
      </c>
      <c r="F160" s="191" t="s">
        <v>969</v>
      </c>
      <c r="G160" s="192" t="s">
        <v>198</v>
      </c>
      <c r="H160" s="193">
        <v>7.04</v>
      </c>
      <c r="I160" s="194"/>
      <c r="J160" s="195">
        <f>ROUND(I160*H160,2)</f>
        <v>0</v>
      </c>
      <c r="K160" s="191" t="s">
        <v>183</v>
      </c>
      <c r="L160" s="37"/>
      <c r="M160" s="196" t="s">
        <v>1</v>
      </c>
      <c r="N160" s="197" t="s">
        <v>45</v>
      </c>
      <c r="O160" s="69"/>
      <c r="P160" s="198">
        <f>O160*H160</f>
        <v>0</v>
      </c>
      <c r="Q160" s="198">
        <v>0</v>
      </c>
      <c r="R160" s="198">
        <f>Q160*H160</f>
        <v>0</v>
      </c>
      <c r="S160" s="198">
        <v>0</v>
      </c>
      <c r="T160" s="199">
        <f>S160*H160</f>
        <v>0</v>
      </c>
      <c r="U160" s="32"/>
      <c r="V160" s="32"/>
      <c r="W160" s="32"/>
      <c r="X160" s="32"/>
      <c r="Y160" s="32"/>
      <c r="Z160" s="32"/>
      <c r="AA160" s="32"/>
      <c r="AB160" s="32"/>
      <c r="AC160" s="32"/>
      <c r="AD160" s="32"/>
      <c r="AE160" s="32"/>
      <c r="AR160" s="200" t="s">
        <v>184</v>
      </c>
      <c r="AT160" s="200" t="s">
        <v>179</v>
      </c>
      <c r="AU160" s="200" t="s">
        <v>89</v>
      </c>
      <c r="AY160" s="15" t="s">
        <v>177</v>
      </c>
      <c r="BE160" s="201">
        <f>IF(N160="základní",J160,0)</f>
        <v>0</v>
      </c>
      <c r="BF160" s="201">
        <f>IF(N160="snížená",J160,0)</f>
        <v>0</v>
      </c>
      <c r="BG160" s="201">
        <f>IF(N160="zákl. přenesená",J160,0)</f>
        <v>0</v>
      </c>
      <c r="BH160" s="201">
        <f>IF(N160="sníž. přenesená",J160,0)</f>
        <v>0</v>
      </c>
      <c r="BI160" s="201">
        <f>IF(N160="nulová",J160,0)</f>
        <v>0</v>
      </c>
      <c r="BJ160" s="15" t="s">
        <v>87</v>
      </c>
      <c r="BK160" s="201">
        <f>ROUND(I160*H160,2)</f>
        <v>0</v>
      </c>
      <c r="BL160" s="15" t="s">
        <v>184</v>
      </c>
      <c r="BM160" s="200" t="s">
        <v>1303</v>
      </c>
    </row>
    <row r="161" spans="1:47" s="2" customFormat="1" ht="29.25">
      <c r="A161" s="32"/>
      <c r="B161" s="33"/>
      <c r="C161" s="34"/>
      <c r="D161" s="202" t="s">
        <v>186</v>
      </c>
      <c r="E161" s="34"/>
      <c r="F161" s="203" t="s">
        <v>971</v>
      </c>
      <c r="G161" s="34"/>
      <c r="H161" s="34"/>
      <c r="I161" s="204"/>
      <c r="J161" s="34"/>
      <c r="K161" s="34"/>
      <c r="L161" s="37"/>
      <c r="M161" s="205"/>
      <c r="N161" s="206"/>
      <c r="O161" s="69"/>
      <c r="P161" s="69"/>
      <c r="Q161" s="69"/>
      <c r="R161" s="69"/>
      <c r="S161" s="69"/>
      <c r="T161" s="70"/>
      <c r="U161" s="32"/>
      <c r="V161" s="32"/>
      <c r="W161" s="32"/>
      <c r="X161" s="32"/>
      <c r="Y161" s="32"/>
      <c r="Z161" s="32"/>
      <c r="AA161" s="32"/>
      <c r="AB161" s="32"/>
      <c r="AC161" s="32"/>
      <c r="AD161" s="32"/>
      <c r="AE161" s="32"/>
      <c r="AT161" s="15" t="s">
        <v>186</v>
      </c>
      <c r="AU161" s="15" t="s">
        <v>89</v>
      </c>
    </row>
    <row r="162" spans="1:47" s="2" customFormat="1" ht="78">
      <c r="A162" s="32"/>
      <c r="B162" s="33"/>
      <c r="C162" s="34"/>
      <c r="D162" s="202" t="s">
        <v>188</v>
      </c>
      <c r="E162" s="34"/>
      <c r="F162" s="207" t="s">
        <v>1304</v>
      </c>
      <c r="G162" s="34"/>
      <c r="H162" s="34"/>
      <c r="I162" s="204"/>
      <c r="J162" s="34"/>
      <c r="K162" s="34"/>
      <c r="L162" s="37"/>
      <c r="M162" s="205"/>
      <c r="N162" s="206"/>
      <c r="O162" s="69"/>
      <c r="P162" s="69"/>
      <c r="Q162" s="69"/>
      <c r="R162" s="69"/>
      <c r="S162" s="69"/>
      <c r="T162" s="70"/>
      <c r="U162" s="32"/>
      <c r="V162" s="32"/>
      <c r="W162" s="32"/>
      <c r="X162" s="32"/>
      <c r="Y162" s="32"/>
      <c r="Z162" s="32"/>
      <c r="AA162" s="32"/>
      <c r="AB162" s="32"/>
      <c r="AC162" s="32"/>
      <c r="AD162" s="32"/>
      <c r="AE162" s="32"/>
      <c r="AT162" s="15" t="s">
        <v>188</v>
      </c>
      <c r="AU162" s="15" t="s">
        <v>89</v>
      </c>
    </row>
    <row r="163" spans="1:65" s="2" customFormat="1" ht="24.2" customHeight="1">
      <c r="A163" s="32"/>
      <c r="B163" s="33"/>
      <c r="C163" s="189" t="s">
        <v>226</v>
      </c>
      <c r="D163" s="189" t="s">
        <v>179</v>
      </c>
      <c r="E163" s="190" t="s">
        <v>755</v>
      </c>
      <c r="F163" s="191" t="s">
        <v>756</v>
      </c>
      <c r="G163" s="192" t="s">
        <v>198</v>
      </c>
      <c r="H163" s="193">
        <v>1124.75</v>
      </c>
      <c r="I163" s="194"/>
      <c r="J163" s="195">
        <f>ROUND(I163*H163,2)</f>
        <v>0</v>
      </c>
      <c r="K163" s="191" t="s">
        <v>183</v>
      </c>
      <c r="L163" s="37"/>
      <c r="M163" s="196" t="s">
        <v>1</v>
      </c>
      <c r="N163" s="197" t="s">
        <v>45</v>
      </c>
      <c r="O163" s="69"/>
      <c r="P163" s="198">
        <f>O163*H163</f>
        <v>0</v>
      </c>
      <c r="Q163" s="198">
        <v>0</v>
      </c>
      <c r="R163" s="198">
        <f>Q163*H163</f>
        <v>0</v>
      </c>
      <c r="S163" s="198">
        <v>0</v>
      </c>
      <c r="T163" s="199">
        <f>S163*H163</f>
        <v>0</v>
      </c>
      <c r="U163" s="32"/>
      <c r="V163" s="32"/>
      <c r="W163" s="32"/>
      <c r="X163" s="32"/>
      <c r="Y163" s="32"/>
      <c r="Z163" s="32"/>
      <c r="AA163" s="32"/>
      <c r="AB163" s="32"/>
      <c r="AC163" s="32"/>
      <c r="AD163" s="32"/>
      <c r="AE163" s="32"/>
      <c r="AR163" s="200" t="s">
        <v>184</v>
      </c>
      <c r="AT163" s="200" t="s">
        <v>179</v>
      </c>
      <c r="AU163" s="200" t="s">
        <v>89</v>
      </c>
      <c r="AY163" s="15" t="s">
        <v>177</v>
      </c>
      <c r="BE163" s="201">
        <f>IF(N163="základní",J163,0)</f>
        <v>0</v>
      </c>
      <c r="BF163" s="201">
        <f>IF(N163="snížená",J163,0)</f>
        <v>0</v>
      </c>
      <c r="BG163" s="201">
        <f>IF(N163="zákl. přenesená",J163,0)</f>
        <v>0</v>
      </c>
      <c r="BH163" s="201">
        <f>IF(N163="sníž. přenesená",J163,0)</f>
        <v>0</v>
      </c>
      <c r="BI163" s="201">
        <f>IF(N163="nulová",J163,0)</f>
        <v>0</v>
      </c>
      <c r="BJ163" s="15" t="s">
        <v>87</v>
      </c>
      <c r="BK163" s="201">
        <f>ROUND(I163*H163,2)</f>
        <v>0</v>
      </c>
      <c r="BL163" s="15" t="s">
        <v>184</v>
      </c>
      <c r="BM163" s="200" t="s">
        <v>1305</v>
      </c>
    </row>
    <row r="164" spans="1:47" s="2" customFormat="1" ht="39">
      <c r="A164" s="32"/>
      <c r="B164" s="33"/>
      <c r="C164" s="34"/>
      <c r="D164" s="202" t="s">
        <v>186</v>
      </c>
      <c r="E164" s="34"/>
      <c r="F164" s="203" t="s">
        <v>758</v>
      </c>
      <c r="G164" s="34"/>
      <c r="H164" s="34"/>
      <c r="I164" s="204"/>
      <c r="J164" s="34"/>
      <c r="K164" s="34"/>
      <c r="L164" s="37"/>
      <c r="M164" s="205"/>
      <c r="N164" s="206"/>
      <c r="O164" s="69"/>
      <c r="P164" s="69"/>
      <c r="Q164" s="69"/>
      <c r="R164" s="69"/>
      <c r="S164" s="69"/>
      <c r="T164" s="70"/>
      <c r="U164" s="32"/>
      <c r="V164" s="32"/>
      <c r="W164" s="32"/>
      <c r="X164" s="32"/>
      <c r="Y164" s="32"/>
      <c r="Z164" s="32"/>
      <c r="AA164" s="32"/>
      <c r="AB164" s="32"/>
      <c r="AC164" s="32"/>
      <c r="AD164" s="32"/>
      <c r="AE164" s="32"/>
      <c r="AT164" s="15" t="s">
        <v>186</v>
      </c>
      <c r="AU164" s="15" t="s">
        <v>89</v>
      </c>
    </row>
    <row r="165" spans="1:47" s="2" customFormat="1" ht="29.25">
      <c r="A165" s="32"/>
      <c r="B165" s="33"/>
      <c r="C165" s="34"/>
      <c r="D165" s="202" t="s">
        <v>188</v>
      </c>
      <c r="E165" s="34"/>
      <c r="F165" s="207" t="s">
        <v>1306</v>
      </c>
      <c r="G165" s="34"/>
      <c r="H165" s="34"/>
      <c r="I165" s="204"/>
      <c r="J165" s="34"/>
      <c r="K165" s="34"/>
      <c r="L165" s="37"/>
      <c r="M165" s="205"/>
      <c r="N165" s="206"/>
      <c r="O165" s="69"/>
      <c r="P165" s="69"/>
      <c r="Q165" s="69"/>
      <c r="R165" s="69"/>
      <c r="S165" s="69"/>
      <c r="T165" s="70"/>
      <c r="U165" s="32"/>
      <c r="V165" s="32"/>
      <c r="W165" s="32"/>
      <c r="X165" s="32"/>
      <c r="Y165" s="32"/>
      <c r="Z165" s="32"/>
      <c r="AA165" s="32"/>
      <c r="AB165" s="32"/>
      <c r="AC165" s="32"/>
      <c r="AD165" s="32"/>
      <c r="AE165" s="32"/>
      <c r="AT165" s="15" t="s">
        <v>188</v>
      </c>
      <c r="AU165" s="15" t="s">
        <v>89</v>
      </c>
    </row>
    <row r="166" spans="1:65" s="2" customFormat="1" ht="14.45" customHeight="1">
      <c r="A166" s="32"/>
      <c r="B166" s="33"/>
      <c r="C166" s="189" t="s">
        <v>228</v>
      </c>
      <c r="D166" s="189" t="s">
        <v>179</v>
      </c>
      <c r="E166" s="190" t="s">
        <v>760</v>
      </c>
      <c r="F166" s="191" t="s">
        <v>761</v>
      </c>
      <c r="G166" s="192" t="s">
        <v>198</v>
      </c>
      <c r="H166" s="193">
        <v>621.6</v>
      </c>
      <c r="I166" s="194"/>
      <c r="J166" s="195">
        <f>ROUND(I166*H166,2)</f>
        <v>0</v>
      </c>
      <c r="K166" s="191" t="s">
        <v>183</v>
      </c>
      <c r="L166" s="37"/>
      <c r="M166" s="196" t="s">
        <v>1</v>
      </c>
      <c r="N166" s="197" t="s">
        <v>45</v>
      </c>
      <c r="O166" s="69"/>
      <c r="P166" s="198">
        <f>O166*H166</f>
        <v>0</v>
      </c>
      <c r="Q166" s="198">
        <v>0</v>
      </c>
      <c r="R166" s="198">
        <f>Q166*H166</f>
        <v>0</v>
      </c>
      <c r="S166" s="198">
        <v>0</v>
      </c>
      <c r="T166" s="199">
        <f>S166*H166</f>
        <v>0</v>
      </c>
      <c r="U166" s="32"/>
      <c r="V166" s="32"/>
      <c r="W166" s="32"/>
      <c r="X166" s="32"/>
      <c r="Y166" s="32"/>
      <c r="Z166" s="32"/>
      <c r="AA166" s="32"/>
      <c r="AB166" s="32"/>
      <c r="AC166" s="32"/>
      <c r="AD166" s="32"/>
      <c r="AE166" s="32"/>
      <c r="AR166" s="200" t="s">
        <v>184</v>
      </c>
      <c r="AT166" s="200" t="s">
        <v>179</v>
      </c>
      <c r="AU166" s="200" t="s">
        <v>89</v>
      </c>
      <c r="AY166" s="15" t="s">
        <v>177</v>
      </c>
      <c r="BE166" s="201">
        <f>IF(N166="základní",J166,0)</f>
        <v>0</v>
      </c>
      <c r="BF166" s="201">
        <f>IF(N166="snížená",J166,0)</f>
        <v>0</v>
      </c>
      <c r="BG166" s="201">
        <f>IF(N166="zákl. přenesená",J166,0)</f>
        <v>0</v>
      </c>
      <c r="BH166" s="201">
        <f>IF(N166="sníž. přenesená",J166,0)</f>
        <v>0</v>
      </c>
      <c r="BI166" s="201">
        <f>IF(N166="nulová",J166,0)</f>
        <v>0</v>
      </c>
      <c r="BJ166" s="15" t="s">
        <v>87</v>
      </c>
      <c r="BK166" s="201">
        <f>ROUND(I166*H166,2)</f>
        <v>0</v>
      </c>
      <c r="BL166" s="15" t="s">
        <v>184</v>
      </c>
      <c r="BM166" s="200" t="s">
        <v>1307</v>
      </c>
    </row>
    <row r="167" spans="1:47" s="2" customFormat="1" ht="39">
      <c r="A167" s="32"/>
      <c r="B167" s="33"/>
      <c r="C167" s="34"/>
      <c r="D167" s="202" t="s">
        <v>186</v>
      </c>
      <c r="E167" s="34"/>
      <c r="F167" s="203" t="s">
        <v>763</v>
      </c>
      <c r="G167" s="34"/>
      <c r="H167" s="34"/>
      <c r="I167" s="204"/>
      <c r="J167" s="34"/>
      <c r="K167" s="34"/>
      <c r="L167" s="37"/>
      <c r="M167" s="205"/>
      <c r="N167" s="206"/>
      <c r="O167" s="69"/>
      <c r="P167" s="69"/>
      <c r="Q167" s="69"/>
      <c r="R167" s="69"/>
      <c r="S167" s="69"/>
      <c r="T167" s="70"/>
      <c r="U167" s="32"/>
      <c r="V167" s="32"/>
      <c r="W167" s="32"/>
      <c r="X167" s="32"/>
      <c r="Y167" s="32"/>
      <c r="Z167" s="32"/>
      <c r="AA167" s="32"/>
      <c r="AB167" s="32"/>
      <c r="AC167" s="32"/>
      <c r="AD167" s="32"/>
      <c r="AE167" s="32"/>
      <c r="AT167" s="15" t="s">
        <v>186</v>
      </c>
      <c r="AU167" s="15" t="s">
        <v>89</v>
      </c>
    </row>
    <row r="168" spans="1:65" s="2" customFormat="1" ht="24.2" customHeight="1">
      <c r="A168" s="32"/>
      <c r="B168" s="33"/>
      <c r="C168" s="189" t="s">
        <v>235</v>
      </c>
      <c r="D168" s="189" t="s">
        <v>179</v>
      </c>
      <c r="E168" s="190" t="s">
        <v>211</v>
      </c>
      <c r="F168" s="191" t="s">
        <v>212</v>
      </c>
      <c r="G168" s="192" t="s">
        <v>198</v>
      </c>
      <c r="H168" s="193">
        <v>508.586</v>
      </c>
      <c r="I168" s="194"/>
      <c r="J168" s="195">
        <f>ROUND(I168*H168,2)</f>
        <v>0</v>
      </c>
      <c r="K168" s="191" t="s">
        <v>183</v>
      </c>
      <c r="L168" s="37"/>
      <c r="M168" s="196" t="s">
        <v>1</v>
      </c>
      <c r="N168" s="197" t="s">
        <v>45</v>
      </c>
      <c r="O168" s="69"/>
      <c r="P168" s="198">
        <f>O168*H168</f>
        <v>0</v>
      </c>
      <c r="Q168" s="198">
        <v>0</v>
      </c>
      <c r="R168" s="198">
        <f>Q168*H168</f>
        <v>0</v>
      </c>
      <c r="S168" s="198">
        <v>0</v>
      </c>
      <c r="T168" s="199">
        <f>S168*H168</f>
        <v>0</v>
      </c>
      <c r="U168" s="32"/>
      <c r="V168" s="32"/>
      <c r="W168" s="32"/>
      <c r="X168" s="32"/>
      <c r="Y168" s="32"/>
      <c r="Z168" s="32"/>
      <c r="AA168" s="32"/>
      <c r="AB168" s="32"/>
      <c r="AC168" s="32"/>
      <c r="AD168" s="32"/>
      <c r="AE168" s="32"/>
      <c r="AR168" s="200" t="s">
        <v>184</v>
      </c>
      <c r="AT168" s="200" t="s">
        <v>179</v>
      </c>
      <c r="AU168" s="200" t="s">
        <v>89</v>
      </c>
      <c r="AY168" s="15" t="s">
        <v>177</v>
      </c>
      <c r="BE168" s="201">
        <f>IF(N168="základní",J168,0)</f>
        <v>0</v>
      </c>
      <c r="BF168" s="201">
        <f>IF(N168="snížená",J168,0)</f>
        <v>0</v>
      </c>
      <c r="BG168" s="201">
        <f>IF(N168="zákl. přenesená",J168,0)</f>
        <v>0</v>
      </c>
      <c r="BH168" s="201">
        <f>IF(N168="sníž. přenesená",J168,0)</f>
        <v>0</v>
      </c>
      <c r="BI168" s="201">
        <f>IF(N168="nulová",J168,0)</f>
        <v>0</v>
      </c>
      <c r="BJ168" s="15" t="s">
        <v>87</v>
      </c>
      <c r="BK168" s="201">
        <f>ROUND(I168*H168,2)</f>
        <v>0</v>
      </c>
      <c r="BL168" s="15" t="s">
        <v>184</v>
      </c>
      <c r="BM168" s="200" t="s">
        <v>1308</v>
      </c>
    </row>
    <row r="169" spans="1:47" s="2" customFormat="1" ht="39">
      <c r="A169" s="32"/>
      <c r="B169" s="33"/>
      <c r="C169" s="34"/>
      <c r="D169" s="202" t="s">
        <v>186</v>
      </c>
      <c r="E169" s="34"/>
      <c r="F169" s="203" t="s">
        <v>214</v>
      </c>
      <c r="G169" s="34"/>
      <c r="H169" s="34"/>
      <c r="I169" s="204"/>
      <c r="J169" s="34"/>
      <c r="K169" s="34"/>
      <c r="L169" s="37"/>
      <c r="M169" s="205"/>
      <c r="N169" s="206"/>
      <c r="O169" s="69"/>
      <c r="P169" s="69"/>
      <c r="Q169" s="69"/>
      <c r="R169" s="69"/>
      <c r="S169" s="69"/>
      <c r="T169" s="70"/>
      <c r="U169" s="32"/>
      <c r="V169" s="32"/>
      <c r="W169" s="32"/>
      <c r="X169" s="32"/>
      <c r="Y169" s="32"/>
      <c r="Z169" s="32"/>
      <c r="AA169" s="32"/>
      <c r="AB169" s="32"/>
      <c r="AC169" s="32"/>
      <c r="AD169" s="32"/>
      <c r="AE169" s="32"/>
      <c r="AT169" s="15" t="s">
        <v>186</v>
      </c>
      <c r="AU169" s="15" t="s">
        <v>89</v>
      </c>
    </row>
    <row r="170" spans="1:65" s="2" customFormat="1" ht="24.2" customHeight="1">
      <c r="A170" s="32"/>
      <c r="B170" s="33"/>
      <c r="C170" s="189" t="s">
        <v>238</v>
      </c>
      <c r="D170" s="189" t="s">
        <v>179</v>
      </c>
      <c r="E170" s="190" t="s">
        <v>211</v>
      </c>
      <c r="F170" s="191" t="s">
        <v>212</v>
      </c>
      <c r="G170" s="192" t="s">
        <v>198</v>
      </c>
      <c r="H170" s="193">
        <v>577.5</v>
      </c>
      <c r="I170" s="194"/>
      <c r="J170" s="195">
        <f>ROUND(I170*H170,2)</f>
        <v>0</v>
      </c>
      <c r="K170" s="191" t="s">
        <v>183</v>
      </c>
      <c r="L170" s="37"/>
      <c r="M170" s="196" t="s">
        <v>1</v>
      </c>
      <c r="N170" s="197" t="s">
        <v>45</v>
      </c>
      <c r="O170" s="69"/>
      <c r="P170" s="198">
        <f>O170*H170</f>
        <v>0</v>
      </c>
      <c r="Q170" s="198">
        <v>0</v>
      </c>
      <c r="R170" s="198">
        <f>Q170*H170</f>
        <v>0</v>
      </c>
      <c r="S170" s="198">
        <v>0</v>
      </c>
      <c r="T170" s="199">
        <f>S170*H170</f>
        <v>0</v>
      </c>
      <c r="U170" s="32"/>
      <c r="V170" s="32"/>
      <c r="W170" s="32"/>
      <c r="X170" s="32"/>
      <c r="Y170" s="32"/>
      <c r="Z170" s="32"/>
      <c r="AA170" s="32"/>
      <c r="AB170" s="32"/>
      <c r="AC170" s="32"/>
      <c r="AD170" s="32"/>
      <c r="AE170" s="32"/>
      <c r="AR170" s="200" t="s">
        <v>184</v>
      </c>
      <c r="AT170" s="200" t="s">
        <v>179</v>
      </c>
      <c r="AU170" s="200" t="s">
        <v>89</v>
      </c>
      <c r="AY170" s="15" t="s">
        <v>177</v>
      </c>
      <c r="BE170" s="201">
        <f>IF(N170="základní",J170,0)</f>
        <v>0</v>
      </c>
      <c r="BF170" s="201">
        <f>IF(N170="snížená",J170,0)</f>
        <v>0</v>
      </c>
      <c r="BG170" s="201">
        <f>IF(N170="zákl. přenesená",J170,0)</f>
        <v>0</v>
      </c>
      <c r="BH170" s="201">
        <f>IF(N170="sníž. přenesená",J170,0)</f>
        <v>0</v>
      </c>
      <c r="BI170" s="201">
        <f>IF(N170="nulová",J170,0)</f>
        <v>0</v>
      </c>
      <c r="BJ170" s="15" t="s">
        <v>87</v>
      </c>
      <c r="BK170" s="201">
        <f>ROUND(I170*H170,2)</f>
        <v>0</v>
      </c>
      <c r="BL170" s="15" t="s">
        <v>184</v>
      </c>
      <c r="BM170" s="200" t="s">
        <v>1309</v>
      </c>
    </row>
    <row r="171" spans="1:47" s="2" customFormat="1" ht="39">
      <c r="A171" s="32"/>
      <c r="B171" s="33"/>
      <c r="C171" s="34"/>
      <c r="D171" s="202" t="s">
        <v>186</v>
      </c>
      <c r="E171" s="34"/>
      <c r="F171" s="203" t="s">
        <v>214</v>
      </c>
      <c r="G171" s="34"/>
      <c r="H171" s="34"/>
      <c r="I171" s="204"/>
      <c r="J171" s="34"/>
      <c r="K171" s="34"/>
      <c r="L171" s="37"/>
      <c r="M171" s="205"/>
      <c r="N171" s="206"/>
      <c r="O171" s="69"/>
      <c r="P171" s="69"/>
      <c r="Q171" s="69"/>
      <c r="R171" s="69"/>
      <c r="S171" s="69"/>
      <c r="T171" s="70"/>
      <c r="U171" s="32"/>
      <c r="V171" s="32"/>
      <c r="W171" s="32"/>
      <c r="X171" s="32"/>
      <c r="Y171" s="32"/>
      <c r="Z171" s="32"/>
      <c r="AA171" s="32"/>
      <c r="AB171" s="32"/>
      <c r="AC171" s="32"/>
      <c r="AD171" s="32"/>
      <c r="AE171" s="32"/>
      <c r="AT171" s="15" t="s">
        <v>186</v>
      </c>
      <c r="AU171" s="15" t="s">
        <v>89</v>
      </c>
    </row>
    <row r="172" spans="1:47" s="2" customFormat="1" ht="19.5">
      <c r="A172" s="32"/>
      <c r="B172" s="33"/>
      <c r="C172" s="34"/>
      <c r="D172" s="202" t="s">
        <v>188</v>
      </c>
      <c r="E172" s="34"/>
      <c r="F172" s="207" t="s">
        <v>1310</v>
      </c>
      <c r="G172" s="34"/>
      <c r="H172" s="34"/>
      <c r="I172" s="204"/>
      <c r="J172" s="34"/>
      <c r="K172" s="34"/>
      <c r="L172" s="37"/>
      <c r="M172" s="205"/>
      <c r="N172" s="206"/>
      <c r="O172" s="69"/>
      <c r="P172" s="69"/>
      <c r="Q172" s="69"/>
      <c r="R172" s="69"/>
      <c r="S172" s="69"/>
      <c r="T172" s="70"/>
      <c r="U172" s="32"/>
      <c r="V172" s="32"/>
      <c r="W172" s="32"/>
      <c r="X172" s="32"/>
      <c r="Y172" s="32"/>
      <c r="Z172" s="32"/>
      <c r="AA172" s="32"/>
      <c r="AB172" s="32"/>
      <c r="AC172" s="32"/>
      <c r="AD172" s="32"/>
      <c r="AE172" s="32"/>
      <c r="AT172" s="15" t="s">
        <v>188</v>
      </c>
      <c r="AU172" s="15" t="s">
        <v>89</v>
      </c>
    </row>
    <row r="173" spans="1:65" s="2" customFormat="1" ht="24.2" customHeight="1">
      <c r="A173" s="32"/>
      <c r="B173" s="33"/>
      <c r="C173" s="189" t="s">
        <v>8</v>
      </c>
      <c r="D173" s="189" t="s">
        <v>179</v>
      </c>
      <c r="E173" s="190" t="s">
        <v>211</v>
      </c>
      <c r="F173" s="191" t="s">
        <v>212</v>
      </c>
      <c r="G173" s="192" t="s">
        <v>198</v>
      </c>
      <c r="H173" s="193">
        <v>577.5</v>
      </c>
      <c r="I173" s="194"/>
      <c r="J173" s="195">
        <f>ROUND(I173*H173,2)</f>
        <v>0</v>
      </c>
      <c r="K173" s="191" t="s">
        <v>183</v>
      </c>
      <c r="L173" s="37"/>
      <c r="M173" s="196" t="s">
        <v>1</v>
      </c>
      <c r="N173" s="197" t="s">
        <v>45</v>
      </c>
      <c r="O173" s="69"/>
      <c r="P173" s="198">
        <f>O173*H173</f>
        <v>0</v>
      </c>
      <c r="Q173" s="198">
        <v>0</v>
      </c>
      <c r="R173" s="198">
        <f>Q173*H173</f>
        <v>0</v>
      </c>
      <c r="S173" s="198">
        <v>0</v>
      </c>
      <c r="T173" s="199">
        <f>S173*H173</f>
        <v>0</v>
      </c>
      <c r="U173" s="32"/>
      <c r="V173" s="32"/>
      <c r="W173" s="32"/>
      <c r="X173" s="32"/>
      <c r="Y173" s="32"/>
      <c r="Z173" s="32"/>
      <c r="AA173" s="32"/>
      <c r="AB173" s="32"/>
      <c r="AC173" s="32"/>
      <c r="AD173" s="32"/>
      <c r="AE173" s="32"/>
      <c r="AR173" s="200" t="s">
        <v>184</v>
      </c>
      <c r="AT173" s="200" t="s">
        <v>179</v>
      </c>
      <c r="AU173" s="200" t="s">
        <v>89</v>
      </c>
      <c r="AY173" s="15" t="s">
        <v>177</v>
      </c>
      <c r="BE173" s="201">
        <f>IF(N173="základní",J173,0)</f>
        <v>0</v>
      </c>
      <c r="BF173" s="201">
        <f>IF(N173="snížená",J173,0)</f>
        <v>0</v>
      </c>
      <c r="BG173" s="201">
        <f>IF(N173="zákl. přenesená",J173,0)</f>
        <v>0</v>
      </c>
      <c r="BH173" s="201">
        <f>IF(N173="sníž. přenesená",J173,0)</f>
        <v>0</v>
      </c>
      <c r="BI173" s="201">
        <f>IF(N173="nulová",J173,0)</f>
        <v>0</v>
      </c>
      <c r="BJ173" s="15" t="s">
        <v>87</v>
      </c>
      <c r="BK173" s="201">
        <f>ROUND(I173*H173,2)</f>
        <v>0</v>
      </c>
      <c r="BL173" s="15" t="s">
        <v>184</v>
      </c>
      <c r="BM173" s="200" t="s">
        <v>1311</v>
      </c>
    </row>
    <row r="174" spans="1:47" s="2" customFormat="1" ht="39">
      <c r="A174" s="32"/>
      <c r="B174" s="33"/>
      <c r="C174" s="34"/>
      <c r="D174" s="202" t="s">
        <v>186</v>
      </c>
      <c r="E174" s="34"/>
      <c r="F174" s="203" t="s">
        <v>214</v>
      </c>
      <c r="G174" s="34"/>
      <c r="H174" s="34"/>
      <c r="I174" s="204"/>
      <c r="J174" s="34"/>
      <c r="K174" s="34"/>
      <c r="L174" s="37"/>
      <c r="M174" s="205"/>
      <c r="N174" s="206"/>
      <c r="O174" s="69"/>
      <c r="P174" s="69"/>
      <c r="Q174" s="69"/>
      <c r="R174" s="69"/>
      <c r="S174" s="69"/>
      <c r="T174" s="70"/>
      <c r="U174" s="32"/>
      <c r="V174" s="32"/>
      <c r="W174" s="32"/>
      <c r="X174" s="32"/>
      <c r="Y174" s="32"/>
      <c r="Z174" s="32"/>
      <c r="AA174" s="32"/>
      <c r="AB174" s="32"/>
      <c r="AC174" s="32"/>
      <c r="AD174" s="32"/>
      <c r="AE174" s="32"/>
      <c r="AT174" s="15" t="s">
        <v>186</v>
      </c>
      <c r="AU174" s="15" t="s">
        <v>89</v>
      </c>
    </row>
    <row r="175" spans="1:47" s="2" customFormat="1" ht="19.5">
      <c r="A175" s="32"/>
      <c r="B175" s="33"/>
      <c r="C175" s="34"/>
      <c r="D175" s="202" t="s">
        <v>188</v>
      </c>
      <c r="E175" s="34"/>
      <c r="F175" s="207" t="s">
        <v>1312</v>
      </c>
      <c r="G175" s="34"/>
      <c r="H175" s="34"/>
      <c r="I175" s="204"/>
      <c r="J175" s="34"/>
      <c r="K175" s="34"/>
      <c r="L175" s="37"/>
      <c r="M175" s="205"/>
      <c r="N175" s="206"/>
      <c r="O175" s="69"/>
      <c r="P175" s="69"/>
      <c r="Q175" s="69"/>
      <c r="R175" s="69"/>
      <c r="S175" s="69"/>
      <c r="T175" s="70"/>
      <c r="U175" s="32"/>
      <c r="V175" s="32"/>
      <c r="W175" s="32"/>
      <c r="X175" s="32"/>
      <c r="Y175" s="32"/>
      <c r="Z175" s="32"/>
      <c r="AA175" s="32"/>
      <c r="AB175" s="32"/>
      <c r="AC175" s="32"/>
      <c r="AD175" s="32"/>
      <c r="AE175" s="32"/>
      <c r="AT175" s="15" t="s">
        <v>188</v>
      </c>
      <c r="AU175" s="15" t="s">
        <v>89</v>
      </c>
    </row>
    <row r="176" spans="1:65" s="2" customFormat="1" ht="24.2" customHeight="1">
      <c r="A176" s="32"/>
      <c r="B176" s="33"/>
      <c r="C176" s="189" t="s">
        <v>245</v>
      </c>
      <c r="D176" s="189" t="s">
        <v>179</v>
      </c>
      <c r="E176" s="190" t="s">
        <v>211</v>
      </c>
      <c r="F176" s="191" t="s">
        <v>212</v>
      </c>
      <c r="G176" s="192" t="s">
        <v>198</v>
      </c>
      <c r="H176" s="193">
        <v>101.66</v>
      </c>
      <c r="I176" s="194"/>
      <c r="J176" s="195">
        <f>ROUND(I176*H176,2)</f>
        <v>0</v>
      </c>
      <c r="K176" s="191" t="s">
        <v>183</v>
      </c>
      <c r="L176" s="37"/>
      <c r="M176" s="196" t="s">
        <v>1</v>
      </c>
      <c r="N176" s="197" t="s">
        <v>45</v>
      </c>
      <c r="O176" s="69"/>
      <c r="P176" s="198">
        <f>O176*H176</f>
        <v>0</v>
      </c>
      <c r="Q176" s="198">
        <v>0</v>
      </c>
      <c r="R176" s="198">
        <f>Q176*H176</f>
        <v>0</v>
      </c>
      <c r="S176" s="198">
        <v>0</v>
      </c>
      <c r="T176" s="199">
        <f>S176*H176</f>
        <v>0</v>
      </c>
      <c r="U176" s="32"/>
      <c r="V176" s="32"/>
      <c r="W176" s="32"/>
      <c r="X176" s="32"/>
      <c r="Y176" s="32"/>
      <c r="Z176" s="32"/>
      <c r="AA176" s="32"/>
      <c r="AB176" s="32"/>
      <c r="AC176" s="32"/>
      <c r="AD176" s="32"/>
      <c r="AE176" s="32"/>
      <c r="AR176" s="200" t="s">
        <v>184</v>
      </c>
      <c r="AT176" s="200" t="s">
        <v>179</v>
      </c>
      <c r="AU176" s="200" t="s">
        <v>89</v>
      </c>
      <c r="AY176" s="15" t="s">
        <v>177</v>
      </c>
      <c r="BE176" s="201">
        <f>IF(N176="základní",J176,0)</f>
        <v>0</v>
      </c>
      <c r="BF176" s="201">
        <f>IF(N176="snížená",J176,0)</f>
        <v>0</v>
      </c>
      <c r="BG176" s="201">
        <f>IF(N176="zákl. přenesená",J176,0)</f>
        <v>0</v>
      </c>
      <c r="BH176" s="201">
        <f>IF(N176="sníž. přenesená",J176,0)</f>
        <v>0</v>
      </c>
      <c r="BI176" s="201">
        <f>IF(N176="nulová",J176,0)</f>
        <v>0</v>
      </c>
      <c r="BJ176" s="15" t="s">
        <v>87</v>
      </c>
      <c r="BK176" s="201">
        <f>ROUND(I176*H176,2)</f>
        <v>0</v>
      </c>
      <c r="BL176" s="15" t="s">
        <v>184</v>
      </c>
      <c r="BM176" s="200" t="s">
        <v>1313</v>
      </c>
    </row>
    <row r="177" spans="1:47" s="2" customFormat="1" ht="39">
      <c r="A177" s="32"/>
      <c r="B177" s="33"/>
      <c r="C177" s="34"/>
      <c r="D177" s="202" t="s">
        <v>186</v>
      </c>
      <c r="E177" s="34"/>
      <c r="F177" s="203" t="s">
        <v>214</v>
      </c>
      <c r="G177" s="34"/>
      <c r="H177" s="34"/>
      <c r="I177" s="204"/>
      <c r="J177" s="34"/>
      <c r="K177" s="34"/>
      <c r="L177" s="37"/>
      <c r="M177" s="205"/>
      <c r="N177" s="206"/>
      <c r="O177" s="69"/>
      <c r="P177" s="69"/>
      <c r="Q177" s="69"/>
      <c r="R177" s="69"/>
      <c r="S177" s="69"/>
      <c r="T177" s="70"/>
      <c r="U177" s="32"/>
      <c r="V177" s="32"/>
      <c r="W177" s="32"/>
      <c r="X177" s="32"/>
      <c r="Y177" s="32"/>
      <c r="Z177" s="32"/>
      <c r="AA177" s="32"/>
      <c r="AB177" s="32"/>
      <c r="AC177" s="32"/>
      <c r="AD177" s="32"/>
      <c r="AE177" s="32"/>
      <c r="AT177" s="15" t="s">
        <v>186</v>
      </c>
      <c r="AU177" s="15" t="s">
        <v>89</v>
      </c>
    </row>
    <row r="178" spans="1:47" s="2" customFormat="1" ht="19.5">
      <c r="A178" s="32"/>
      <c r="B178" s="33"/>
      <c r="C178" s="34"/>
      <c r="D178" s="202" t="s">
        <v>188</v>
      </c>
      <c r="E178" s="34"/>
      <c r="F178" s="207" t="s">
        <v>1314</v>
      </c>
      <c r="G178" s="34"/>
      <c r="H178" s="34"/>
      <c r="I178" s="204"/>
      <c r="J178" s="34"/>
      <c r="K178" s="34"/>
      <c r="L178" s="37"/>
      <c r="M178" s="205"/>
      <c r="N178" s="206"/>
      <c r="O178" s="69"/>
      <c r="P178" s="69"/>
      <c r="Q178" s="69"/>
      <c r="R178" s="69"/>
      <c r="S178" s="69"/>
      <c r="T178" s="70"/>
      <c r="U178" s="32"/>
      <c r="V178" s="32"/>
      <c r="W178" s="32"/>
      <c r="X178" s="32"/>
      <c r="Y178" s="32"/>
      <c r="Z178" s="32"/>
      <c r="AA178" s="32"/>
      <c r="AB178" s="32"/>
      <c r="AC178" s="32"/>
      <c r="AD178" s="32"/>
      <c r="AE178" s="32"/>
      <c r="AT178" s="15" t="s">
        <v>188</v>
      </c>
      <c r="AU178" s="15" t="s">
        <v>89</v>
      </c>
    </row>
    <row r="179" spans="1:65" s="2" customFormat="1" ht="24.2" customHeight="1">
      <c r="A179" s="32"/>
      <c r="B179" s="33"/>
      <c r="C179" s="189" t="s">
        <v>252</v>
      </c>
      <c r="D179" s="189" t="s">
        <v>179</v>
      </c>
      <c r="E179" s="190" t="s">
        <v>211</v>
      </c>
      <c r="F179" s="191" t="s">
        <v>212</v>
      </c>
      <c r="G179" s="192" t="s">
        <v>198</v>
      </c>
      <c r="H179" s="193">
        <v>8</v>
      </c>
      <c r="I179" s="194"/>
      <c r="J179" s="195">
        <f>ROUND(I179*H179,2)</f>
        <v>0</v>
      </c>
      <c r="K179" s="191" t="s">
        <v>183</v>
      </c>
      <c r="L179" s="37"/>
      <c r="M179" s="196" t="s">
        <v>1</v>
      </c>
      <c r="N179" s="197" t="s">
        <v>45</v>
      </c>
      <c r="O179" s="69"/>
      <c r="P179" s="198">
        <f>O179*H179</f>
        <v>0</v>
      </c>
      <c r="Q179" s="198">
        <v>0</v>
      </c>
      <c r="R179" s="198">
        <f>Q179*H179</f>
        <v>0</v>
      </c>
      <c r="S179" s="198">
        <v>0</v>
      </c>
      <c r="T179" s="199">
        <f>S179*H179</f>
        <v>0</v>
      </c>
      <c r="U179" s="32"/>
      <c r="V179" s="32"/>
      <c r="W179" s="32"/>
      <c r="X179" s="32"/>
      <c r="Y179" s="32"/>
      <c r="Z179" s="32"/>
      <c r="AA179" s="32"/>
      <c r="AB179" s="32"/>
      <c r="AC179" s="32"/>
      <c r="AD179" s="32"/>
      <c r="AE179" s="32"/>
      <c r="AR179" s="200" t="s">
        <v>184</v>
      </c>
      <c r="AT179" s="200" t="s">
        <v>179</v>
      </c>
      <c r="AU179" s="200" t="s">
        <v>89</v>
      </c>
      <c r="AY179" s="15" t="s">
        <v>177</v>
      </c>
      <c r="BE179" s="201">
        <f>IF(N179="základní",J179,0)</f>
        <v>0</v>
      </c>
      <c r="BF179" s="201">
        <f>IF(N179="snížená",J179,0)</f>
        <v>0</v>
      </c>
      <c r="BG179" s="201">
        <f>IF(N179="zákl. přenesená",J179,0)</f>
        <v>0</v>
      </c>
      <c r="BH179" s="201">
        <f>IF(N179="sníž. přenesená",J179,0)</f>
        <v>0</v>
      </c>
      <c r="BI179" s="201">
        <f>IF(N179="nulová",J179,0)</f>
        <v>0</v>
      </c>
      <c r="BJ179" s="15" t="s">
        <v>87</v>
      </c>
      <c r="BK179" s="201">
        <f>ROUND(I179*H179,2)</f>
        <v>0</v>
      </c>
      <c r="BL179" s="15" t="s">
        <v>184</v>
      </c>
      <c r="BM179" s="200" t="s">
        <v>1315</v>
      </c>
    </row>
    <row r="180" spans="1:47" s="2" customFormat="1" ht="39">
      <c r="A180" s="32"/>
      <c r="B180" s="33"/>
      <c r="C180" s="34"/>
      <c r="D180" s="202" t="s">
        <v>186</v>
      </c>
      <c r="E180" s="34"/>
      <c r="F180" s="203" t="s">
        <v>214</v>
      </c>
      <c r="G180" s="34"/>
      <c r="H180" s="34"/>
      <c r="I180" s="204"/>
      <c r="J180" s="34"/>
      <c r="K180" s="34"/>
      <c r="L180" s="37"/>
      <c r="M180" s="205"/>
      <c r="N180" s="206"/>
      <c r="O180" s="69"/>
      <c r="P180" s="69"/>
      <c r="Q180" s="69"/>
      <c r="R180" s="69"/>
      <c r="S180" s="69"/>
      <c r="T180" s="70"/>
      <c r="U180" s="32"/>
      <c r="V180" s="32"/>
      <c r="W180" s="32"/>
      <c r="X180" s="32"/>
      <c r="Y180" s="32"/>
      <c r="Z180" s="32"/>
      <c r="AA180" s="32"/>
      <c r="AB180" s="32"/>
      <c r="AC180" s="32"/>
      <c r="AD180" s="32"/>
      <c r="AE180" s="32"/>
      <c r="AT180" s="15" t="s">
        <v>186</v>
      </c>
      <c r="AU180" s="15" t="s">
        <v>89</v>
      </c>
    </row>
    <row r="181" spans="1:47" s="2" customFormat="1" ht="19.5">
      <c r="A181" s="32"/>
      <c r="B181" s="33"/>
      <c r="C181" s="34"/>
      <c r="D181" s="202" t="s">
        <v>188</v>
      </c>
      <c r="E181" s="34"/>
      <c r="F181" s="207" t="s">
        <v>1316</v>
      </c>
      <c r="G181" s="34"/>
      <c r="H181" s="34"/>
      <c r="I181" s="204"/>
      <c r="J181" s="34"/>
      <c r="K181" s="34"/>
      <c r="L181" s="37"/>
      <c r="M181" s="205"/>
      <c r="N181" s="206"/>
      <c r="O181" s="69"/>
      <c r="P181" s="69"/>
      <c r="Q181" s="69"/>
      <c r="R181" s="69"/>
      <c r="S181" s="69"/>
      <c r="T181" s="70"/>
      <c r="U181" s="32"/>
      <c r="V181" s="32"/>
      <c r="W181" s="32"/>
      <c r="X181" s="32"/>
      <c r="Y181" s="32"/>
      <c r="Z181" s="32"/>
      <c r="AA181" s="32"/>
      <c r="AB181" s="32"/>
      <c r="AC181" s="32"/>
      <c r="AD181" s="32"/>
      <c r="AE181" s="32"/>
      <c r="AT181" s="15" t="s">
        <v>188</v>
      </c>
      <c r="AU181" s="15" t="s">
        <v>89</v>
      </c>
    </row>
    <row r="182" spans="1:65" s="2" customFormat="1" ht="24.2" customHeight="1">
      <c r="A182" s="32"/>
      <c r="B182" s="33"/>
      <c r="C182" s="189" t="s">
        <v>258</v>
      </c>
      <c r="D182" s="189" t="s">
        <v>179</v>
      </c>
      <c r="E182" s="190" t="s">
        <v>211</v>
      </c>
      <c r="F182" s="191" t="s">
        <v>212</v>
      </c>
      <c r="G182" s="192" t="s">
        <v>198</v>
      </c>
      <c r="H182" s="193">
        <v>7.04</v>
      </c>
      <c r="I182" s="194"/>
      <c r="J182" s="195">
        <f>ROUND(I182*H182,2)</f>
        <v>0</v>
      </c>
      <c r="K182" s="191" t="s">
        <v>183</v>
      </c>
      <c r="L182" s="37"/>
      <c r="M182" s="196" t="s">
        <v>1</v>
      </c>
      <c r="N182" s="197" t="s">
        <v>45</v>
      </c>
      <c r="O182" s="69"/>
      <c r="P182" s="198">
        <f>O182*H182</f>
        <v>0</v>
      </c>
      <c r="Q182" s="198">
        <v>0</v>
      </c>
      <c r="R182" s="198">
        <f>Q182*H182</f>
        <v>0</v>
      </c>
      <c r="S182" s="198">
        <v>0</v>
      </c>
      <c r="T182" s="199">
        <f>S182*H182</f>
        <v>0</v>
      </c>
      <c r="U182" s="32"/>
      <c r="V182" s="32"/>
      <c r="W182" s="32"/>
      <c r="X182" s="32"/>
      <c r="Y182" s="32"/>
      <c r="Z182" s="32"/>
      <c r="AA182" s="32"/>
      <c r="AB182" s="32"/>
      <c r="AC182" s="32"/>
      <c r="AD182" s="32"/>
      <c r="AE182" s="32"/>
      <c r="AR182" s="200" t="s">
        <v>184</v>
      </c>
      <c r="AT182" s="200" t="s">
        <v>179</v>
      </c>
      <c r="AU182" s="200" t="s">
        <v>89</v>
      </c>
      <c r="AY182" s="15" t="s">
        <v>177</v>
      </c>
      <c r="BE182" s="201">
        <f>IF(N182="základní",J182,0)</f>
        <v>0</v>
      </c>
      <c r="BF182" s="201">
        <f>IF(N182="snížená",J182,0)</f>
        <v>0</v>
      </c>
      <c r="BG182" s="201">
        <f>IF(N182="zákl. přenesená",J182,0)</f>
        <v>0</v>
      </c>
      <c r="BH182" s="201">
        <f>IF(N182="sníž. přenesená",J182,0)</f>
        <v>0</v>
      </c>
      <c r="BI182" s="201">
        <f>IF(N182="nulová",J182,0)</f>
        <v>0</v>
      </c>
      <c r="BJ182" s="15" t="s">
        <v>87</v>
      </c>
      <c r="BK182" s="201">
        <f>ROUND(I182*H182,2)</f>
        <v>0</v>
      </c>
      <c r="BL182" s="15" t="s">
        <v>184</v>
      </c>
      <c r="BM182" s="200" t="s">
        <v>1317</v>
      </c>
    </row>
    <row r="183" spans="1:47" s="2" customFormat="1" ht="39">
      <c r="A183" s="32"/>
      <c r="B183" s="33"/>
      <c r="C183" s="34"/>
      <c r="D183" s="202" t="s">
        <v>186</v>
      </c>
      <c r="E183" s="34"/>
      <c r="F183" s="203" t="s">
        <v>214</v>
      </c>
      <c r="G183" s="34"/>
      <c r="H183" s="34"/>
      <c r="I183" s="204"/>
      <c r="J183" s="34"/>
      <c r="K183" s="34"/>
      <c r="L183" s="37"/>
      <c r="M183" s="205"/>
      <c r="N183" s="206"/>
      <c r="O183" s="69"/>
      <c r="P183" s="69"/>
      <c r="Q183" s="69"/>
      <c r="R183" s="69"/>
      <c r="S183" s="69"/>
      <c r="T183" s="70"/>
      <c r="U183" s="32"/>
      <c r="V183" s="32"/>
      <c r="W183" s="32"/>
      <c r="X183" s="32"/>
      <c r="Y183" s="32"/>
      <c r="Z183" s="32"/>
      <c r="AA183" s="32"/>
      <c r="AB183" s="32"/>
      <c r="AC183" s="32"/>
      <c r="AD183" s="32"/>
      <c r="AE183" s="32"/>
      <c r="AT183" s="15" t="s">
        <v>186</v>
      </c>
      <c r="AU183" s="15" t="s">
        <v>89</v>
      </c>
    </row>
    <row r="184" spans="1:47" s="2" customFormat="1" ht="19.5">
      <c r="A184" s="32"/>
      <c r="B184" s="33"/>
      <c r="C184" s="34"/>
      <c r="D184" s="202" t="s">
        <v>188</v>
      </c>
      <c r="E184" s="34"/>
      <c r="F184" s="207" t="s">
        <v>1318</v>
      </c>
      <c r="G184" s="34"/>
      <c r="H184" s="34"/>
      <c r="I184" s="204"/>
      <c r="J184" s="34"/>
      <c r="K184" s="34"/>
      <c r="L184" s="37"/>
      <c r="M184" s="205"/>
      <c r="N184" s="206"/>
      <c r="O184" s="69"/>
      <c r="P184" s="69"/>
      <c r="Q184" s="69"/>
      <c r="R184" s="69"/>
      <c r="S184" s="69"/>
      <c r="T184" s="70"/>
      <c r="U184" s="32"/>
      <c r="V184" s="32"/>
      <c r="W184" s="32"/>
      <c r="X184" s="32"/>
      <c r="Y184" s="32"/>
      <c r="Z184" s="32"/>
      <c r="AA184" s="32"/>
      <c r="AB184" s="32"/>
      <c r="AC184" s="32"/>
      <c r="AD184" s="32"/>
      <c r="AE184" s="32"/>
      <c r="AT184" s="15" t="s">
        <v>188</v>
      </c>
      <c r="AU184" s="15" t="s">
        <v>89</v>
      </c>
    </row>
    <row r="185" spans="1:65" s="2" customFormat="1" ht="24.2" customHeight="1">
      <c r="A185" s="32"/>
      <c r="B185" s="33"/>
      <c r="C185" s="189" t="s">
        <v>260</v>
      </c>
      <c r="D185" s="189" t="s">
        <v>179</v>
      </c>
      <c r="E185" s="190" t="s">
        <v>211</v>
      </c>
      <c r="F185" s="191" t="s">
        <v>212</v>
      </c>
      <c r="G185" s="192" t="s">
        <v>198</v>
      </c>
      <c r="H185" s="193">
        <v>55.2</v>
      </c>
      <c r="I185" s="194"/>
      <c r="J185" s="195">
        <f>ROUND(I185*H185,2)</f>
        <v>0</v>
      </c>
      <c r="K185" s="191" t="s">
        <v>183</v>
      </c>
      <c r="L185" s="37"/>
      <c r="M185" s="196" t="s">
        <v>1</v>
      </c>
      <c r="N185" s="197" t="s">
        <v>45</v>
      </c>
      <c r="O185" s="69"/>
      <c r="P185" s="198">
        <f>O185*H185</f>
        <v>0</v>
      </c>
      <c r="Q185" s="198">
        <v>0</v>
      </c>
      <c r="R185" s="198">
        <f>Q185*H185</f>
        <v>0</v>
      </c>
      <c r="S185" s="198">
        <v>0</v>
      </c>
      <c r="T185" s="199">
        <f>S185*H185</f>
        <v>0</v>
      </c>
      <c r="U185" s="32"/>
      <c r="V185" s="32"/>
      <c r="W185" s="32"/>
      <c r="X185" s="32"/>
      <c r="Y185" s="32"/>
      <c r="Z185" s="32"/>
      <c r="AA185" s="32"/>
      <c r="AB185" s="32"/>
      <c r="AC185" s="32"/>
      <c r="AD185" s="32"/>
      <c r="AE185" s="32"/>
      <c r="AR185" s="200" t="s">
        <v>184</v>
      </c>
      <c r="AT185" s="200" t="s">
        <v>179</v>
      </c>
      <c r="AU185" s="200" t="s">
        <v>89</v>
      </c>
      <c r="AY185" s="15" t="s">
        <v>177</v>
      </c>
      <c r="BE185" s="201">
        <f>IF(N185="základní",J185,0)</f>
        <v>0</v>
      </c>
      <c r="BF185" s="201">
        <f>IF(N185="snížená",J185,0)</f>
        <v>0</v>
      </c>
      <c r="BG185" s="201">
        <f>IF(N185="zákl. přenesená",J185,0)</f>
        <v>0</v>
      </c>
      <c r="BH185" s="201">
        <f>IF(N185="sníž. přenesená",J185,0)</f>
        <v>0</v>
      </c>
      <c r="BI185" s="201">
        <f>IF(N185="nulová",J185,0)</f>
        <v>0</v>
      </c>
      <c r="BJ185" s="15" t="s">
        <v>87</v>
      </c>
      <c r="BK185" s="201">
        <f>ROUND(I185*H185,2)</f>
        <v>0</v>
      </c>
      <c r="BL185" s="15" t="s">
        <v>184</v>
      </c>
      <c r="BM185" s="200" t="s">
        <v>1319</v>
      </c>
    </row>
    <row r="186" spans="1:47" s="2" customFormat="1" ht="39">
      <c r="A186" s="32"/>
      <c r="B186" s="33"/>
      <c r="C186" s="34"/>
      <c r="D186" s="202" t="s">
        <v>186</v>
      </c>
      <c r="E186" s="34"/>
      <c r="F186" s="203" t="s">
        <v>214</v>
      </c>
      <c r="G186" s="34"/>
      <c r="H186" s="34"/>
      <c r="I186" s="204"/>
      <c r="J186" s="34"/>
      <c r="K186" s="34"/>
      <c r="L186" s="37"/>
      <c r="M186" s="205"/>
      <c r="N186" s="206"/>
      <c r="O186" s="69"/>
      <c r="P186" s="69"/>
      <c r="Q186" s="69"/>
      <c r="R186" s="69"/>
      <c r="S186" s="69"/>
      <c r="T186" s="70"/>
      <c r="U186" s="32"/>
      <c r="V186" s="32"/>
      <c r="W186" s="32"/>
      <c r="X186" s="32"/>
      <c r="Y186" s="32"/>
      <c r="Z186" s="32"/>
      <c r="AA186" s="32"/>
      <c r="AB186" s="32"/>
      <c r="AC186" s="32"/>
      <c r="AD186" s="32"/>
      <c r="AE186" s="32"/>
      <c r="AT186" s="15" t="s">
        <v>186</v>
      </c>
      <c r="AU186" s="15" t="s">
        <v>89</v>
      </c>
    </row>
    <row r="187" spans="1:47" s="2" customFormat="1" ht="19.5">
      <c r="A187" s="32"/>
      <c r="B187" s="33"/>
      <c r="C187" s="34"/>
      <c r="D187" s="202" t="s">
        <v>188</v>
      </c>
      <c r="E187" s="34"/>
      <c r="F187" s="207" t="s">
        <v>244</v>
      </c>
      <c r="G187" s="34"/>
      <c r="H187" s="34"/>
      <c r="I187" s="204"/>
      <c r="J187" s="34"/>
      <c r="K187" s="34"/>
      <c r="L187" s="37"/>
      <c r="M187" s="205"/>
      <c r="N187" s="206"/>
      <c r="O187" s="69"/>
      <c r="P187" s="69"/>
      <c r="Q187" s="69"/>
      <c r="R187" s="69"/>
      <c r="S187" s="69"/>
      <c r="T187" s="70"/>
      <c r="U187" s="32"/>
      <c r="V187" s="32"/>
      <c r="W187" s="32"/>
      <c r="X187" s="32"/>
      <c r="Y187" s="32"/>
      <c r="Z187" s="32"/>
      <c r="AA187" s="32"/>
      <c r="AB187" s="32"/>
      <c r="AC187" s="32"/>
      <c r="AD187" s="32"/>
      <c r="AE187" s="32"/>
      <c r="AT187" s="15" t="s">
        <v>188</v>
      </c>
      <c r="AU187" s="15" t="s">
        <v>89</v>
      </c>
    </row>
    <row r="188" spans="1:65" s="2" customFormat="1" ht="24.2" customHeight="1">
      <c r="A188" s="32"/>
      <c r="B188" s="33"/>
      <c r="C188" s="189" t="s">
        <v>266</v>
      </c>
      <c r="D188" s="189" t="s">
        <v>179</v>
      </c>
      <c r="E188" s="190" t="s">
        <v>211</v>
      </c>
      <c r="F188" s="191" t="s">
        <v>212</v>
      </c>
      <c r="G188" s="192" t="s">
        <v>198</v>
      </c>
      <c r="H188" s="193">
        <v>971.42</v>
      </c>
      <c r="I188" s="194"/>
      <c r="J188" s="195">
        <f>ROUND(I188*H188,2)</f>
        <v>0</v>
      </c>
      <c r="K188" s="191" t="s">
        <v>183</v>
      </c>
      <c r="L188" s="37"/>
      <c r="M188" s="196" t="s">
        <v>1</v>
      </c>
      <c r="N188" s="197" t="s">
        <v>45</v>
      </c>
      <c r="O188" s="69"/>
      <c r="P188" s="198">
        <f>O188*H188</f>
        <v>0</v>
      </c>
      <c r="Q188" s="198">
        <v>0</v>
      </c>
      <c r="R188" s="198">
        <f>Q188*H188</f>
        <v>0</v>
      </c>
      <c r="S188" s="198">
        <v>0</v>
      </c>
      <c r="T188" s="199">
        <f>S188*H188</f>
        <v>0</v>
      </c>
      <c r="U188" s="32"/>
      <c r="V188" s="32"/>
      <c r="W188" s="32"/>
      <c r="X188" s="32"/>
      <c r="Y188" s="32"/>
      <c r="Z188" s="32"/>
      <c r="AA188" s="32"/>
      <c r="AB188" s="32"/>
      <c r="AC188" s="32"/>
      <c r="AD188" s="32"/>
      <c r="AE188" s="32"/>
      <c r="AR188" s="200" t="s">
        <v>184</v>
      </c>
      <c r="AT188" s="200" t="s">
        <v>179</v>
      </c>
      <c r="AU188" s="200" t="s">
        <v>89</v>
      </c>
      <c r="AY188" s="15" t="s">
        <v>177</v>
      </c>
      <c r="BE188" s="201">
        <f>IF(N188="základní",J188,0)</f>
        <v>0</v>
      </c>
      <c r="BF188" s="201">
        <f>IF(N188="snížená",J188,0)</f>
        <v>0</v>
      </c>
      <c r="BG188" s="201">
        <f>IF(N188="zákl. přenesená",J188,0)</f>
        <v>0</v>
      </c>
      <c r="BH188" s="201">
        <f>IF(N188="sníž. přenesená",J188,0)</f>
        <v>0</v>
      </c>
      <c r="BI188" s="201">
        <f>IF(N188="nulová",J188,0)</f>
        <v>0</v>
      </c>
      <c r="BJ188" s="15" t="s">
        <v>87</v>
      </c>
      <c r="BK188" s="201">
        <f>ROUND(I188*H188,2)</f>
        <v>0</v>
      </c>
      <c r="BL188" s="15" t="s">
        <v>184</v>
      </c>
      <c r="BM188" s="200" t="s">
        <v>1320</v>
      </c>
    </row>
    <row r="189" spans="1:47" s="2" customFormat="1" ht="39">
      <c r="A189" s="32"/>
      <c r="B189" s="33"/>
      <c r="C189" s="34"/>
      <c r="D189" s="202" t="s">
        <v>186</v>
      </c>
      <c r="E189" s="34"/>
      <c r="F189" s="203" t="s">
        <v>214</v>
      </c>
      <c r="G189" s="34"/>
      <c r="H189" s="34"/>
      <c r="I189" s="204"/>
      <c r="J189" s="34"/>
      <c r="K189" s="34"/>
      <c r="L189" s="37"/>
      <c r="M189" s="205"/>
      <c r="N189" s="206"/>
      <c r="O189" s="69"/>
      <c r="P189" s="69"/>
      <c r="Q189" s="69"/>
      <c r="R189" s="69"/>
      <c r="S189" s="69"/>
      <c r="T189" s="70"/>
      <c r="U189" s="32"/>
      <c r="V189" s="32"/>
      <c r="W189" s="32"/>
      <c r="X189" s="32"/>
      <c r="Y189" s="32"/>
      <c r="Z189" s="32"/>
      <c r="AA189" s="32"/>
      <c r="AB189" s="32"/>
      <c r="AC189" s="32"/>
      <c r="AD189" s="32"/>
      <c r="AE189" s="32"/>
      <c r="AT189" s="15" t="s">
        <v>186</v>
      </c>
      <c r="AU189" s="15" t="s">
        <v>89</v>
      </c>
    </row>
    <row r="190" spans="1:47" s="2" customFormat="1" ht="19.5">
      <c r="A190" s="32"/>
      <c r="B190" s="33"/>
      <c r="C190" s="34"/>
      <c r="D190" s="202" t="s">
        <v>188</v>
      </c>
      <c r="E190" s="34"/>
      <c r="F190" s="207" t="s">
        <v>979</v>
      </c>
      <c r="G190" s="34"/>
      <c r="H190" s="34"/>
      <c r="I190" s="204"/>
      <c r="J190" s="34"/>
      <c r="K190" s="34"/>
      <c r="L190" s="37"/>
      <c r="M190" s="205"/>
      <c r="N190" s="206"/>
      <c r="O190" s="69"/>
      <c r="P190" s="69"/>
      <c r="Q190" s="69"/>
      <c r="R190" s="69"/>
      <c r="S190" s="69"/>
      <c r="T190" s="70"/>
      <c r="U190" s="32"/>
      <c r="V190" s="32"/>
      <c r="W190" s="32"/>
      <c r="X190" s="32"/>
      <c r="Y190" s="32"/>
      <c r="Z190" s="32"/>
      <c r="AA190" s="32"/>
      <c r="AB190" s="32"/>
      <c r="AC190" s="32"/>
      <c r="AD190" s="32"/>
      <c r="AE190" s="32"/>
      <c r="AT190" s="15" t="s">
        <v>188</v>
      </c>
      <c r="AU190" s="15" t="s">
        <v>89</v>
      </c>
    </row>
    <row r="191" spans="1:65" s="2" customFormat="1" ht="24.2" customHeight="1">
      <c r="A191" s="32"/>
      <c r="B191" s="33"/>
      <c r="C191" s="189" t="s">
        <v>7</v>
      </c>
      <c r="D191" s="189" t="s">
        <v>179</v>
      </c>
      <c r="E191" s="190" t="s">
        <v>771</v>
      </c>
      <c r="F191" s="191" t="s">
        <v>772</v>
      </c>
      <c r="G191" s="192" t="s">
        <v>198</v>
      </c>
      <c r="H191" s="193">
        <v>247.375</v>
      </c>
      <c r="I191" s="194"/>
      <c r="J191" s="195">
        <f>ROUND(I191*H191,2)</f>
        <v>0</v>
      </c>
      <c r="K191" s="191" t="s">
        <v>183</v>
      </c>
      <c r="L191" s="37"/>
      <c r="M191" s="196" t="s">
        <v>1</v>
      </c>
      <c r="N191" s="197" t="s">
        <v>45</v>
      </c>
      <c r="O191" s="69"/>
      <c r="P191" s="198">
        <f>O191*H191</f>
        <v>0</v>
      </c>
      <c r="Q191" s="198">
        <v>0</v>
      </c>
      <c r="R191" s="198">
        <f>Q191*H191</f>
        <v>0</v>
      </c>
      <c r="S191" s="198">
        <v>0</v>
      </c>
      <c r="T191" s="199">
        <f>S191*H191</f>
        <v>0</v>
      </c>
      <c r="U191" s="32"/>
      <c r="V191" s="32"/>
      <c r="W191" s="32"/>
      <c r="X191" s="32"/>
      <c r="Y191" s="32"/>
      <c r="Z191" s="32"/>
      <c r="AA191" s="32"/>
      <c r="AB191" s="32"/>
      <c r="AC191" s="32"/>
      <c r="AD191" s="32"/>
      <c r="AE191" s="32"/>
      <c r="AR191" s="200" t="s">
        <v>184</v>
      </c>
      <c r="AT191" s="200" t="s">
        <v>179</v>
      </c>
      <c r="AU191" s="200" t="s">
        <v>89</v>
      </c>
      <c r="AY191" s="15" t="s">
        <v>177</v>
      </c>
      <c r="BE191" s="201">
        <f>IF(N191="základní",J191,0)</f>
        <v>0</v>
      </c>
      <c r="BF191" s="201">
        <f>IF(N191="snížená",J191,0)</f>
        <v>0</v>
      </c>
      <c r="BG191" s="201">
        <f>IF(N191="zákl. přenesená",J191,0)</f>
        <v>0</v>
      </c>
      <c r="BH191" s="201">
        <f>IF(N191="sníž. přenesená",J191,0)</f>
        <v>0</v>
      </c>
      <c r="BI191" s="201">
        <f>IF(N191="nulová",J191,0)</f>
        <v>0</v>
      </c>
      <c r="BJ191" s="15" t="s">
        <v>87</v>
      </c>
      <c r="BK191" s="201">
        <f>ROUND(I191*H191,2)</f>
        <v>0</v>
      </c>
      <c r="BL191" s="15" t="s">
        <v>184</v>
      </c>
      <c r="BM191" s="200" t="s">
        <v>1321</v>
      </c>
    </row>
    <row r="192" spans="1:47" s="2" customFormat="1" ht="39">
      <c r="A192" s="32"/>
      <c r="B192" s="33"/>
      <c r="C192" s="34"/>
      <c r="D192" s="202" t="s">
        <v>186</v>
      </c>
      <c r="E192" s="34"/>
      <c r="F192" s="203" t="s">
        <v>774</v>
      </c>
      <c r="G192" s="34"/>
      <c r="H192" s="34"/>
      <c r="I192" s="204"/>
      <c r="J192" s="34"/>
      <c r="K192" s="34"/>
      <c r="L192" s="37"/>
      <c r="M192" s="205"/>
      <c r="N192" s="206"/>
      <c r="O192" s="69"/>
      <c r="P192" s="69"/>
      <c r="Q192" s="69"/>
      <c r="R192" s="69"/>
      <c r="S192" s="69"/>
      <c r="T192" s="70"/>
      <c r="U192" s="32"/>
      <c r="V192" s="32"/>
      <c r="W192" s="32"/>
      <c r="X192" s="32"/>
      <c r="Y192" s="32"/>
      <c r="Z192" s="32"/>
      <c r="AA192" s="32"/>
      <c r="AB192" s="32"/>
      <c r="AC192" s="32"/>
      <c r="AD192" s="32"/>
      <c r="AE192" s="32"/>
      <c r="AT192" s="15" t="s">
        <v>186</v>
      </c>
      <c r="AU192" s="15" t="s">
        <v>89</v>
      </c>
    </row>
    <row r="193" spans="1:65" s="2" customFormat="1" ht="24.2" customHeight="1">
      <c r="A193" s="32"/>
      <c r="B193" s="33"/>
      <c r="C193" s="189" t="s">
        <v>276</v>
      </c>
      <c r="D193" s="189" t="s">
        <v>179</v>
      </c>
      <c r="E193" s="190" t="s">
        <v>771</v>
      </c>
      <c r="F193" s="191" t="s">
        <v>772</v>
      </c>
      <c r="G193" s="192" t="s">
        <v>198</v>
      </c>
      <c r="H193" s="193">
        <v>577.5</v>
      </c>
      <c r="I193" s="194"/>
      <c r="J193" s="195">
        <f>ROUND(I193*H193,2)</f>
        <v>0</v>
      </c>
      <c r="K193" s="191" t="s">
        <v>183</v>
      </c>
      <c r="L193" s="37"/>
      <c r="M193" s="196" t="s">
        <v>1</v>
      </c>
      <c r="N193" s="197" t="s">
        <v>45</v>
      </c>
      <c r="O193" s="69"/>
      <c r="P193" s="198">
        <f>O193*H193</f>
        <v>0</v>
      </c>
      <c r="Q193" s="198">
        <v>0</v>
      </c>
      <c r="R193" s="198">
        <f>Q193*H193</f>
        <v>0</v>
      </c>
      <c r="S193" s="198">
        <v>0</v>
      </c>
      <c r="T193" s="199">
        <f>S193*H193</f>
        <v>0</v>
      </c>
      <c r="U193" s="32"/>
      <c r="V193" s="32"/>
      <c r="W193" s="32"/>
      <c r="X193" s="32"/>
      <c r="Y193" s="32"/>
      <c r="Z193" s="32"/>
      <c r="AA193" s="32"/>
      <c r="AB193" s="32"/>
      <c r="AC193" s="32"/>
      <c r="AD193" s="32"/>
      <c r="AE193" s="32"/>
      <c r="AR193" s="200" t="s">
        <v>184</v>
      </c>
      <c r="AT193" s="200" t="s">
        <v>179</v>
      </c>
      <c r="AU193" s="200" t="s">
        <v>89</v>
      </c>
      <c r="AY193" s="15" t="s">
        <v>177</v>
      </c>
      <c r="BE193" s="201">
        <f>IF(N193="základní",J193,0)</f>
        <v>0</v>
      </c>
      <c r="BF193" s="201">
        <f>IF(N193="snížená",J193,0)</f>
        <v>0</v>
      </c>
      <c r="BG193" s="201">
        <f>IF(N193="zákl. přenesená",J193,0)</f>
        <v>0</v>
      </c>
      <c r="BH193" s="201">
        <f>IF(N193="sníž. přenesená",J193,0)</f>
        <v>0</v>
      </c>
      <c r="BI193" s="201">
        <f>IF(N193="nulová",J193,0)</f>
        <v>0</v>
      </c>
      <c r="BJ193" s="15" t="s">
        <v>87</v>
      </c>
      <c r="BK193" s="201">
        <f>ROUND(I193*H193,2)</f>
        <v>0</v>
      </c>
      <c r="BL193" s="15" t="s">
        <v>184</v>
      </c>
      <c r="BM193" s="200" t="s">
        <v>1322</v>
      </c>
    </row>
    <row r="194" spans="1:47" s="2" customFormat="1" ht="39">
      <c r="A194" s="32"/>
      <c r="B194" s="33"/>
      <c r="C194" s="34"/>
      <c r="D194" s="202" t="s">
        <v>186</v>
      </c>
      <c r="E194" s="34"/>
      <c r="F194" s="203" t="s">
        <v>774</v>
      </c>
      <c r="G194" s="34"/>
      <c r="H194" s="34"/>
      <c r="I194" s="204"/>
      <c r="J194" s="34"/>
      <c r="K194" s="34"/>
      <c r="L194" s="37"/>
      <c r="M194" s="205"/>
      <c r="N194" s="206"/>
      <c r="O194" s="69"/>
      <c r="P194" s="69"/>
      <c r="Q194" s="69"/>
      <c r="R194" s="69"/>
      <c r="S194" s="69"/>
      <c r="T194" s="70"/>
      <c r="U194" s="32"/>
      <c r="V194" s="32"/>
      <c r="W194" s="32"/>
      <c r="X194" s="32"/>
      <c r="Y194" s="32"/>
      <c r="Z194" s="32"/>
      <c r="AA194" s="32"/>
      <c r="AB194" s="32"/>
      <c r="AC194" s="32"/>
      <c r="AD194" s="32"/>
      <c r="AE194" s="32"/>
      <c r="AT194" s="15" t="s">
        <v>186</v>
      </c>
      <c r="AU194" s="15" t="s">
        <v>89</v>
      </c>
    </row>
    <row r="195" spans="1:47" s="2" customFormat="1" ht="19.5">
      <c r="A195" s="32"/>
      <c r="B195" s="33"/>
      <c r="C195" s="34"/>
      <c r="D195" s="202" t="s">
        <v>188</v>
      </c>
      <c r="E195" s="34"/>
      <c r="F195" s="207" t="s">
        <v>1323</v>
      </c>
      <c r="G195" s="34"/>
      <c r="H195" s="34"/>
      <c r="I195" s="204"/>
      <c r="J195" s="34"/>
      <c r="K195" s="34"/>
      <c r="L195" s="37"/>
      <c r="M195" s="205"/>
      <c r="N195" s="206"/>
      <c r="O195" s="69"/>
      <c r="P195" s="69"/>
      <c r="Q195" s="69"/>
      <c r="R195" s="69"/>
      <c r="S195" s="69"/>
      <c r="T195" s="70"/>
      <c r="U195" s="32"/>
      <c r="V195" s="32"/>
      <c r="W195" s="32"/>
      <c r="X195" s="32"/>
      <c r="Y195" s="32"/>
      <c r="Z195" s="32"/>
      <c r="AA195" s="32"/>
      <c r="AB195" s="32"/>
      <c r="AC195" s="32"/>
      <c r="AD195" s="32"/>
      <c r="AE195" s="32"/>
      <c r="AT195" s="15" t="s">
        <v>188</v>
      </c>
      <c r="AU195" s="15" t="s">
        <v>89</v>
      </c>
    </row>
    <row r="196" spans="1:65" s="2" customFormat="1" ht="14.45" customHeight="1">
      <c r="A196" s="32"/>
      <c r="B196" s="33"/>
      <c r="C196" s="189" t="s">
        <v>282</v>
      </c>
      <c r="D196" s="189" t="s">
        <v>179</v>
      </c>
      <c r="E196" s="190" t="s">
        <v>221</v>
      </c>
      <c r="F196" s="191" t="s">
        <v>222</v>
      </c>
      <c r="G196" s="192" t="s">
        <v>198</v>
      </c>
      <c r="H196" s="193">
        <v>508.586</v>
      </c>
      <c r="I196" s="194"/>
      <c r="J196" s="195">
        <f>ROUND(I196*H196,2)</f>
        <v>0</v>
      </c>
      <c r="K196" s="191" t="s">
        <v>183</v>
      </c>
      <c r="L196" s="37"/>
      <c r="M196" s="196" t="s">
        <v>1</v>
      </c>
      <c r="N196" s="197" t="s">
        <v>45</v>
      </c>
      <c r="O196" s="69"/>
      <c r="P196" s="198">
        <f>O196*H196</f>
        <v>0</v>
      </c>
      <c r="Q196" s="198">
        <v>0</v>
      </c>
      <c r="R196" s="198">
        <f>Q196*H196</f>
        <v>0</v>
      </c>
      <c r="S196" s="198">
        <v>0</v>
      </c>
      <c r="T196" s="199">
        <f>S196*H196</f>
        <v>0</v>
      </c>
      <c r="U196" s="32"/>
      <c r="V196" s="32"/>
      <c r="W196" s="32"/>
      <c r="X196" s="32"/>
      <c r="Y196" s="32"/>
      <c r="Z196" s="32"/>
      <c r="AA196" s="32"/>
      <c r="AB196" s="32"/>
      <c r="AC196" s="32"/>
      <c r="AD196" s="32"/>
      <c r="AE196" s="32"/>
      <c r="AR196" s="200" t="s">
        <v>184</v>
      </c>
      <c r="AT196" s="200" t="s">
        <v>179</v>
      </c>
      <c r="AU196" s="200" t="s">
        <v>89</v>
      </c>
      <c r="AY196" s="15" t="s">
        <v>177</v>
      </c>
      <c r="BE196" s="201">
        <f>IF(N196="základní",J196,0)</f>
        <v>0</v>
      </c>
      <c r="BF196" s="201">
        <f>IF(N196="snížená",J196,0)</f>
        <v>0</v>
      </c>
      <c r="BG196" s="201">
        <f>IF(N196="zákl. přenesená",J196,0)</f>
        <v>0</v>
      </c>
      <c r="BH196" s="201">
        <f>IF(N196="sníž. přenesená",J196,0)</f>
        <v>0</v>
      </c>
      <c r="BI196" s="201">
        <f>IF(N196="nulová",J196,0)</f>
        <v>0</v>
      </c>
      <c r="BJ196" s="15" t="s">
        <v>87</v>
      </c>
      <c r="BK196" s="201">
        <f>ROUND(I196*H196,2)</f>
        <v>0</v>
      </c>
      <c r="BL196" s="15" t="s">
        <v>184</v>
      </c>
      <c r="BM196" s="200" t="s">
        <v>1324</v>
      </c>
    </row>
    <row r="197" spans="1:47" s="2" customFormat="1" ht="11.25">
      <c r="A197" s="32"/>
      <c r="B197" s="33"/>
      <c r="C197" s="34"/>
      <c r="D197" s="202" t="s">
        <v>186</v>
      </c>
      <c r="E197" s="34"/>
      <c r="F197" s="203" t="s">
        <v>222</v>
      </c>
      <c r="G197" s="34"/>
      <c r="H197" s="34"/>
      <c r="I197" s="204"/>
      <c r="J197" s="34"/>
      <c r="K197" s="34"/>
      <c r="L197" s="37"/>
      <c r="M197" s="205"/>
      <c r="N197" s="206"/>
      <c r="O197" s="69"/>
      <c r="P197" s="69"/>
      <c r="Q197" s="69"/>
      <c r="R197" s="69"/>
      <c r="S197" s="69"/>
      <c r="T197" s="70"/>
      <c r="U197" s="32"/>
      <c r="V197" s="32"/>
      <c r="W197" s="32"/>
      <c r="X197" s="32"/>
      <c r="Y197" s="32"/>
      <c r="Z197" s="32"/>
      <c r="AA197" s="32"/>
      <c r="AB197" s="32"/>
      <c r="AC197" s="32"/>
      <c r="AD197" s="32"/>
      <c r="AE197" s="32"/>
      <c r="AT197" s="15" t="s">
        <v>186</v>
      </c>
      <c r="AU197" s="15" t="s">
        <v>89</v>
      </c>
    </row>
    <row r="198" spans="1:47" s="2" customFormat="1" ht="19.5">
      <c r="A198" s="32"/>
      <c r="B198" s="33"/>
      <c r="C198" s="34"/>
      <c r="D198" s="202" t="s">
        <v>188</v>
      </c>
      <c r="E198" s="34"/>
      <c r="F198" s="207" t="s">
        <v>215</v>
      </c>
      <c r="G198" s="34"/>
      <c r="H198" s="34"/>
      <c r="I198" s="204"/>
      <c r="J198" s="34"/>
      <c r="K198" s="34"/>
      <c r="L198" s="37"/>
      <c r="M198" s="205"/>
      <c r="N198" s="206"/>
      <c r="O198" s="69"/>
      <c r="P198" s="69"/>
      <c r="Q198" s="69"/>
      <c r="R198" s="69"/>
      <c r="S198" s="69"/>
      <c r="T198" s="70"/>
      <c r="U198" s="32"/>
      <c r="V198" s="32"/>
      <c r="W198" s="32"/>
      <c r="X198" s="32"/>
      <c r="Y198" s="32"/>
      <c r="Z198" s="32"/>
      <c r="AA198" s="32"/>
      <c r="AB198" s="32"/>
      <c r="AC198" s="32"/>
      <c r="AD198" s="32"/>
      <c r="AE198" s="32"/>
      <c r="AT198" s="15" t="s">
        <v>188</v>
      </c>
      <c r="AU198" s="15" t="s">
        <v>89</v>
      </c>
    </row>
    <row r="199" spans="1:65" s="2" customFormat="1" ht="14.45" customHeight="1">
      <c r="A199" s="32"/>
      <c r="B199" s="33"/>
      <c r="C199" s="189" t="s">
        <v>288</v>
      </c>
      <c r="D199" s="189" t="s">
        <v>179</v>
      </c>
      <c r="E199" s="190" t="s">
        <v>221</v>
      </c>
      <c r="F199" s="191" t="s">
        <v>222</v>
      </c>
      <c r="G199" s="192" t="s">
        <v>198</v>
      </c>
      <c r="H199" s="193">
        <v>577.5</v>
      </c>
      <c r="I199" s="194"/>
      <c r="J199" s="195">
        <f>ROUND(I199*H199,2)</f>
        <v>0</v>
      </c>
      <c r="K199" s="191" t="s">
        <v>183</v>
      </c>
      <c r="L199" s="37"/>
      <c r="M199" s="196" t="s">
        <v>1</v>
      </c>
      <c r="N199" s="197" t="s">
        <v>45</v>
      </c>
      <c r="O199" s="69"/>
      <c r="P199" s="198">
        <f>O199*H199</f>
        <v>0</v>
      </c>
      <c r="Q199" s="198">
        <v>0</v>
      </c>
      <c r="R199" s="198">
        <f>Q199*H199</f>
        <v>0</v>
      </c>
      <c r="S199" s="198">
        <v>0</v>
      </c>
      <c r="T199" s="199">
        <f>S199*H199</f>
        <v>0</v>
      </c>
      <c r="U199" s="32"/>
      <c r="V199" s="32"/>
      <c r="W199" s="32"/>
      <c r="X199" s="32"/>
      <c r="Y199" s="32"/>
      <c r="Z199" s="32"/>
      <c r="AA199" s="32"/>
      <c r="AB199" s="32"/>
      <c r="AC199" s="32"/>
      <c r="AD199" s="32"/>
      <c r="AE199" s="32"/>
      <c r="AR199" s="200" t="s">
        <v>184</v>
      </c>
      <c r="AT199" s="200" t="s">
        <v>179</v>
      </c>
      <c r="AU199" s="200" t="s">
        <v>89</v>
      </c>
      <c r="AY199" s="15" t="s">
        <v>177</v>
      </c>
      <c r="BE199" s="201">
        <f>IF(N199="základní",J199,0)</f>
        <v>0</v>
      </c>
      <c r="BF199" s="201">
        <f>IF(N199="snížená",J199,0)</f>
        <v>0</v>
      </c>
      <c r="BG199" s="201">
        <f>IF(N199="zákl. přenesená",J199,0)</f>
        <v>0</v>
      </c>
      <c r="BH199" s="201">
        <f>IF(N199="sníž. přenesená",J199,0)</f>
        <v>0</v>
      </c>
      <c r="BI199" s="201">
        <f>IF(N199="nulová",J199,0)</f>
        <v>0</v>
      </c>
      <c r="BJ199" s="15" t="s">
        <v>87</v>
      </c>
      <c r="BK199" s="201">
        <f>ROUND(I199*H199,2)</f>
        <v>0</v>
      </c>
      <c r="BL199" s="15" t="s">
        <v>184</v>
      </c>
      <c r="BM199" s="200" t="s">
        <v>1325</v>
      </c>
    </row>
    <row r="200" spans="1:47" s="2" customFormat="1" ht="11.25">
      <c r="A200" s="32"/>
      <c r="B200" s="33"/>
      <c r="C200" s="34"/>
      <c r="D200" s="202" t="s">
        <v>186</v>
      </c>
      <c r="E200" s="34"/>
      <c r="F200" s="203" t="s">
        <v>222</v>
      </c>
      <c r="G200" s="34"/>
      <c r="H200" s="34"/>
      <c r="I200" s="204"/>
      <c r="J200" s="34"/>
      <c r="K200" s="34"/>
      <c r="L200" s="37"/>
      <c r="M200" s="205"/>
      <c r="N200" s="206"/>
      <c r="O200" s="69"/>
      <c r="P200" s="69"/>
      <c r="Q200" s="69"/>
      <c r="R200" s="69"/>
      <c r="S200" s="69"/>
      <c r="T200" s="70"/>
      <c r="U200" s="32"/>
      <c r="V200" s="32"/>
      <c r="W200" s="32"/>
      <c r="X200" s="32"/>
      <c r="Y200" s="32"/>
      <c r="Z200" s="32"/>
      <c r="AA200" s="32"/>
      <c r="AB200" s="32"/>
      <c r="AC200" s="32"/>
      <c r="AD200" s="32"/>
      <c r="AE200" s="32"/>
      <c r="AT200" s="15" t="s">
        <v>186</v>
      </c>
      <c r="AU200" s="15" t="s">
        <v>89</v>
      </c>
    </row>
    <row r="201" spans="1:47" s="2" customFormat="1" ht="19.5">
      <c r="A201" s="32"/>
      <c r="B201" s="33"/>
      <c r="C201" s="34"/>
      <c r="D201" s="202" t="s">
        <v>188</v>
      </c>
      <c r="E201" s="34"/>
      <c r="F201" s="207" t="s">
        <v>1326</v>
      </c>
      <c r="G201" s="34"/>
      <c r="H201" s="34"/>
      <c r="I201" s="204"/>
      <c r="J201" s="34"/>
      <c r="K201" s="34"/>
      <c r="L201" s="37"/>
      <c r="M201" s="205"/>
      <c r="N201" s="206"/>
      <c r="O201" s="69"/>
      <c r="P201" s="69"/>
      <c r="Q201" s="69"/>
      <c r="R201" s="69"/>
      <c r="S201" s="69"/>
      <c r="T201" s="70"/>
      <c r="U201" s="32"/>
      <c r="V201" s="32"/>
      <c r="W201" s="32"/>
      <c r="X201" s="32"/>
      <c r="Y201" s="32"/>
      <c r="Z201" s="32"/>
      <c r="AA201" s="32"/>
      <c r="AB201" s="32"/>
      <c r="AC201" s="32"/>
      <c r="AD201" s="32"/>
      <c r="AE201" s="32"/>
      <c r="AT201" s="15" t="s">
        <v>188</v>
      </c>
      <c r="AU201" s="15" t="s">
        <v>89</v>
      </c>
    </row>
    <row r="202" spans="1:65" s="2" customFormat="1" ht="14.45" customHeight="1">
      <c r="A202" s="32"/>
      <c r="B202" s="33"/>
      <c r="C202" s="189" t="s">
        <v>294</v>
      </c>
      <c r="D202" s="189" t="s">
        <v>179</v>
      </c>
      <c r="E202" s="190" t="s">
        <v>221</v>
      </c>
      <c r="F202" s="191" t="s">
        <v>222</v>
      </c>
      <c r="G202" s="192" t="s">
        <v>198</v>
      </c>
      <c r="H202" s="193">
        <v>101.66</v>
      </c>
      <c r="I202" s="194"/>
      <c r="J202" s="195">
        <f>ROUND(I202*H202,2)</f>
        <v>0</v>
      </c>
      <c r="K202" s="191" t="s">
        <v>183</v>
      </c>
      <c r="L202" s="37"/>
      <c r="M202" s="196" t="s">
        <v>1</v>
      </c>
      <c r="N202" s="197" t="s">
        <v>45</v>
      </c>
      <c r="O202" s="69"/>
      <c r="P202" s="198">
        <f>O202*H202</f>
        <v>0</v>
      </c>
      <c r="Q202" s="198">
        <v>0</v>
      </c>
      <c r="R202" s="198">
        <f>Q202*H202</f>
        <v>0</v>
      </c>
      <c r="S202" s="198">
        <v>0</v>
      </c>
      <c r="T202" s="199">
        <f>S202*H202</f>
        <v>0</v>
      </c>
      <c r="U202" s="32"/>
      <c r="V202" s="32"/>
      <c r="W202" s="32"/>
      <c r="X202" s="32"/>
      <c r="Y202" s="32"/>
      <c r="Z202" s="32"/>
      <c r="AA202" s="32"/>
      <c r="AB202" s="32"/>
      <c r="AC202" s="32"/>
      <c r="AD202" s="32"/>
      <c r="AE202" s="32"/>
      <c r="AR202" s="200" t="s">
        <v>184</v>
      </c>
      <c r="AT202" s="200" t="s">
        <v>179</v>
      </c>
      <c r="AU202" s="200" t="s">
        <v>89</v>
      </c>
      <c r="AY202" s="15" t="s">
        <v>177</v>
      </c>
      <c r="BE202" s="201">
        <f>IF(N202="základní",J202,0)</f>
        <v>0</v>
      </c>
      <c r="BF202" s="201">
        <f>IF(N202="snížená",J202,0)</f>
        <v>0</v>
      </c>
      <c r="BG202" s="201">
        <f>IF(N202="zákl. přenesená",J202,0)</f>
        <v>0</v>
      </c>
      <c r="BH202" s="201">
        <f>IF(N202="sníž. přenesená",J202,0)</f>
        <v>0</v>
      </c>
      <c r="BI202" s="201">
        <f>IF(N202="nulová",J202,0)</f>
        <v>0</v>
      </c>
      <c r="BJ202" s="15" t="s">
        <v>87</v>
      </c>
      <c r="BK202" s="201">
        <f>ROUND(I202*H202,2)</f>
        <v>0</v>
      </c>
      <c r="BL202" s="15" t="s">
        <v>184</v>
      </c>
      <c r="BM202" s="200" t="s">
        <v>1327</v>
      </c>
    </row>
    <row r="203" spans="1:47" s="2" customFormat="1" ht="11.25">
      <c r="A203" s="32"/>
      <c r="B203" s="33"/>
      <c r="C203" s="34"/>
      <c r="D203" s="202" t="s">
        <v>186</v>
      </c>
      <c r="E203" s="34"/>
      <c r="F203" s="203" t="s">
        <v>222</v>
      </c>
      <c r="G203" s="34"/>
      <c r="H203" s="34"/>
      <c r="I203" s="204"/>
      <c r="J203" s="34"/>
      <c r="K203" s="34"/>
      <c r="L203" s="37"/>
      <c r="M203" s="205"/>
      <c r="N203" s="206"/>
      <c r="O203" s="69"/>
      <c r="P203" s="69"/>
      <c r="Q203" s="69"/>
      <c r="R203" s="69"/>
      <c r="S203" s="69"/>
      <c r="T203" s="70"/>
      <c r="U203" s="32"/>
      <c r="V203" s="32"/>
      <c r="W203" s="32"/>
      <c r="X203" s="32"/>
      <c r="Y203" s="32"/>
      <c r="Z203" s="32"/>
      <c r="AA203" s="32"/>
      <c r="AB203" s="32"/>
      <c r="AC203" s="32"/>
      <c r="AD203" s="32"/>
      <c r="AE203" s="32"/>
      <c r="AT203" s="15" t="s">
        <v>186</v>
      </c>
      <c r="AU203" s="15" t="s">
        <v>89</v>
      </c>
    </row>
    <row r="204" spans="1:47" s="2" customFormat="1" ht="19.5">
      <c r="A204" s="32"/>
      <c r="B204" s="33"/>
      <c r="C204" s="34"/>
      <c r="D204" s="202" t="s">
        <v>188</v>
      </c>
      <c r="E204" s="34"/>
      <c r="F204" s="207" t="s">
        <v>1328</v>
      </c>
      <c r="G204" s="34"/>
      <c r="H204" s="34"/>
      <c r="I204" s="204"/>
      <c r="J204" s="34"/>
      <c r="K204" s="34"/>
      <c r="L204" s="37"/>
      <c r="M204" s="205"/>
      <c r="N204" s="206"/>
      <c r="O204" s="69"/>
      <c r="P204" s="69"/>
      <c r="Q204" s="69"/>
      <c r="R204" s="69"/>
      <c r="S204" s="69"/>
      <c r="T204" s="70"/>
      <c r="U204" s="32"/>
      <c r="V204" s="32"/>
      <c r="W204" s="32"/>
      <c r="X204" s="32"/>
      <c r="Y204" s="32"/>
      <c r="Z204" s="32"/>
      <c r="AA204" s="32"/>
      <c r="AB204" s="32"/>
      <c r="AC204" s="32"/>
      <c r="AD204" s="32"/>
      <c r="AE204" s="32"/>
      <c r="AT204" s="15" t="s">
        <v>188</v>
      </c>
      <c r="AU204" s="15" t="s">
        <v>89</v>
      </c>
    </row>
    <row r="205" spans="1:65" s="2" customFormat="1" ht="14.45" customHeight="1">
      <c r="A205" s="32"/>
      <c r="B205" s="33"/>
      <c r="C205" s="189" t="s">
        <v>300</v>
      </c>
      <c r="D205" s="189" t="s">
        <v>179</v>
      </c>
      <c r="E205" s="190" t="s">
        <v>221</v>
      </c>
      <c r="F205" s="191" t="s">
        <v>222</v>
      </c>
      <c r="G205" s="192" t="s">
        <v>198</v>
      </c>
      <c r="H205" s="193">
        <v>8</v>
      </c>
      <c r="I205" s="194"/>
      <c r="J205" s="195">
        <f>ROUND(I205*H205,2)</f>
        <v>0</v>
      </c>
      <c r="K205" s="191" t="s">
        <v>183</v>
      </c>
      <c r="L205" s="37"/>
      <c r="M205" s="196" t="s">
        <v>1</v>
      </c>
      <c r="N205" s="197" t="s">
        <v>45</v>
      </c>
      <c r="O205" s="69"/>
      <c r="P205" s="198">
        <f>O205*H205</f>
        <v>0</v>
      </c>
      <c r="Q205" s="198">
        <v>0</v>
      </c>
      <c r="R205" s="198">
        <f>Q205*H205</f>
        <v>0</v>
      </c>
      <c r="S205" s="198">
        <v>0</v>
      </c>
      <c r="T205" s="199">
        <f>S205*H205</f>
        <v>0</v>
      </c>
      <c r="U205" s="32"/>
      <c r="V205" s="32"/>
      <c r="W205" s="32"/>
      <c r="X205" s="32"/>
      <c r="Y205" s="32"/>
      <c r="Z205" s="32"/>
      <c r="AA205" s="32"/>
      <c r="AB205" s="32"/>
      <c r="AC205" s="32"/>
      <c r="AD205" s="32"/>
      <c r="AE205" s="32"/>
      <c r="AR205" s="200" t="s">
        <v>184</v>
      </c>
      <c r="AT205" s="200" t="s">
        <v>179</v>
      </c>
      <c r="AU205" s="200" t="s">
        <v>89</v>
      </c>
      <c r="AY205" s="15" t="s">
        <v>177</v>
      </c>
      <c r="BE205" s="201">
        <f>IF(N205="základní",J205,0)</f>
        <v>0</v>
      </c>
      <c r="BF205" s="201">
        <f>IF(N205="snížená",J205,0)</f>
        <v>0</v>
      </c>
      <c r="BG205" s="201">
        <f>IF(N205="zákl. přenesená",J205,0)</f>
        <v>0</v>
      </c>
      <c r="BH205" s="201">
        <f>IF(N205="sníž. přenesená",J205,0)</f>
        <v>0</v>
      </c>
      <c r="BI205" s="201">
        <f>IF(N205="nulová",J205,0)</f>
        <v>0</v>
      </c>
      <c r="BJ205" s="15" t="s">
        <v>87</v>
      </c>
      <c r="BK205" s="201">
        <f>ROUND(I205*H205,2)</f>
        <v>0</v>
      </c>
      <c r="BL205" s="15" t="s">
        <v>184</v>
      </c>
      <c r="BM205" s="200" t="s">
        <v>1329</v>
      </c>
    </row>
    <row r="206" spans="1:47" s="2" customFormat="1" ht="11.25">
      <c r="A206" s="32"/>
      <c r="B206" s="33"/>
      <c r="C206" s="34"/>
      <c r="D206" s="202" t="s">
        <v>186</v>
      </c>
      <c r="E206" s="34"/>
      <c r="F206" s="203" t="s">
        <v>222</v>
      </c>
      <c r="G206" s="34"/>
      <c r="H206" s="34"/>
      <c r="I206" s="204"/>
      <c r="J206" s="34"/>
      <c r="K206" s="34"/>
      <c r="L206" s="37"/>
      <c r="M206" s="205"/>
      <c r="N206" s="206"/>
      <c r="O206" s="69"/>
      <c r="P206" s="69"/>
      <c r="Q206" s="69"/>
      <c r="R206" s="69"/>
      <c r="S206" s="69"/>
      <c r="T206" s="70"/>
      <c r="U206" s="32"/>
      <c r="V206" s="32"/>
      <c r="W206" s="32"/>
      <c r="X206" s="32"/>
      <c r="Y206" s="32"/>
      <c r="Z206" s="32"/>
      <c r="AA206" s="32"/>
      <c r="AB206" s="32"/>
      <c r="AC206" s="32"/>
      <c r="AD206" s="32"/>
      <c r="AE206" s="32"/>
      <c r="AT206" s="15" t="s">
        <v>186</v>
      </c>
      <c r="AU206" s="15" t="s">
        <v>89</v>
      </c>
    </row>
    <row r="207" spans="1:47" s="2" customFormat="1" ht="19.5">
      <c r="A207" s="32"/>
      <c r="B207" s="33"/>
      <c r="C207" s="34"/>
      <c r="D207" s="202" t="s">
        <v>188</v>
      </c>
      <c r="E207" s="34"/>
      <c r="F207" s="207" t="s">
        <v>1316</v>
      </c>
      <c r="G207" s="34"/>
      <c r="H207" s="34"/>
      <c r="I207" s="204"/>
      <c r="J207" s="34"/>
      <c r="K207" s="34"/>
      <c r="L207" s="37"/>
      <c r="M207" s="205"/>
      <c r="N207" s="206"/>
      <c r="O207" s="69"/>
      <c r="P207" s="69"/>
      <c r="Q207" s="69"/>
      <c r="R207" s="69"/>
      <c r="S207" s="69"/>
      <c r="T207" s="70"/>
      <c r="U207" s="32"/>
      <c r="V207" s="32"/>
      <c r="W207" s="32"/>
      <c r="X207" s="32"/>
      <c r="Y207" s="32"/>
      <c r="Z207" s="32"/>
      <c r="AA207" s="32"/>
      <c r="AB207" s="32"/>
      <c r="AC207" s="32"/>
      <c r="AD207" s="32"/>
      <c r="AE207" s="32"/>
      <c r="AT207" s="15" t="s">
        <v>188</v>
      </c>
      <c r="AU207" s="15" t="s">
        <v>89</v>
      </c>
    </row>
    <row r="208" spans="1:65" s="2" customFormat="1" ht="14.45" customHeight="1">
      <c r="A208" s="32"/>
      <c r="B208" s="33"/>
      <c r="C208" s="189" t="s">
        <v>305</v>
      </c>
      <c r="D208" s="189" t="s">
        <v>179</v>
      </c>
      <c r="E208" s="190" t="s">
        <v>221</v>
      </c>
      <c r="F208" s="191" t="s">
        <v>222</v>
      </c>
      <c r="G208" s="192" t="s">
        <v>198</v>
      </c>
      <c r="H208" s="193">
        <v>7.04</v>
      </c>
      <c r="I208" s="194"/>
      <c r="J208" s="195">
        <f>ROUND(I208*H208,2)</f>
        <v>0</v>
      </c>
      <c r="K208" s="191" t="s">
        <v>183</v>
      </c>
      <c r="L208" s="37"/>
      <c r="M208" s="196" t="s">
        <v>1</v>
      </c>
      <c r="N208" s="197" t="s">
        <v>45</v>
      </c>
      <c r="O208" s="69"/>
      <c r="P208" s="198">
        <f>O208*H208</f>
        <v>0</v>
      </c>
      <c r="Q208" s="198">
        <v>0</v>
      </c>
      <c r="R208" s="198">
        <f>Q208*H208</f>
        <v>0</v>
      </c>
      <c r="S208" s="198">
        <v>0</v>
      </c>
      <c r="T208" s="199">
        <f>S208*H208</f>
        <v>0</v>
      </c>
      <c r="U208" s="32"/>
      <c r="V208" s="32"/>
      <c r="W208" s="32"/>
      <c r="X208" s="32"/>
      <c r="Y208" s="32"/>
      <c r="Z208" s="32"/>
      <c r="AA208" s="32"/>
      <c r="AB208" s="32"/>
      <c r="AC208" s="32"/>
      <c r="AD208" s="32"/>
      <c r="AE208" s="32"/>
      <c r="AR208" s="200" t="s">
        <v>184</v>
      </c>
      <c r="AT208" s="200" t="s">
        <v>179</v>
      </c>
      <c r="AU208" s="200" t="s">
        <v>89</v>
      </c>
      <c r="AY208" s="15" t="s">
        <v>177</v>
      </c>
      <c r="BE208" s="201">
        <f>IF(N208="základní",J208,0)</f>
        <v>0</v>
      </c>
      <c r="BF208" s="201">
        <f>IF(N208="snížená",J208,0)</f>
        <v>0</v>
      </c>
      <c r="BG208" s="201">
        <f>IF(N208="zákl. přenesená",J208,0)</f>
        <v>0</v>
      </c>
      <c r="BH208" s="201">
        <f>IF(N208="sníž. přenesená",J208,0)</f>
        <v>0</v>
      </c>
      <c r="BI208" s="201">
        <f>IF(N208="nulová",J208,0)</f>
        <v>0</v>
      </c>
      <c r="BJ208" s="15" t="s">
        <v>87</v>
      </c>
      <c r="BK208" s="201">
        <f>ROUND(I208*H208,2)</f>
        <v>0</v>
      </c>
      <c r="BL208" s="15" t="s">
        <v>184</v>
      </c>
      <c r="BM208" s="200" t="s">
        <v>1330</v>
      </c>
    </row>
    <row r="209" spans="1:47" s="2" customFormat="1" ht="11.25">
      <c r="A209" s="32"/>
      <c r="B209" s="33"/>
      <c r="C209" s="34"/>
      <c r="D209" s="202" t="s">
        <v>186</v>
      </c>
      <c r="E209" s="34"/>
      <c r="F209" s="203" t="s">
        <v>222</v>
      </c>
      <c r="G209" s="34"/>
      <c r="H209" s="34"/>
      <c r="I209" s="204"/>
      <c r="J209" s="34"/>
      <c r="K209" s="34"/>
      <c r="L209" s="37"/>
      <c r="M209" s="205"/>
      <c r="N209" s="206"/>
      <c r="O209" s="69"/>
      <c r="P209" s="69"/>
      <c r="Q209" s="69"/>
      <c r="R209" s="69"/>
      <c r="S209" s="69"/>
      <c r="T209" s="70"/>
      <c r="U209" s="32"/>
      <c r="V209" s="32"/>
      <c r="W209" s="32"/>
      <c r="X209" s="32"/>
      <c r="Y209" s="32"/>
      <c r="Z209" s="32"/>
      <c r="AA209" s="32"/>
      <c r="AB209" s="32"/>
      <c r="AC209" s="32"/>
      <c r="AD209" s="32"/>
      <c r="AE209" s="32"/>
      <c r="AT209" s="15" t="s">
        <v>186</v>
      </c>
      <c r="AU209" s="15" t="s">
        <v>89</v>
      </c>
    </row>
    <row r="210" spans="1:47" s="2" customFormat="1" ht="19.5">
      <c r="A210" s="32"/>
      <c r="B210" s="33"/>
      <c r="C210" s="34"/>
      <c r="D210" s="202" t="s">
        <v>188</v>
      </c>
      <c r="E210" s="34"/>
      <c r="F210" s="207" t="s">
        <v>1318</v>
      </c>
      <c r="G210" s="34"/>
      <c r="H210" s="34"/>
      <c r="I210" s="204"/>
      <c r="J210" s="34"/>
      <c r="K210" s="34"/>
      <c r="L210" s="37"/>
      <c r="M210" s="205"/>
      <c r="N210" s="206"/>
      <c r="O210" s="69"/>
      <c r="P210" s="69"/>
      <c r="Q210" s="69"/>
      <c r="R210" s="69"/>
      <c r="S210" s="69"/>
      <c r="T210" s="70"/>
      <c r="U210" s="32"/>
      <c r="V210" s="32"/>
      <c r="W210" s="32"/>
      <c r="X210" s="32"/>
      <c r="Y210" s="32"/>
      <c r="Z210" s="32"/>
      <c r="AA210" s="32"/>
      <c r="AB210" s="32"/>
      <c r="AC210" s="32"/>
      <c r="AD210" s="32"/>
      <c r="AE210" s="32"/>
      <c r="AT210" s="15" t="s">
        <v>188</v>
      </c>
      <c r="AU210" s="15" t="s">
        <v>89</v>
      </c>
    </row>
    <row r="211" spans="1:65" s="2" customFormat="1" ht="14.45" customHeight="1">
      <c r="A211" s="32"/>
      <c r="B211" s="33"/>
      <c r="C211" s="189" t="s">
        <v>311</v>
      </c>
      <c r="D211" s="189" t="s">
        <v>179</v>
      </c>
      <c r="E211" s="190" t="s">
        <v>221</v>
      </c>
      <c r="F211" s="191" t="s">
        <v>222</v>
      </c>
      <c r="G211" s="192" t="s">
        <v>198</v>
      </c>
      <c r="H211" s="193">
        <v>55.2</v>
      </c>
      <c r="I211" s="194"/>
      <c r="J211" s="195">
        <f>ROUND(I211*H211,2)</f>
        <v>0</v>
      </c>
      <c r="K211" s="191" t="s">
        <v>183</v>
      </c>
      <c r="L211" s="37"/>
      <c r="M211" s="196" t="s">
        <v>1</v>
      </c>
      <c r="N211" s="197" t="s">
        <v>45</v>
      </c>
      <c r="O211" s="69"/>
      <c r="P211" s="198">
        <f>O211*H211</f>
        <v>0</v>
      </c>
      <c r="Q211" s="198">
        <v>0</v>
      </c>
      <c r="R211" s="198">
        <f>Q211*H211</f>
        <v>0</v>
      </c>
      <c r="S211" s="198">
        <v>0</v>
      </c>
      <c r="T211" s="199">
        <f>S211*H211</f>
        <v>0</v>
      </c>
      <c r="U211" s="32"/>
      <c r="V211" s="32"/>
      <c r="W211" s="32"/>
      <c r="X211" s="32"/>
      <c r="Y211" s="32"/>
      <c r="Z211" s="32"/>
      <c r="AA211" s="32"/>
      <c r="AB211" s="32"/>
      <c r="AC211" s="32"/>
      <c r="AD211" s="32"/>
      <c r="AE211" s="32"/>
      <c r="AR211" s="200" t="s">
        <v>184</v>
      </c>
      <c r="AT211" s="200" t="s">
        <v>179</v>
      </c>
      <c r="AU211" s="200" t="s">
        <v>89</v>
      </c>
      <c r="AY211" s="15" t="s">
        <v>177</v>
      </c>
      <c r="BE211" s="201">
        <f>IF(N211="základní",J211,0)</f>
        <v>0</v>
      </c>
      <c r="BF211" s="201">
        <f>IF(N211="snížená",J211,0)</f>
        <v>0</v>
      </c>
      <c r="BG211" s="201">
        <f>IF(N211="zákl. přenesená",J211,0)</f>
        <v>0</v>
      </c>
      <c r="BH211" s="201">
        <f>IF(N211="sníž. přenesená",J211,0)</f>
        <v>0</v>
      </c>
      <c r="BI211" s="201">
        <f>IF(N211="nulová",J211,0)</f>
        <v>0</v>
      </c>
      <c r="BJ211" s="15" t="s">
        <v>87</v>
      </c>
      <c r="BK211" s="201">
        <f>ROUND(I211*H211,2)</f>
        <v>0</v>
      </c>
      <c r="BL211" s="15" t="s">
        <v>184</v>
      </c>
      <c r="BM211" s="200" t="s">
        <v>1331</v>
      </c>
    </row>
    <row r="212" spans="1:47" s="2" customFormat="1" ht="11.25">
      <c r="A212" s="32"/>
      <c r="B212" s="33"/>
      <c r="C212" s="34"/>
      <c r="D212" s="202" t="s">
        <v>186</v>
      </c>
      <c r="E212" s="34"/>
      <c r="F212" s="203" t="s">
        <v>222</v>
      </c>
      <c r="G212" s="34"/>
      <c r="H212" s="34"/>
      <c r="I212" s="204"/>
      <c r="J212" s="34"/>
      <c r="K212" s="34"/>
      <c r="L212" s="37"/>
      <c r="M212" s="205"/>
      <c r="N212" s="206"/>
      <c r="O212" s="69"/>
      <c r="P212" s="69"/>
      <c r="Q212" s="69"/>
      <c r="R212" s="69"/>
      <c r="S212" s="69"/>
      <c r="T212" s="70"/>
      <c r="U212" s="32"/>
      <c r="V212" s="32"/>
      <c r="W212" s="32"/>
      <c r="X212" s="32"/>
      <c r="Y212" s="32"/>
      <c r="Z212" s="32"/>
      <c r="AA212" s="32"/>
      <c r="AB212" s="32"/>
      <c r="AC212" s="32"/>
      <c r="AD212" s="32"/>
      <c r="AE212" s="32"/>
      <c r="AT212" s="15" t="s">
        <v>186</v>
      </c>
      <c r="AU212" s="15" t="s">
        <v>89</v>
      </c>
    </row>
    <row r="213" spans="1:47" s="2" customFormat="1" ht="19.5">
      <c r="A213" s="32"/>
      <c r="B213" s="33"/>
      <c r="C213" s="34"/>
      <c r="D213" s="202" t="s">
        <v>188</v>
      </c>
      <c r="E213" s="34"/>
      <c r="F213" s="207" t="s">
        <v>244</v>
      </c>
      <c r="G213" s="34"/>
      <c r="H213" s="34"/>
      <c r="I213" s="204"/>
      <c r="J213" s="34"/>
      <c r="K213" s="34"/>
      <c r="L213" s="37"/>
      <c r="M213" s="205"/>
      <c r="N213" s="206"/>
      <c r="O213" s="69"/>
      <c r="P213" s="69"/>
      <c r="Q213" s="69"/>
      <c r="R213" s="69"/>
      <c r="S213" s="69"/>
      <c r="T213" s="70"/>
      <c r="U213" s="32"/>
      <c r="V213" s="32"/>
      <c r="W213" s="32"/>
      <c r="X213" s="32"/>
      <c r="Y213" s="32"/>
      <c r="Z213" s="32"/>
      <c r="AA213" s="32"/>
      <c r="AB213" s="32"/>
      <c r="AC213" s="32"/>
      <c r="AD213" s="32"/>
      <c r="AE213" s="32"/>
      <c r="AT213" s="15" t="s">
        <v>188</v>
      </c>
      <c r="AU213" s="15" t="s">
        <v>89</v>
      </c>
    </row>
    <row r="214" spans="1:65" s="2" customFormat="1" ht="14.45" customHeight="1">
      <c r="A214" s="32"/>
      <c r="B214" s="33"/>
      <c r="C214" s="189" t="s">
        <v>317</v>
      </c>
      <c r="D214" s="189" t="s">
        <v>179</v>
      </c>
      <c r="E214" s="190" t="s">
        <v>983</v>
      </c>
      <c r="F214" s="191" t="s">
        <v>984</v>
      </c>
      <c r="G214" s="192" t="s">
        <v>198</v>
      </c>
      <c r="H214" s="193">
        <v>971.42</v>
      </c>
      <c r="I214" s="194"/>
      <c r="J214" s="195">
        <f>ROUND(I214*H214,2)</f>
        <v>0</v>
      </c>
      <c r="K214" s="191" t="s">
        <v>183</v>
      </c>
      <c r="L214" s="37"/>
      <c r="M214" s="196" t="s">
        <v>1</v>
      </c>
      <c r="N214" s="197" t="s">
        <v>45</v>
      </c>
      <c r="O214" s="69"/>
      <c r="P214" s="198">
        <f>O214*H214</f>
        <v>0</v>
      </c>
      <c r="Q214" s="198">
        <v>0</v>
      </c>
      <c r="R214" s="198">
        <f>Q214*H214</f>
        <v>0</v>
      </c>
      <c r="S214" s="198">
        <v>0</v>
      </c>
      <c r="T214" s="199">
        <f>S214*H214</f>
        <v>0</v>
      </c>
      <c r="U214" s="32"/>
      <c r="V214" s="32"/>
      <c r="W214" s="32"/>
      <c r="X214" s="32"/>
      <c r="Y214" s="32"/>
      <c r="Z214" s="32"/>
      <c r="AA214" s="32"/>
      <c r="AB214" s="32"/>
      <c r="AC214" s="32"/>
      <c r="AD214" s="32"/>
      <c r="AE214" s="32"/>
      <c r="AR214" s="200" t="s">
        <v>184</v>
      </c>
      <c r="AT214" s="200" t="s">
        <v>179</v>
      </c>
      <c r="AU214" s="200" t="s">
        <v>89</v>
      </c>
      <c r="AY214" s="15" t="s">
        <v>177</v>
      </c>
      <c r="BE214" s="201">
        <f>IF(N214="základní",J214,0)</f>
        <v>0</v>
      </c>
      <c r="BF214" s="201">
        <f>IF(N214="snížená",J214,0)</f>
        <v>0</v>
      </c>
      <c r="BG214" s="201">
        <f>IF(N214="zákl. přenesená",J214,0)</f>
        <v>0</v>
      </c>
      <c r="BH214" s="201">
        <f>IF(N214="sníž. přenesená",J214,0)</f>
        <v>0</v>
      </c>
      <c r="BI214" s="201">
        <f>IF(N214="nulová",J214,0)</f>
        <v>0</v>
      </c>
      <c r="BJ214" s="15" t="s">
        <v>87</v>
      </c>
      <c r="BK214" s="201">
        <f>ROUND(I214*H214,2)</f>
        <v>0</v>
      </c>
      <c r="BL214" s="15" t="s">
        <v>184</v>
      </c>
      <c r="BM214" s="200" t="s">
        <v>1332</v>
      </c>
    </row>
    <row r="215" spans="1:47" s="2" customFormat="1" ht="19.5">
      <c r="A215" s="32"/>
      <c r="B215" s="33"/>
      <c r="C215" s="34"/>
      <c r="D215" s="202" t="s">
        <v>186</v>
      </c>
      <c r="E215" s="34"/>
      <c r="F215" s="203" t="s">
        <v>986</v>
      </c>
      <c r="G215" s="34"/>
      <c r="H215" s="34"/>
      <c r="I215" s="204"/>
      <c r="J215" s="34"/>
      <c r="K215" s="34"/>
      <c r="L215" s="37"/>
      <c r="M215" s="205"/>
      <c r="N215" s="206"/>
      <c r="O215" s="69"/>
      <c r="P215" s="69"/>
      <c r="Q215" s="69"/>
      <c r="R215" s="69"/>
      <c r="S215" s="69"/>
      <c r="T215" s="70"/>
      <c r="U215" s="32"/>
      <c r="V215" s="32"/>
      <c r="W215" s="32"/>
      <c r="X215" s="32"/>
      <c r="Y215" s="32"/>
      <c r="Z215" s="32"/>
      <c r="AA215" s="32"/>
      <c r="AB215" s="32"/>
      <c r="AC215" s="32"/>
      <c r="AD215" s="32"/>
      <c r="AE215" s="32"/>
      <c r="AT215" s="15" t="s">
        <v>186</v>
      </c>
      <c r="AU215" s="15" t="s">
        <v>89</v>
      </c>
    </row>
    <row r="216" spans="1:65" s="2" customFormat="1" ht="24.2" customHeight="1">
      <c r="A216" s="32"/>
      <c r="B216" s="33"/>
      <c r="C216" s="189" t="s">
        <v>323</v>
      </c>
      <c r="D216" s="189" t="s">
        <v>179</v>
      </c>
      <c r="E216" s="190" t="s">
        <v>542</v>
      </c>
      <c r="F216" s="191" t="s">
        <v>543</v>
      </c>
      <c r="G216" s="192" t="s">
        <v>231</v>
      </c>
      <c r="H216" s="193">
        <v>890.025</v>
      </c>
      <c r="I216" s="194"/>
      <c r="J216" s="195">
        <f>ROUND(I216*H216,2)</f>
        <v>0</v>
      </c>
      <c r="K216" s="191" t="s">
        <v>183</v>
      </c>
      <c r="L216" s="37"/>
      <c r="M216" s="196" t="s">
        <v>1</v>
      </c>
      <c r="N216" s="197" t="s">
        <v>45</v>
      </c>
      <c r="O216" s="69"/>
      <c r="P216" s="198">
        <f>O216*H216</f>
        <v>0</v>
      </c>
      <c r="Q216" s="198">
        <v>0</v>
      </c>
      <c r="R216" s="198">
        <f>Q216*H216</f>
        <v>0</v>
      </c>
      <c r="S216" s="198">
        <v>0</v>
      </c>
      <c r="T216" s="199">
        <f>S216*H216</f>
        <v>0</v>
      </c>
      <c r="U216" s="32"/>
      <c r="V216" s="32"/>
      <c r="W216" s="32"/>
      <c r="X216" s="32"/>
      <c r="Y216" s="32"/>
      <c r="Z216" s="32"/>
      <c r="AA216" s="32"/>
      <c r="AB216" s="32"/>
      <c r="AC216" s="32"/>
      <c r="AD216" s="32"/>
      <c r="AE216" s="32"/>
      <c r="AR216" s="200" t="s">
        <v>184</v>
      </c>
      <c r="AT216" s="200" t="s">
        <v>179</v>
      </c>
      <c r="AU216" s="200" t="s">
        <v>89</v>
      </c>
      <c r="AY216" s="15" t="s">
        <v>177</v>
      </c>
      <c r="BE216" s="201">
        <f>IF(N216="základní",J216,0)</f>
        <v>0</v>
      </c>
      <c r="BF216" s="201">
        <f>IF(N216="snížená",J216,0)</f>
        <v>0</v>
      </c>
      <c r="BG216" s="201">
        <f>IF(N216="zákl. přenesená",J216,0)</f>
        <v>0</v>
      </c>
      <c r="BH216" s="201">
        <f>IF(N216="sníž. přenesená",J216,0)</f>
        <v>0</v>
      </c>
      <c r="BI216" s="201">
        <f>IF(N216="nulová",J216,0)</f>
        <v>0</v>
      </c>
      <c r="BJ216" s="15" t="s">
        <v>87</v>
      </c>
      <c r="BK216" s="201">
        <f>ROUND(I216*H216,2)</f>
        <v>0</v>
      </c>
      <c r="BL216" s="15" t="s">
        <v>184</v>
      </c>
      <c r="BM216" s="200" t="s">
        <v>1333</v>
      </c>
    </row>
    <row r="217" spans="1:47" s="2" customFormat="1" ht="29.25">
      <c r="A217" s="32"/>
      <c r="B217" s="33"/>
      <c r="C217" s="34"/>
      <c r="D217" s="202" t="s">
        <v>186</v>
      </c>
      <c r="E217" s="34"/>
      <c r="F217" s="203" t="s">
        <v>545</v>
      </c>
      <c r="G217" s="34"/>
      <c r="H217" s="34"/>
      <c r="I217" s="204"/>
      <c r="J217" s="34"/>
      <c r="K217" s="34"/>
      <c r="L217" s="37"/>
      <c r="M217" s="205"/>
      <c r="N217" s="206"/>
      <c r="O217" s="69"/>
      <c r="P217" s="69"/>
      <c r="Q217" s="69"/>
      <c r="R217" s="69"/>
      <c r="S217" s="69"/>
      <c r="T217" s="70"/>
      <c r="U217" s="32"/>
      <c r="V217" s="32"/>
      <c r="W217" s="32"/>
      <c r="X217" s="32"/>
      <c r="Y217" s="32"/>
      <c r="Z217" s="32"/>
      <c r="AA217" s="32"/>
      <c r="AB217" s="32"/>
      <c r="AC217" s="32"/>
      <c r="AD217" s="32"/>
      <c r="AE217" s="32"/>
      <c r="AT217" s="15" t="s">
        <v>186</v>
      </c>
      <c r="AU217" s="15" t="s">
        <v>89</v>
      </c>
    </row>
    <row r="218" spans="1:47" s="2" customFormat="1" ht="29.25">
      <c r="A218" s="32"/>
      <c r="B218" s="33"/>
      <c r="C218" s="34"/>
      <c r="D218" s="202" t="s">
        <v>188</v>
      </c>
      <c r="E218" s="34"/>
      <c r="F218" s="207" t="s">
        <v>1334</v>
      </c>
      <c r="G218" s="34"/>
      <c r="H218" s="34"/>
      <c r="I218" s="204"/>
      <c r="J218" s="34"/>
      <c r="K218" s="34"/>
      <c r="L218" s="37"/>
      <c r="M218" s="205"/>
      <c r="N218" s="206"/>
      <c r="O218" s="69"/>
      <c r="P218" s="69"/>
      <c r="Q218" s="69"/>
      <c r="R218" s="69"/>
      <c r="S218" s="69"/>
      <c r="T218" s="70"/>
      <c r="U218" s="32"/>
      <c r="V218" s="32"/>
      <c r="W218" s="32"/>
      <c r="X218" s="32"/>
      <c r="Y218" s="32"/>
      <c r="Z218" s="32"/>
      <c r="AA218" s="32"/>
      <c r="AB218" s="32"/>
      <c r="AC218" s="32"/>
      <c r="AD218" s="32"/>
      <c r="AE218" s="32"/>
      <c r="AT218" s="15" t="s">
        <v>188</v>
      </c>
      <c r="AU218" s="15" t="s">
        <v>89</v>
      </c>
    </row>
    <row r="219" spans="1:65" s="2" customFormat="1" ht="24.2" customHeight="1">
      <c r="A219" s="32"/>
      <c r="B219" s="33"/>
      <c r="C219" s="189" t="s">
        <v>329</v>
      </c>
      <c r="D219" s="189" t="s">
        <v>179</v>
      </c>
      <c r="E219" s="190" t="s">
        <v>542</v>
      </c>
      <c r="F219" s="191" t="s">
        <v>543</v>
      </c>
      <c r="G219" s="192" t="s">
        <v>231</v>
      </c>
      <c r="H219" s="193">
        <v>519.75</v>
      </c>
      <c r="I219" s="194"/>
      <c r="J219" s="195">
        <f>ROUND(I219*H219,2)</f>
        <v>0</v>
      </c>
      <c r="K219" s="191" t="s">
        <v>183</v>
      </c>
      <c r="L219" s="37"/>
      <c r="M219" s="196" t="s">
        <v>1</v>
      </c>
      <c r="N219" s="197" t="s">
        <v>45</v>
      </c>
      <c r="O219" s="69"/>
      <c r="P219" s="198">
        <f>O219*H219</f>
        <v>0</v>
      </c>
      <c r="Q219" s="198">
        <v>0</v>
      </c>
      <c r="R219" s="198">
        <f>Q219*H219</f>
        <v>0</v>
      </c>
      <c r="S219" s="198">
        <v>0</v>
      </c>
      <c r="T219" s="199">
        <f>S219*H219</f>
        <v>0</v>
      </c>
      <c r="U219" s="32"/>
      <c r="V219" s="32"/>
      <c r="W219" s="32"/>
      <c r="X219" s="32"/>
      <c r="Y219" s="32"/>
      <c r="Z219" s="32"/>
      <c r="AA219" s="32"/>
      <c r="AB219" s="32"/>
      <c r="AC219" s="32"/>
      <c r="AD219" s="32"/>
      <c r="AE219" s="32"/>
      <c r="AR219" s="200" t="s">
        <v>184</v>
      </c>
      <c r="AT219" s="200" t="s">
        <v>179</v>
      </c>
      <c r="AU219" s="200" t="s">
        <v>89</v>
      </c>
      <c r="AY219" s="15" t="s">
        <v>177</v>
      </c>
      <c r="BE219" s="201">
        <f>IF(N219="základní",J219,0)</f>
        <v>0</v>
      </c>
      <c r="BF219" s="201">
        <f>IF(N219="snížená",J219,0)</f>
        <v>0</v>
      </c>
      <c r="BG219" s="201">
        <f>IF(N219="zákl. přenesená",J219,0)</f>
        <v>0</v>
      </c>
      <c r="BH219" s="201">
        <f>IF(N219="sníž. přenesená",J219,0)</f>
        <v>0</v>
      </c>
      <c r="BI219" s="201">
        <f>IF(N219="nulová",J219,0)</f>
        <v>0</v>
      </c>
      <c r="BJ219" s="15" t="s">
        <v>87</v>
      </c>
      <c r="BK219" s="201">
        <f>ROUND(I219*H219,2)</f>
        <v>0</v>
      </c>
      <c r="BL219" s="15" t="s">
        <v>184</v>
      </c>
      <c r="BM219" s="200" t="s">
        <v>1335</v>
      </c>
    </row>
    <row r="220" spans="1:47" s="2" customFormat="1" ht="29.25">
      <c r="A220" s="32"/>
      <c r="B220" s="33"/>
      <c r="C220" s="34"/>
      <c r="D220" s="202" t="s">
        <v>186</v>
      </c>
      <c r="E220" s="34"/>
      <c r="F220" s="203" t="s">
        <v>545</v>
      </c>
      <c r="G220" s="34"/>
      <c r="H220" s="34"/>
      <c r="I220" s="204"/>
      <c r="J220" s="34"/>
      <c r="K220" s="34"/>
      <c r="L220" s="37"/>
      <c r="M220" s="205"/>
      <c r="N220" s="206"/>
      <c r="O220" s="69"/>
      <c r="P220" s="69"/>
      <c r="Q220" s="69"/>
      <c r="R220" s="69"/>
      <c r="S220" s="69"/>
      <c r="T220" s="70"/>
      <c r="U220" s="32"/>
      <c r="V220" s="32"/>
      <c r="W220" s="32"/>
      <c r="X220" s="32"/>
      <c r="Y220" s="32"/>
      <c r="Z220" s="32"/>
      <c r="AA220" s="32"/>
      <c r="AB220" s="32"/>
      <c r="AC220" s="32"/>
      <c r="AD220" s="32"/>
      <c r="AE220" s="32"/>
      <c r="AT220" s="15" t="s">
        <v>186</v>
      </c>
      <c r="AU220" s="15" t="s">
        <v>89</v>
      </c>
    </row>
    <row r="221" spans="1:47" s="2" customFormat="1" ht="29.25">
      <c r="A221" s="32"/>
      <c r="B221" s="33"/>
      <c r="C221" s="34"/>
      <c r="D221" s="202" t="s">
        <v>188</v>
      </c>
      <c r="E221" s="34"/>
      <c r="F221" s="207" t="s">
        <v>1336</v>
      </c>
      <c r="G221" s="34"/>
      <c r="H221" s="34"/>
      <c r="I221" s="204"/>
      <c r="J221" s="34"/>
      <c r="K221" s="34"/>
      <c r="L221" s="37"/>
      <c r="M221" s="205"/>
      <c r="N221" s="206"/>
      <c r="O221" s="69"/>
      <c r="P221" s="69"/>
      <c r="Q221" s="69"/>
      <c r="R221" s="69"/>
      <c r="S221" s="69"/>
      <c r="T221" s="70"/>
      <c r="U221" s="32"/>
      <c r="V221" s="32"/>
      <c r="W221" s="32"/>
      <c r="X221" s="32"/>
      <c r="Y221" s="32"/>
      <c r="Z221" s="32"/>
      <c r="AA221" s="32"/>
      <c r="AB221" s="32"/>
      <c r="AC221" s="32"/>
      <c r="AD221" s="32"/>
      <c r="AE221" s="32"/>
      <c r="AT221" s="15" t="s">
        <v>188</v>
      </c>
      <c r="AU221" s="15" t="s">
        <v>89</v>
      </c>
    </row>
    <row r="222" spans="1:65" s="2" customFormat="1" ht="24.2" customHeight="1">
      <c r="A222" s="32"/>
      <c r="B222" s="33"/>
      <c r="C222" s="189" t="s">
        <v>335</v>
      </c>
      <c r="D222" s="189" t="s">
        <v>179</v>
      </c>
      <c r="E222" s="190" t="s">
        <v>542</v>
      </c>
      <c r="F222" s="191" t="s">
        <v>543</v>
      </c>
      <c r="G222" s="192" t="s">
        <v>231</v>
      </c>
      <c r="H222" s="193">
        <v>177.912</v>
      </c>
      <c r="I222" s="194"/>
      <c r="J222" s="195">
        <f>ROUND(I222*H222,2)</f>
        <v>0</v>
      </c>
      <c r="K222" s="191" t="s">
        <v>183</v>
      </c>
      <c r="L222" s="37"/>
      <c r="M222" s="196" t="s">
        <v>1</v>
      </c>
      <c r="N222" s="197" t="s">
        <v>45</v>
      </c>
      <c r="O222" s="69"/>
      <c r="P222" s="198">
        <f>O222*H222</f>
        <v>0</v>
      </c>
      <c r="Q222" s="198">
        <v>0</v>
      </c>
      <c r="R222" s="198">
        <f>Q222*H222</f>
        <v>0</v>
      </c>
      <c r="S222" s="198">
        <v>0</v>
      </c>
      <c r="T222" s="199">
        <f>S222*H222</f>
        <v>0</v>
      </c>
      <c r="U222" s="32"/>
      <c r="V222" s="32"/>
      <c r="W222" s="32"/>
      <c r="X222" s="32"/>
      <c r="Y222" s="32"/>
      <c r="Z222" s="32"/>
      <c r="AA222" s="32"/>
      <c r="AB222" s="32"/>
      <c r="AC222" s="32"/>
      <c r="AD222" s="32"/>
      <c r="AE222" s="32"/>
      <c r="AR222" s="200" t="s">
        <v>184</v>
      </c>
      <c r="AT222" s="200" t="s">
        <v>179</v>
      </c>
      <c r="AU222" s="200" t="s">
        <v>89</v>
      </c>
      <c r="AY222" s="15" t="s">
        <v>177</v>
      </c>
      <c r="BE222" s="201">
        <f>IF(N222="základní",J222,0)</f>
        <v>0</v>
      </c>
      <c r="BF222" s="201">
        <f>IF(N222="snížená",J222,0)</f>
        <v>0</v>
      </c>
      <c r="BG222" s="201">
        <f>IF(N222="zákl. přenesená",J222,0)</f>
        <v>0</v>
      </c>
      <c r="BH222" s="201">
        <f>IF(N222="sníž. přenesená",J222,0)</f>
        <v>0</v>
      </c>
      <c r="BI222" s="201">
        <f>IF(N222="nulová",J222,0)</f>
        <v>0</v>
      </c>
      <c r="BJ222" s="15" t="s">
        <v>87</v>
      </c>
      <c r="BK222" s="201">
        <f>ROUND(I222*H222,2)</f>
        <v>0</v>
      </c>
      <c r="BL222" s="15" t="s">
        <v>184</v>
      </c>
      <c r="BM222" s="200" t="s">
        <v>1337</v>
      </c>
    </row>
    <row r="223" spans="1:47" s="2" customFormat="1" ht="29.25">
      <c r="A223" s="32"/>
      <c r="B223" s="33"/>
      <c r="C223" s="34"/>
      <c r="D223" s="202" t="s">
        <v>186</v>
      </c>
      <c r="E223" s="34"/>
      <c r="F223" s="203" t="s">
        <v>545</v>
      </c>
      <c r="G223" s="34"/>
      <c r="H223" s="34"/>
      <c r="I223" s="204"/>
      <c r="J223" s="34"/>
      <c r="K223" s="34"/>
      <c r="L223" s="37"/>
      <c r="M223" s="205"/>
      <c r="N223" s="206"/>
      <c r="O223" s="69"/>
      <c r="P223" s="69"/>
      <c r="Q223" s="69"/>
      <c r="R223" s="69"/>
      <c r="S223" s="69"/>
      <c r="T223" s="70"/>
      <c r="U223" s="32"/>
      <c r="V223" s="32"/>
      <c r="W223" s="32"/>
      <c r="X223" s="32"/>
      <c r="Y223" s="32"/>
      <c r="Z223" s="32"/>
      <c r="AA223" s="32"/>
      <c r="AB223" s="32"/>
      <c r="AC223" s="32"/>
      <c r="AD223" s="32"/>
      <c r="AE223" s="32"/>
      <c r="AT223" s="15" t="s">
        <v>186</v>
      </c>
      <c r="AU223" s="15" t="s">
        <v>89</v>
      </c>
    </row>
    <row r="224" spans="1:47" s="2" customFormat="1" ht="29.25">
      <c r="A224" s="32"/>
      <c r="B224" s="33"/>
      <c r="C224" s="34"/>
      <c r="D224" s="202" t="s">
        <v>188</v>
      </c>
      <c r="E224" s="34"/>
      <c r="F224" s="207" t="s">
        <v>1338</v>
      </c>
      <c r="G224" s="34"/>
      <c r="H224" s="34"/>
      <c r="I224" s="204"/>
      <c r="J224" s="34"/>
      <c r="K224" s="34"/>
      <c r="L224" s="37"/>
      <c r="M224" s="205"/>
      <c r="N224" s="206"/>
      <c r="O224" s="69"/>
      <c r="P224" s="69"/>
      <c r="Q224" s="69"/>
      <c r="R224" s="69"/>
      <c r="S224" s="69"/>
      <c r="T224" s="70"/>
      <c r="U224" s="32"/>
      <c r="V224" s="32"/>
      <c r="W224" s="32"/>
      <c r="X224" s="32"/>
      <c r="Y224" s="32"/>
      <c r="Z224" s="32"/>
      <c r="AA224" s="32"/>
      <c r="AB224" s="32"/>
      <c r="AC224" s="32"/>
      <c r="AD224" s="32"/>
      <c r="AE224" s="32"/>
      <c r="AT224" s="15" t="s">
        <v>188</v>
      </c>
      <c r="AU224" s="15" t="s">
        <v>89</v>
      </c>
    </row>
    <row r="225" spans="1:65" s="2" customFormat="1" ht="24.2" customHeight="1">
      <c r="A225" s="32"/>
      <c r="B225" s="33"/>
      <c r="C225" s="189" t="s">
        <v>341</v>
      </c>
      <c r="D225" s="189" t="s">
        <v>179</v>
      </c>
      <c r="E225" s="190" t="s">
        <v>542</v>
      </c>
      <c r="F225" s="191" t="s">
        <v>543</v>
      </c>
      <c r="G225" s="192" t="s">
        <v>231</v>
      </c>
      <c r="H225" s="193">
        <v>14</v>
      </c>
      <c r="I225" s="194"/>
      <c r="J225" s="195">
        <f>ROUND(I225*H225,2)</f>
        <v>0</v>
      </c>
      <c r="K225" s="191" t="s">
        <v>183</v>
      </c>
      <c r="L225" s="37"/>
      <c r="M225" s="196" t="s">
        <v>1</v>
      </c>
      <c r="N225" s="197" t="s">
        <v>45</v>
      </c>
      <c r="O225" s="69"/>
      <c r="P225" s="198">
        <f>O225*H225</f>
        <v>0</v>
      </c>
      <c r="Q225" s="198">
        <v>0</v>
      </c>
      <c r="R225" s="198">
        <f>Q225*H225</f>
        <v>0</v>
      </c>
      <c r="S225" s="198">
        <v>0</v>
      </c>
      <c r="T225" s="199">
        <f>S225*H225</f>
        <v>0</v>
      </c>
      <c r="U225" s="32"/>
      <c r="V225" s="32"/>
      <c r="W225" s="32"/>
      <c r="X225" s="32"/>
      <c r="Y225" s="32"/>
      <c r="Z225" s="32"/>
      <c r="AA225" s="32"/>
      <c r="AB225" s="32"/>
      <c r="AC225" s="32"/>
      <c r="AD225" s="32"/>
      <c r="AE225" s="32"/>
      <c r="AR225" s="200" t="s">
        <v>184</v>
      </c>
      <c r="AT225" s="200" t="s">
        <v>179</v>
      </c>
      <c r="AU225" s="200" t="s">
        <v>89</v>
      </c>
      <c r="AY225" s="15" t="s">
        <v>177</v>
      </c>
      <c r="BE225" s="201">
        <f>IF(N225="základní",J225,0)</f>
        <v>0</v>
      </c>
      <c r="BF225" s="201">
        <f>IF(N225="snížená",J225,0)</f>
        <v>0</v>
      </c>
      <c r="BG225" s="201">
        <f>IF(N225="zákl. přenesená",J225,0)</f>
        <v>0</v>
      </c>
      <c r="BH225" s="201">
        <f>IF(N225="sníž. přenesená",J225,0)</f>
        <v>0</v>
      </c>
      <c r="BI225" s="201">
        <f>IF(N225="nulová",J225,0)</f>
        <v>0</v>
      </c>
      <c r="BJ225" s="15" t="s">
        <v>87</v>
      </c>
      <c r="BK225" s="201">
        <f>ROUND(I225*H225,2)</f>
        <v>0</v>
      </c>
      <c r="BL225" s="15" t="s">
        <v>184</v>
      </c>
      <c r="BM225" s="200" t="s">
        <v>1339</v>
      </c>
    </row>
    <row r="226" spans="1:47" s="2" customFormat="1" ht="29.25">
      <c r="A226" s="32"/>
      <c r="B226" s="33"/>
      <c r="C226" s="34"/>
      <c r="D226" s="202" t="s">
        <v>186</v>
      </c>
      <c r="E226" s="34"/>
      <c r="F226" s="203" t="s">
        <v>545</v>
      </c>
      <c r="G226" s="34"/>
      <c r="H226" s="34"/>
      <c r="I226" s="204"/>
      <c r="J226" s="34"/>
      <c r="K226" s="34"/>
      <c r="L226" s="37"/>
      <c r="M226" s="205"/>
      <c r="N226" s="206"/>
      <c r="O226" s="69"/>
      <c r="P226" s="69"/>
      <c r="Q226" s="69"/>
      <c r="R226" s="69"/>
      <c r="S226" s="69"/>
      <c r="T226" s="70"/>
      <c r="U226" s="32"/>
      <c r="V226" s="32"/>
      <c r="W226" s="32"/>
      <c r="X226" s="32"/>
      <c r="Y226" s="32"/>
      <c r="Z226" s="32"/>
      <c r="AA226" s="32"/>
      <c r="AB226" s="32"/>
      <c r="AC226" s="32"/>
      <c r="AD226" s="32"/>
      <c r="AE226" s="32"/>
      <c r="AT226" s="15" t="s">
        <v>186</v>
      </c>
      <c r="AU226" s="15" t="s">
        <v>89</v>
      </c>
    </row>
    <row r="227" spans="1:47" s="2" customFormat="1" ht="29.25">
      <c r="A227" s="32"/>
      <c r="B227" s="33"/>
      <c r="C227" s="34"/>
      <c r="D227" s="202" t="s">
        <v>188</v>
      </c>
      <c r="E227" s="34"/>
      <c r="F227" s="207" t="s">
        <v>1340</v>
      </c>
      <c r="G227" s="34"/>
      <c r="H227" s="34"/>
      <c r="I227" s="204"/>
      <c r="J227" s="34"/>
      <c r="K227" s="34"/>
      <c r="L227" s="37"/>
      <c r="M227" s="205"/>
      <c r="N227" s="206"/>
      <c r="O227" s="69"/>
      <c r="P227" s="69"/>
      <c r="Q227" s="69"/>
      <c r="R227" s="69"/>
      <c r="S227" s="69"/>
      <c r="T227" s="70"/>
      <c r="U227" s="32"/>
      <c r="V227" s="32"/>
      <c r="W227" s="32"/>
      <c r="X227" s="32"/>
      <c r="Y227" s="32"/>
      <c r="Z227" s="32"/>
      <c r="AA227" s="32"/>
      <c r="AB227" s="32"/>
      <c r="AC227" s="32"/>
      <c r="AD227" s="32"/>
      <c r="AE227" s="32"/>
      <c r="AT227" s="15" t="s">
        <v>188</v>
      </c>
      <c r="AU227" s="15" t="s">
        <v>89</v>
      </c>
    </row>
    <row r="228" spans="1:65" s="2" customFormat="1" ht="24.2" customHeight="1">
      <c r="A228" s="32"/>
      <c r="B228" s="33"/>
      <c r="C228" s="189" t="s">
        <v>347</v>
      </c>
      <c r="D228" s="189" t="s">
        <v>179</v>
      </c>
      <c r="E228" s="190" t="s">
        <v>542</v>
      </c>
      <c r="F228" s="191" t="s">
        <v>543</v>
      </c>
      <c r="G228" s="192" t="s">
        <v>231</v>
      </c>
      <c r="H228" s="193">
        <v>12.32</v>
      </c>
      <c r="I228" s="194"/>
      <c r="J228" s="195">
        <f>ROUND(I228*H228,2)</f>
        <v>0</v>
      </c>
      <c r="K228" s="191" t="s">
        <v>183</v>
      </c>
      <c r="L228" s="37"/>
      <c r="M228" s="196" t="s">
        <v>1</v>
      </c>
      <c r="N228" s="197" t="s">
        <v>45</v>
      </c>
      <c r="O228" s="69"/>
      <c r="P228" s="198">
        <f>O228*H228</f>
        <v>0</v>
      </c>
      <c r="Q228" s="198">
        <v>0</v>
      </c>
      <c r="R228" s="198">
        <f>Q228*H228</f>
        <v>0</v>
      </c>
      <c r="S228" s="198">
        <v>0</v>
      </c>
      <c r="T228" s="199">
        <f>S228*H228</f>
        <v>0</v>
      </c>
      <c r="U228" s="32"/>
      <c r="V228" s="32"/>
      <c r="W228" s="32"/>
      <c r="X228" s="32"/>
      <c r="Y228" s="32"/>
      <c r="Z228" s="32"/>
      <c r="AA228" s="32"/>
      <c r="AB228" s="32"/>
      <c r="AC228" s="32"/>
      <c r="AD228" s="32"/>
      <c r="AE228" s="32"/>
      <c r="AR228" s="200" t="s">
        <v>184</v>
      </c>
      <c r="AT228" s="200" t="s">
        <v>179</v>
      </c>
      <c r="AU228" s="200" t="s">
        <v>89</v>
      </c>
      <c r="AY228" s="15" t="s">
        <v>177</v>
      </c>
      <c r="BE228" s="201">
        <f>IF(N228="základní",J228,0)</f>
        <v>0</v>
      </c>
      <c r="BF228" s="201">
        <f>IF(N228="snížená",J228,0)</f>
        <v>0</v>
      </c>
      <c r="BG228" s="201">
        <f>IF(N228="zákl. přenesená",J228,0)</f>
        <v>0</v>
      </c>
      <c r="BH228" s="201">
        <f>IF(N228="sníž. přenesená",J228,0)</f>
        <v>0</v>
      </c>
      <c r="BI228" s="201">
        <f>IF(N228="nulová",J228,0)</f>
        <v>0</v>
      </c>
      <c r="BJ228" s="15" t="s">
        <v>87</v>
      </c>
      <c r="BK228" s="201">
        <f>ROUND(I228*H228,2)</f>
        <v>0</v>
      </c>
      <c r="BL228" s="15" t="s">
        <v>184</v>
      </c>
      <c r="BM228" s="200" t="s">
        <v>1341</v>
      </c>
    </row>
    <row r="229" spans="1:47" s="2" customFormat="1" ht="29.25">
      <c r="A229" s="32"/>
      <c r="B229" s="33"/>
      <c r="C229" s="34"/>
      <c r="D229" s="202" t="s">
        <v>186</v>
      </c>
      <c r="E229" s="34"/>
      <c r="F229" s="203" t="s">
        <v>545</v>
      </c>
      <c r="G229" s="34"/>
      <c r="H229" s="34"/>
      <c r="I229" s="204"/>
      <c r="J229" s="34"/>
      <c r="K229" s="34"/>
      <c r="L229" s="37"/>
      <c r="M229" s="205"/>
      <c r="N229" s="206"/>
      <c r="O229" s="69"/>
      <c r="P229" s="69"/>
      <c r="Q229" s="69"/>
      <c r="R229" s="69"/>
      <c r="S229" s="69"/>
      <c r="T229" s="70"/>
      <c r="U229" s="32"/>
      <c r="V229" s="32"/>
      <c r="W229" s="32"/>
      <c r="X229" s="32"/>
      <c r="Y229" s="32"/>
      <c r="Z229" s="32"/>
      <c r="AA229" s="32"/>
      <c r="AB229" s="32"/>
      <c r="AC229" s="32"/>
      <c r="AD229" s="32"/>
      <c r="AE229" s="32"/>
      <c r="AT229" s="15" t="s">
        <v>186</v>
      </c>
      <c r="AU229" s="15" t="s">
        <v>89</v>
      </c>
    </row>
    <row r="230" spans="1:47" s="2" customFormat="1" ht="29.25">
      <c r="A230" s="32"/>
      <c r="B230" s="33"/>
      <c r="C230" s="34"/>
      <c r="D230" s="202" t="s">
        <v>188</v>
      </c>
      <c r="E230" s="34"/>
      <c r="F230" s="207" t="s">
        <v>1342</v>
      </c>
      <c r="G230" s="34"/>
      <c r="H230" s="34"/>
      <c r="I230" s="204"/>
      <c r="J230" s="34"/>
      <c r="K230" s="34"/>
      <c r="L230" s="37"/>
      <c r="M230" s="205"/>
      <c r="N230" s="206"/>
      <c r="O230" s="69"/>
      <c r="P230" s="69"/>
      <c r="Q230" s="69"/>
      <c r="R230" s="69"/>
      <c r="S230" s="69"/>
      <c r="T230" s="70"/>
      <c r="U230" s="32"/>
      <c r="V230" s="32"/>
      <c r="W230" s="32"/>
      <c r="X230" s="32"/>
      <c r="Y230" s="32"/>
      <c r="Z230" s="32"/>
      <c r="AA230" s="32"/>
      <c r="AB230" s="32"/>
      <c r="AC230" s="32"/>
      <c r="AD230" s="32"/>
      <c r="AE230" s="32"/>
      <c r="AT230" s="15" t="s">
        <v>188</v>
      </c>
      <c r="AU230" s="15" t="s">
        <v>89</v>
      </c>
    </row>
    <row r="231" spans="1:65" s="2" customFormat="1" ht="24.2" customHeight="1">
      <c r="A231" s="32"/>
      <c r="B231" s="33"/>
      <c r="C231" s="189" t="s">
        <v>353</v>
      </c>
      <c r="D231" s="189" t="s">
        <v>179</v>
      </c>
      <c r="E231" s="190" t="s">
        <v>542</v>
      </c>
      <c r="F231" s="191" t="s">
        <v>543</v>
      </c>
      <c r="G231" s="192" t="s">
        <v>231</v>
      </c>
      <c r="H231" s="193">
        <v>96.6</v>
      </c>
      <c r="I231" s="194"/>
      <c r="J231" s="195">
        <f>ROUND(I231*H231,2)</f>
        <v>0</v>
      </c>
      <c r="K231" s="191" t="s">
        <v>183</v>
      </c>
      <c r="L231" s="37"/>
      <c r="M231" s="196" t="s">
        <v>1</v>
      </c>
      <c r="N231" s="197" t="s">
        <v>45</v>
      </c>
      <c r="O231" s="69"/>
      <c r="P231" s="198">
        <f>O231*H231</f>
        <v>0</v>
      </c>
      <c r="Q231" s="198">
        <v>0</v>
      </c>
      <c r="R231" s="198">
        <f>Q231*H231</f>
        <v>0</v>
      </c>
      <c r="S231" s="198">
        <v>0</v>
      </c>
      <c r="T231" s="199">
        <f>S231*H231</f>
        <v>0</v>
      </c>
      <c r="U231" s="32"/>
      <c r="V231" s="32"/>
      <c r="W231" s="32"/>
      <c r="X231" s="32"/>
      <c r="Y231" s="32"/>
      <c r="Z231" s="32"/>
      <c r="AA231" s="32"/>
      <c r="AB231" s="32"/>
      <c r="AC231" s="32"/>
      <c r="AD231" s="32"/>
      <c r="AE231" s="32"/>
      <c r="AR231" s="200" t="s">
        <v>184</v>
      </c>
      <c r="AT231" s="200" t="s">
        <v>179</v>
      </c>
      <c r="AU231" s="200" t="s">
        <v>89</v>
      </c>
      <c r="AY231" s="15" t="s">
        <v>177</v>
      </c>
      <c r="BE231" s="201">
        <f>IF(N231="základní",J231,0)</f>
        <v>0</v>
      </c>
      <c r="BF231" s="201">
        <f>IF(N231="snížená",J231,0)</f>
        <v>0</v>
      </c>
      <c r="BG231" s="201">
        <f>IF(N231="zákl. přenesená",J231,0)</f>
        <v>0</v>
      </c>
      <c r="BH231" s="201">
        <f>IF(N231="sníž. přenesená",J231,0)</f>
        <v>0</v>
      </c>
      <c r="BI231" s="201">
        <f>IF(N231="nulová",J231,0)</f>
        <v>0</v>
      </c>
      <c r="BJ231" s="15" t="s">
        <v>87</v>
      </c>
      <c r="BK231" s="201">
        <f>ROUND(I231*H231,2)</f>
        <v>0</v>
      </c>
      <c r="BL231" s="15" t="s">
        <v>184</v>
      </c>
      <c r="BM231" s="200" t="s">
        <v>1343</v>
      </c>
    </row>
    <row r="232" spans="1:47" s="2" customFormat="1" ht="29.25">
      <c r="A232" s="32"/>
      <c r="B232" s="33"/>
      <c r="C232" s="34"/>
      <c r="D232" s="202" t="s">
        <v>186</v>
      </c>
      <c r="E232" s="34"/>
      <c r="F232" s="203" t="s">
        <v>545</v>
      </c>
      <c r="G232" s="34"/>
      <c r="H232" s="34"/>
      <c r="I232" s="204"/>
      <c r="J232" s="34"/>
      <c r="K232" s="34"/>
      <c r="L232" s="37"/>
      <c r="M232" s="205"/>
      <c r="N232" s="206"/>
      <c r="O232" s="69"/>
      <c r="P232" s="69"/>
      <c r="Q232" s="69"/>
      <c r="R232" s="69"/>
      <c r="S232" s="69"/>
      <c r="T232" s="70"/>
      <c r="U232" s="32"/>
      <c r="V232" s="32"/>
      <c r="W232" s="32"/>
      <c r="X232" s="32"/>
      <c r="Y232" s="32"/>
      <c r="Z232" s="32"/>
      <c r="AA232" s="32"/>
      <c r="AB232" s="32"/>
      <c r="AC232" s="32"/>
      <c r="AD232" s="32"/>
      <c r="AE232" s="32"/>
      <c r="AT232" s="15" t="s">
        <v>186</v>
      </c>
      <c r="AU232" s="15" t="s">
        <v>89</v>
      </c>
    </row>
    <row r="233" spans="1:47" s="2" customFormat="1" ht="19.5">
      <c r="A233" s="32"/>
      <c r="B233" s="33"/>
      <c r="C233" s="34"/>
      <c r="D233" s="202" t="s">
        <v>188</v>
      </c>
      <c r="E233" s="34"/>
      <c r="F233" s="207" t="s">
        <v>244</v>
      </c>
      <c r="G233" s="34"/>
      <c r="H233" s="34"/>
      <c r="I233" s="204"/>
      <c r="J233" s="34"/>
      <c r="K233" s="34"/>
      <c r="L233" s="37"/>
      <c r="M233" s="205"/>
      <c r="N233" s="206"/>
      <c r="O233" s="69"/>
      <c r="P233" s="69"/>
      <c r="Q233" s="69"/>
      <c r="R233" s="69"/>
      <c r="S233" s="69"/>
      <c r="T233" s="70"/>
      <c r="U233" s="32"/>
      <c r="V233" s="32"/>
      <c r="W233" s="32"/>
      <c r="X233" s="32"/>
      <c r="Y233" s="32"/>
      <c r="Z233" s="32"/>
      <c r="AA233" s="32"/>
      <c r="AB233" s="32"/>
      <c r="AC233" s="32"/>
      <c r="AD233" s="32"/>
      <c r="AE233" s="32"/>
      <c r="AT233" s="15" t="s">
        <v>188</v>
      </c>
      <c r="AU233" s="15" t="s">
        <v>89</v>
      </c>
    </row>
    <row r="234" spans="1:65" s="2" customFormat="1" ht="24.2" customHeight="1">
      <c r="A234" s="32"/>
      <c r="B234" s="33"/>
      <c r="C234" s="189" t="s">
        <v>359</v>
      </c>
      <c r="D234" s="189" t="s">
        <v>179</v>
      </c>
      <c r="E234" s="190" t="s">
        <v>240</v>
      </c>
      <c r="F234" s="191" t="s">
        <v>241</v>
      </c>
      <c r="G234" s="192" t="s">
        <v>198</v>
      </c>
      <c r="H234" s="193">
        <v>33</v>
      </c>
      <c r="I234" s="194"/>
      <c r="J234" s="195">
        <f>ROUND(I234*H234,2)</f>
        <v>0</v>
      </c>
      <c r="K234" s="191" t="s">
        <v>183</v>
      </c>
      <c r="L234" s="37"/>
      <c r="M234" s="196" t="s">
        <v>1</v>
      </c>
      <c r="N234" s="197" t="s">
        <v>45</v>
      </c>
      <c r="O234" s="69"/>
      <c r="P234" s="198">
        <f>O234*H234</f>
        <v>0</v>
      </c>
      <c r="Q234" s="198">
        <v>0</v>
      </c>
      <c r="R234" s="198">
        <f>Q234*H234</f>
        <v>0</v>
      </c>
      <c r="S234" s="198">
        <v>0</v>
      </c>
      <c r="T234" s="199">
        <f>S234*H234</f>
        <v>0</v>
      </c>
      <c r="U234" s="32"/>
      <c r="V234" s="32"/>
      <c r="W234" s="32"/>
      <c r="X234" s="32"/>
      <c r="Y234" s="32"/>
      <c r="Z234" s="32"/>
      <c r="AA234" s="32"/>
      <c r="AB234" s="32"/>
      <c r="AC234" s="32"/>
      <c r="AD234" s="32"/>
      <c r="AE234" s="32"/>
      <c r="AR234" s="200" t="s">
        <v>184</v>
      </c>
      <c r="AT234" s="200" t="s">
        <v>179</v>
      </c>
      <c r="AU234" s="200" t="s">
        <v>89</v>
      </c>
      <c r="AY234" s="15" t="s">
        <v>177</v>
      </c>
      <c r="BE234" s="201">
        <f>IF(N234="základní",J234,0)</f>
        <v>0</v>
      </c>
      <c r="BF234" s="201">
        <f>IF(N234="snížená",J234,0)</f>
        <v>0</v>
      </c>
      <c r="BG234" s="201">
        <f>IF(N234="zákl. přenesená",J234,0)</f>
        <v>0</v>
      </c>
      <c r="BH234" s="201">
        <f>IF(N234="sníž. přenesená",J234,0)</f>
        <v>0</v>
      </c>
      <c r="BI234" s="201">
        <f>IF(N234="nulová",J234,0)</f>
        <v>0</v>
      </c>
      <c r="BJ234" s="15" t="s">
        <v>87</v>
      </c>
      <c r="BK234" s="201">
        <f>ROUND(I234*H234,2)</f>
        <v>0</v>
      </c>
      <c r="BL234" s="15" t="s">
        <v>184</v>
      </c>
      <c r="BM234" s="200" t="s">
        <v>1344</v>
      </c>
    </row>
    <row r="235" spans="1:47" s="2" customFormat="1" ht="39">
      <c r="A235" s="32"/>
      <c r="B235" s="33"/>
      <c r="C235" s="34"/>
      <c r="D235" s="202" t="s">
        <v>186</v>
      </c>
      <c r="E235" s="34"/>
      <c r="F235" s="203" t="s">
        <v>243</v>
      </c>
      <c r="G235" s="34"/>
      <c r="H235" s="34"/>
      <c r="I235" s="204"/>
      <c r="J235" s="34"/>
      <c r="K235" s="34"/>
      <c r="L235" s="37"/>
      <c r="M235" s="205"/>
      <c r="N235" s="206"/>
      <c r="O235" s="69"/>
      <c r="P235" s="69"/>
      <c r="Q235" s="69"/>
      <c r="R235" s="69"/>
      <c r="S235" s="69"/>
      <c r="T235" s="70"/>
      <c r="U235" s="32"/>
      <c r="V235" s="32"/>
      <c r="W235" s="32"/>
      <c r="X235" s="32"/>
      <c r="Y235" s="32"/>
      <c r="Z235" s="32"/>
      <c r="AA235" s="32"/>
      <c r="AB235" s="32"/>
      <c r="AC235" s="32"/>
      <c r="AD235" s="32"/>
      <c r="AE235" s="32"/>
      <c r="AT235" s="15" t="s">
        <v>186</v>
      </c>
      <c r="AU235" s="15" t="s">
        <v>89</v>
      </c>
    </row>
    <row r="236" spans="1:47" s="2" customFormat="1" ht="19.5">
      <c r="A236" s="32"/>
      <c r="B236" s="33"/>
      <c r="C236" s="34"/>
      <c r="D236" s="202" t="s">
        <v>188</v>
      </c>
      <c r="E236" s="34"/>
      <c r="F236" s="207" t="s">
        <v>244</v>
      </c>
      <c r="G236" s="34"/>
      <c r="H236" s="34"/>
      <c r="I236" s="204"/>
      <c r="J236" s="34"/>
      <c r="K236" s="34"/>
      <c r="L236" s="37"/>
      <c r="M236" s="205"/>
      <c r="N236" s="206"/>
      <c r="O236" s="69"/>
      <c r="P236" s="69"/>
      <c r="Q236" s="69"/>
      <c r="R236" s="69"/>
      <c r="S236" s="69"/>
      <c r="T236" s="70"/>
      <c r="U236" s="32"/>
      <c r="V236" s="32"/>
      <c r="W236" s="32"/>
      <c r="X236" s="32"/>
      <c r="Y236" s="32"/>
      <c r="Z236" s="32"/>
      <c r="AA236" s="32"/>
      <c r="AB236" s="32"/>
      <c r="AC236" s="32"/>
      <c r="AD236" s="32"/>
      <c r="AE236" s="32"/>
      <c r="AT236" s="15" t="s">
        <v>188</v>
      </c>
      <c r="AU236" s="15" t="s">
        <v>89</v>
      </c>
    </row>
    <row r="237" spans="1:65" s="2" customFormat="1" ht="14.45" customHeight="1">
      <c r="A237" s="32"/>
      <c r="B237" s="33"/>
      <c r="C237" s="208" t="s">
        <v>366</v>
      </c>
      <c r="D237" s="208" t="s">
        <v>246</v>
      </c>
      <c r="E237" s="209" t="s">
        <v>247</v>
      </c>
      <c r="F237" s="210" t="s">
        <v>248</v>
      </c>
      <c r="G237" s="211" t="s">
        <v>231</v>
      </c>
      <c r="H237" s="212">
        <v>57.75</v>
      </c>
      <c r="I237" s="213"/>
      <c r="J237" s="214">
        <f>ROUND(I237*H237,2)</f>
        <v>0</v>
      </c>
      <c r="K237" s="210" t="s">
        <v>183</v>
      </c>
      <c r="L237" s="215"/>
      <c r="M237" s="216" t="s">
        <v>1</v>
      </c>
      <c r="N237" s="217" t="s">
        <v>45</v>
      </c>
      <c r="O237" s="69"/>
      <c r="P237" s="198">
        <f>O237*H237</f>
        <v>0</v>
      </c>
      <c r="Q237" s="198">
        <v>1</v>
      </c>
      <c r="R237" s="198">
        <f>Q237*H237</f>
        <v>57.75</v>
      </c>
      <c r="S237" s="198">
        <v>0</v>
      </c>
      <c r="T237" s="199">
        <f>S237*H237</f>
        <v>0</v>
      </c>
      <c r="U237" s="32"/>
      <c r="V237" s="32"/>
      <c r="W237" s="32"/>
      <c r="X237" s="32"/>
      <c r="Y237" s="32"/>
      <c r="Z237" s="32"/>
      <c r="AA237" s="32"/>
      <c r="AB237" s="32"/>
      <c r="AC237" s="32"/>
      <c r="AD237" s="32"/>
      <c r="AE237" s="32"/>
      <c r="AR237" s="200" t="s">
        <v>218</v>
      </c>
      <c r="AT237" s="200" t="s">
        <v>246</v>
      </c>
      <c r="AU237" s="200" t="s">
        <v>89</v>
      </c>
      <c r="AY237" s="15" t="s">
        <v>177</v>
      </c>
      <c r="BE237" s="201">
        <f>IF(N237="základní",J237,0)</f>
        <v>0</v>
      </c>
      <c r="BF237" s="201">
        <f>IF(N237="snížená",J237,0)</f>
        <v>0</v>
      </c>
      <c r="BG237" s="201">
        <f>IF(N237="zákl. přenesená",J237,0)</f>
        <v>0</v>
      </c>
      <c r="BH237" s="201">
        <f>IF(N237="sníž. přenesená",J237,0)</f>
        <v>0</v>
      </c>
      <c r="BI237" s="201">
        <f>IF(N237="nulová",J237,0)</f>
        <v>0</v>
      </c>
      <c r="BJ237" s="15" t="s">
        <v>87</v>
      </c>
      <c r="BK237" s="201">
        <f>ROUND(I237*H237,2)</f>
        <v>0</v>
      </c>
      <c r="BL237" s="15" t="s">
        <v>184</v>
      </c>
      <c r="BM237" s="200" t="s">
        <v>1345</v>
      </c>
    </row>
    <row r="238" spans="1:47" s="2" customFormat="1" ht="11.25">
      <c r="A238" s="32"/>
      <c r="B238" s="33"/>
      <c r="C238" s="34"/>
      <c r="D238" s="202" t="s">
        <v>186</v>
      </c>
      <c r="E238" s="34"/>
      <c r="F238" s="203" t="s">
        <v>250</v>
      </c>
      <c r="G238" s="34"/>
      <c r="H238" s="34"/>
      <c r="I238" s="204"/>
      <c r="J238" s="34"/>
      <c r="K238" s="34"/>
      <c r="L238" s="37"/>
      <c r="M238" s="205"/>
      <c r="N238" s="206"/>
      <c r="O238" s="69"/>
      <c r="P238" s="69"/>
      <c r="Q238" s="69"/>
      <c r="R238" s="69"/>
      <c r="S238" s="69"/>
      <c r="T238" s="70"/>
      <c r="U238" s="32"/>
      <c r="V238" s="32"/>
      <c r="W238" s="32"/>
      <c r="X238" s="32"/>
      <c r="Y238" s="32"/>
      <c r="Z238" s="32"/>
      <c r="AA238" s="32"/>
      <c r="AB238" s="32"/>
      <c r="AC238" s="32"/>
      <c r="AD238" s="32"/>
      <c r="AE238" s="32"/>
      <c r="AT238" s="15" t="s">
        <v>186</v>
      </c>
      <c r="AU238" s="15" t="s">
        <v>89</v>
      </c>
    </row>
    <row r="239" spans="1:47" s="2" customFormat="1" ht="29.25">
      <c r="A239" s="32"/>
      <c r="B239" s="33"/>
      <c r="C239" s="34"/>
      <c r="D239" s="202" t="s">
        <v>188</v>
      </c>
      <c r="E239" s="34"/>
      <c r="F239" s="207" t="s">
        <v>251</v>
      </c>
      <c r="G239" s="34"/>
      <c r="H239" s="34"/>
      <c r="I239" s="204"/>
      <c r="J239" s="34"/>
      <c r="K239" s="34"/>
      <c r="L239" s="37"/>
      <c r="M239" s="205"/>
      <c r="N239" s="206"/>
      <c r="O239" s="69"/>
      <c r="P239" s="69"/>
      <c r="Q239" s="69"/>
      <c r="R239" s="69"/>
      <c r="S239" s="69"/>
      <c r="T239" s="70"/>
      <c r="U239" s="32"/>
      <c r="V239" s="32"/>
      <c r="W239" s="32"/>
      <c r="X239" s="32"/>
      <c r="Y239" s="32"/>
      <c r="Z239" s="32"/>
      <c r="AA239" s="32"/>
      <c r="AB239" s="32"/>
      <c r="AC239" s="32"/>
      <c r="AD239" s="32"/>
      <c r="AE239" s="32"/>
      <c r="AT239" s="15" t="s">
        <v>188</v>
      </c>
      <c r="AU239" s="15" t="s">
        <v>89</v>
      </c>
    </row>
    <row r="240" spans="1:65" s="2" customFormat="1" ht="24.2" customHeight="1">
      <c r="A240" s="32"/>
      <c r="B240" s="33"/>
      <c r="C240" s="189" t="s">
        <v>371</v>
      </c>
      <c r="D240" s="189" t="s">
        <v>179</v>
      </c>
      <c r="E240" s="190" t="s">
        <v>793</v>
      </c>
      <c r="F240" s="191" t="s">
        <v>794</v>
      </c>
      <c r="G240" s="192" t="s">
        <v>198</v>
      </c>
      <c r="H240" s="193">
        <v>979.918</v>
      </c>
      <c r="I240" s="194"/>
      <c r="J240" s="195">
        <f>ROUND(I240*H240,2)</f>
        <v>0</v>
      </c>
      <c r="K240" s="191" t="s">
        <v>183</v>
      </c>
      <c r="L240" s="37"/>
      <c r="M240" s="196" t="s">
        <v>1</v>
      </c>
      <c r="N240" s="197" t="s">
        <v>45</v>
      </c>
      <c r="O240" s="69"/>
      <c r="P240" s="198">
        <f>O240*H240</f>
        <v>0</v>
      </c>
      <c r="Q240" s="198">
        <v>0</v>
      </c>
      <c r="R240" s="198">
        <f>Q240*H240</f>
        <v>0</v>
      </c>
      <c r="S240" s="198">
        <v>0</v>
      </c>
      <c r="T240" s="199">
        <f>S240*H240</f>
        <v>0</v>
      </c>
      <c r="U240" s="32"/>
      <c r="V240" s="32"/>
      <c r="W240" s="32"/>
      <c r="X240" s="32"/>
      <c r="Y240" s="32"/>
      <c r="Z240" s="32"/>
      <c r="AA240" s="32"/>
      <c r="AB240" s="32"/>
      <c r="AC240" s="32"/>
      <c r="AD240" s="32"/>
      <c r="AE240" s="32"/>
      <c r="AR240" s="200" t="s">
        <v>184</v>
      </c>
      <c r="AT240" s="200" t="s">
        <v>179</v>
      </c>
      <c r="AU240" s="200" t="s">
        <v>89</v>
      </c>
      <c r="AY240" s="15" t="s">
        <v>177</v>
      </c>
      <c r="BE240" s="201">
        <f>IF(N240="základní",J240,0)</f>
        <v>0</v>
      </c>
      <c r="BF240" s="201">
        <f>IF(N240="snížená",J240,0)</f>
        <v>0</v>
      </c>
      <c r="BG240" s="201">
        <f>IF(N240="zákl. přenesená",J240,0)</f>
        <v>0</v>
      </c>
      <c r="BH240" s="201">
        <f>IF(N240="sníž. přenesená",J240,0)</f>
        <v>0</v>
      </c>
      <c r="BI240" s="201">
        <f>IF(N240="nulová",J240,0)</f>
        <v>0</v>
      </c>
      <c r="BJ240" s="15" t="s">
        <v>87</v>
      </c>
      <c r="BK240" s="201">
        <f>ROUND(I240*H240,2)</f>
        <v>0</v>
      </c>
      <c r="BL240" s="15" t="s">
        <v>184</v>
      </c>
      <c r="BM240" s="200" t="s">
        <v>1346</v>
      </c>
    </row>
    <row r="241" spans="1:47" s="2" customFormat="1" ht="19.5">
      <c r="A241" s="32"/>
      <c r="B241" s="33"/>
      <c r="C241" s="34"/>
      <c r="D241" s="202" t="s">
        <v>186</v>
      </c>
      <c r="E241" s="34"/>
      <c r="F241" s="203" t="s">
        <v>796</v>
      </c>
      <c r="G241" s="34"/>
      <c r="H241" s="34"/>
      <c r="I241" s="204"/>
      <c r="J241" s="34"/>
      <c r="K241" s="34"/>
      <c r="L241" s="37"/>
      <c r="M241" s="205"/>
      <c r="N241" s="206"/>
      <c r="O241" s="69"/>
      <c r="P241" s="69"/>
      <c r="Q241" s="69"/>
      <c r="R241" s="69"/>
      <c r="S241" s="69"/>
      <c r="T241" s="70"/>
      <c r="U241" s="32"/>
      <c r="V241" s="32"/>
      <c r="W241" s="32"/>
      <c r="X241" s="32"/>
      <c r="Y241" s="32"/>
      <c r="Z241" s="32"/>
      <c r="AA241" s="32"/>
      <c r="AB241" s="32"/>
      <c r="AC241" s="32"/>
      <c r="AD241" s="32"/>
      <c r="AE241" s="32"/>
      <c r="AT241" s="15" t="s">
        <v>186</v>
      </c>
      <c r="AU241" s="15" t="s">
        <v>89</v>
      </c>
    </row>
    <row r="242" spans="1:47" s="2" customFormat="1" ht="19.5">
      <c r="A242" s="32"/>
      <c r="B242" s="33"/>
      <c r="C242" s="34"/>
      <c r="D242" s="202" t="s">
        <v>188</v>
      </c>
      <c r="E242" s="34"/>
      <c r="F242" s="207" t="s">
        <v>1347</v>
      </c>
      <c r="G242" s="34"/>
      <c r="H242" s="34"/>
      <c r="I242" s="204"/>
      <c r="J242" s="34"/>
      <c r="K242" s="34"/>
      <c r="L242" s="37"/>
      <c r="M242" s="205"/>
      <c r="N242" s="206"/>
      <c r="O242" s="69"/>
      <c r="P242" s="69"/>
      <c r="Q242" s="69"/>
      <c r="R242" s="69"/>
      <c r="S242" s="69"/>
      <c r="T242" s="70"/>
      <c r="U242" s="32"/>
      <c r="V242" s="32"/>
      <c r="W242" s="32"/>
      <c r="X242" s="32"/>
      <c r="Y242" s="32"/>
      <c r="Z242" s="32"/>
      <c r="AA242" s="32"/>
      <c r="AB242" s="32"/>
      <c r="AC242" s="32"/>
      <c r="AD242" s="32"/>
      <c r="AE242" s="32"/>
      <c r="AT242" s="15" t="s">
        <v>188</v>
      </c>
      <c r="AU242" s="15" t="s">
        <v>89</v>
      </c>
    </row>
    <row r="243" spans="1:65" s="2" customFormat="1" ht="14.45" customHeight="1">
      <c r="A243" s="32"/>
      <c r="B243" s="33"/>
      <c r="C243" s="189" t="s">
        <v>376</v>
      </c>
      <c r="D243" s="189" t="s">
        <v>179</v>
      </c>
      <c r="E243" s="190" t="s">
        <v>261</v>
      </c>
      <c r="F243" s="191" t="s">
        <v>262</v>
      </c>
      <c r="G243" s="192" t="s">
        <v>182</v>
      </c>
      <c r="H243" s="193">
        <v>6532.79</v>
      </c>
      <c r="I243" s="194"/>
      <c r="J243" s="195">
        <f>ROUND(I243*H243,2)</f>
        <v>0</v>
      </c>
      <c r="K243" s="191" t="s">
        <v>183</v>
      </c>
      <c r="L243" s="37"/>
      <c r="M243" s="196" t="s">
        <v>1</v>
      </c>
      <c r="N243" s="197" t="s">
        <v>45</v>
      </c>
      <c r="O243" s="69"/>
      <c r="P243" s="198">
        <f>O243*H243</f>
        <v>0</v>
      </c>
      <c r="Q243" s="198">
        <v>0</v>
      </c>
      <c r="R243" s="198">
        <f>Q243*H243</f>
        <v>0</v>
      </c>
      <c r="S243" s="198">
        <v>0</v>
      </c>
      <c r="T243" s="199">
        <f>S243*H243</f>
        <v>0</v>
      </c>
      <c r="U243" s="32"/>
      <c r="V243" s="32"/>
      <c r="W243" s="32"/>
      <c r="X243" s="32"/>
      <c r="Y243" s="32"/>
      <c r="Z243" s="32"/>
      <c r="AA243" s="32"/>
      <c r="AB243" s="32"/>
      <c r="AC243" s="32"/>
      <c r="AD243" s="32"/>
      <c r="AE243" s="32"/>
      <c r="AR243" s="200" t="s">
        <v>184</v>
      </c>
      <c r="AT243" s="200" t="s">
        <v>179</v>
      </c>
      <c r="AU243" s="200" t="s">
        <v>89</v>
      </c>
      <c r="AY243" s="15" t="s">
        <v>177</v>
      </c>
      <c r="BE243" s="201">
        <f>IF(N243="základní",J243,0)</f>
        <v>0</v>
      </c>
      <c r="BF243" s="201">
        <f>IF(N243="snížená",J243,0)</f>
        <v>0</v>
      </c>
      <c r="BG243" s="201">
        <f>IF(N243="zákl. přenesená",J243,0)</f>
        <v>0</v>
      </c>
      <c r="BH243" s="201">
        <f>IF(N243="sníž. přenesená",J243,0)</f>
        <v>0</v>
      </c>
      <c r="BI243" s="201">
        <f>IF(N243="nulová",J243,0)</f>
        <v>0</v>
      </c>
      <c r="BJ243" s="15" t="s">
        <v>87</v>
      </c>
      <c r="BK243" s="201">
        <f>ROUND(I243*H243,2)</f>
        <v>0</v>
      </c>
      <c r="BL243" s="15" t="s">
        <v>184</v>
      </c>
      <c r="BM243" s="200" t="s">
        <v>1348</v>
      </c>
    </row>
    <row r="244" spans="1:47" s="2" customFormat="1" ht="19.5">
      <c r="A244" s="32"/>
      <c r="B244" s="33"/>
      <c r="C244" s="34"/>
      <c r="D244" s="202" t="s">
        <v>186</v>
      </c>
      <c r="E244" s="34"/>
      <c r="F244" s="203" t="s">
        <v>264</v>
      </c>
      <c r="G244" s="34"/>
      <c r="H244" s="34"/>
      <c r="I244" s="204"/>
      <c r="J244" s="34"/>
      <c r="K244" s="34"/>
      <c r="L244" s="37"/>
      <c r="M244" s="205"/>
      <c r="N244" s="206"/>
      <c r="O244" s="69"/>
      <c r="P244" s="69"/>
      <c r="Q244" s="69"/>
      <c r="R244" s="69"/>
      <c r="S244" s="69"/>
      <c r="T244" s="70"/>
      <c r="U244" s="32"/>
      <c r="V244" s="32"/>
      <c r="W244" s="32"/>
      <c r="X244" s="32"/>
      <c r="Y244" s="32"/>
      <c r="Z244" s="32"/>
      <c r="AA244" s="32"/>
      <c r="AB244" s="32"/>
      <c r="AC244" s="32"/>
      <c r="AD244" s="32"/>
      <c r="AE244" s="32"/>
      <c r="AT244" s="15" t="s">
        <v>186</v>
      </c>
      <c r="AU244" s="15" t="s">
        <v>89</v>
      </c>
    </row>
    <row r="245" spans="1:47" s="2" customFormat="1" ht="19.5">
      <c r="A245" s="32"/>
      <c r="B245" s="33"/>
      <c r="C245" s="34"/>
      <c r="D245" s="202" t="s">
        <v>188</v>
      </c>
      <c r="E245" s="34"/>
      <c r="F245" s="207" t="s">
        <v>558</v>
      </c>
      <c r="G245" s="34"/>
      <c r="H245" s="34"/>
      <c r="I245" s="204"/>
      <c r="J245" s="34"/>
      <c r="K245" s="34"/>
      <c r="L245" s="37"/>
      <c r="M245" s="205"/>
      <c r="N245" s="206"/>
      <c r="O245" s="69"/>
      <c r="P245" s="69"/>
      <c r="Q245" s="69"/>
      <c r="R245" s="69"/>
      <c r="S245" s="69"/>
      <c r="T245" s="70"/>
      <c r="U245" s="32"/>
      <c r="V245" s="32"/>
      <c r="W245" s="32"/>
      <c r="X245" s="32"/>
      <c r="Y245" s="32"/>
      <c r="Z245" s="32"/>
      <c r="AA245" s="32"/>
      <c r="AB245" s="32"/>
      <c r="AC245" s="32"/>
      <c r="AD245" s="32"/>
      <c r="AE245" s="32"/>
      <c r="AT245" s="15" t="s">
        <v>188</v>
      </c>
      <c r="AU245" s="15" t="s">
        <v>89</v>
      </c>
    </row>
    <row r="246" spans="1:65" s="2" customFormat="1" ht="24.2" customHeight="1">
      <c r="A246" s="32"/>
      <c r="B246" s="33"/>
      <c r="C246" s="189" t="s">
        <v>381</v>
      </c>
      <c r="D246" s="189" t="s">
        <v>179</v>
      </c>
      <c r="E246" s="190" t="s">
        <v>808</v>
      </c>
      <c r="F246" s="191" t="s">
        <v>809</v>
      </c>
      <c r="G246" s="192" t="s">
        <v>182</v>
      </c>
      <c r="H246" s="193">
        <v>4047</v>
      </c>
      <c r="I246" s="194"/>
      <c r="J246" s="195">
        <f>ROUND(I246*H246,2)</f>
        <v>0</v>
      </c>
      <c r="K246" s="191" t="s">
        <v>183</v>
      </c>
      <c r="L246" s="37"/>
      <c r="M246" s="196" t="s">
        <v>1</v>
      </c>
      <c r="N246" s="197" t="s">
        <v>45</v>
      </c>
      <c r="O246" s="69"/>
      <c r="P246" s="198">
        <f>O246*H246</f>
        <v>0</v>
      </c>
      <c r="Q246" s="198">
        <v>0</v>
      </c>
      <c r="R246" s="198">
        <f>Q246*H246</f>
        <v>0</v>
      </c>
      <c r="S246" s="198">
        <v>0</v>
      </c>
      <c r="T246" s="199">
        <f>S246*H246</f>
        <v>0</v>
      </c>
      <c r="U246" s="32"/>
      <c r="V246" s="32"/>
      <c r="W246" s="32"/>
      <c r="X246" s="32"/>
      <c r="Y246" s="32"/>
      <c r="Z246" s="32"/>
      <c r="AA246" s="32"/>
      <c r="AB246" s="32"/>
      <c r="AC246" s="32"/>
      <c r="AD246" s="32"/>
      <c r="AE246" s="32"/>
      <c r="AR246" s="200" t="s">
        <v>184</v>
      </c>
      <c r="AT246" s="200" t="s">
        <v>179</v>
      </c>
      <c r="AU246" s="200" t="s">
        <v>89</v>
      </c>
      <c r="AY246" s="15" t="s">
        <v>177</v>
      </c>
      <c r="BE246" s="201">
        <f>IF(N246="základní",J246,0)</f>
        <v>0</v>
      </c>
      <c r="BF246" s="201">
        <f>IF(N246="snížená",J246,0)</f>
        <v>0</v>
      </c>
      <c r="BG246" s="201">
        <f>IF(N246="zákl. přenesená",J246,0)</f>
        <v>0</v>
      </c>
      <c r="BH246" s="201">
        <f>IF(N246="sníž. přenesená",J246,0)</f>
        <v>0</v>
      </c>
      <c r="BI246" s="201">
        <f>IF(N246="nulová",J246,0)</f>
        <v>0</v>
      </c>
      <c r="BJ246" s="15" t="s">
        <v>87</v>
      </c>
      <c r="BK246" s="201">
        <f>ROUND(I246*H246,2)</f>
        <v>0</v>
      </c>
      <c r="BL246" s="15" t="s">
        <v>184</v>
      </c>
      <c r="BM246" s="200" t="s">
        <v>1349</v>
      </c>
    </row>
    <row r="247" spans="1:47" s="2" customFormat="1" ht="19.5">
      <c r="A247" s="32"/>
      <c r="B247" s="33"/>
      <c r="C247" s="34"/>
      <c r="D247" s="202" t="s">
        <v>186</v>
      </c>
      <c r="E247" s="34"/>
      <c r="F247" s="203" t="s">
        <v>811</v>
      </c>
      <c r="G247" s="34"/>
      <c r="H247" s="34"/>
      <c r="I247" s="204"/>
      <c r="J247" s="34"/>
      <c r="K247" s="34"/>
      <c r="L247" s="37"/>
      <c r="M247" s="205"/>
      <c r="N247" s="206"/>
      <c r="O247" s="69"/>
      <c r="P247" s="69"/>
      <c r="Q247" s="69"/>
      <c r="R247" s="69"/>
      <c r="S247" s="69"/>
      <c r="T247" s="70"/>
      <c r="U247" s="32"/>
      <c r="V247" s="32"/>
      <c r="W247" s="32"/>
      <c r="X247" s="32"/>
      <c r="Y247" s="32"/>
      <c r="Z247" s="32"/>
      <c r="AA247" s="32"/>
      <c r="AB247" s="32"/>
      <c r="AC247" s="32"/>
      <c r="AD247" s="32"/>
      <c r="AE247" s="32"/>
      <c r="AT247" s="15" t="s">
        <v>186</v>
      </c>
      <c r="AU247" s="15" t="s">
        <v>89</v>
      </c>
    </row>
    <row r="248" spans="1:65" s="2" customFormat="1" ht="14.45" customHeight="1">
      <c r="A248" s="32"/>
      <c r="B248" s="33"/>
      <c r="C248" s="189" t="s">
        <v>386</v>
      </c>
      <c r="D248" s="189" t="s">
        <v>179</v>
      </c>
      <c r="E248" s="190" t="s">
        <v>812</v>
      </c>
      <c r="F248" s="191" t="s">
        <v>813</v>
      </c>
      <c r="G248" s="192" t="s">
        <v>182</v>
      </c>
      <c r="H248" s="193">
        <v>4144</v>
      </c>
      <c r="I248" s="194"/>
      <c r="J248" s="195">
        <f>ROUND(I248*H248,2)</f>
        <v>0</v>
      </c>
      <c r="K248" s="191" t="s">
        <v>183</v>
      </c>
      <c r="L248" s="37"/>
      <c r="M248" s="196" t="s">
        <v>1</v>
      </c>
      <c r="N248" s="197" t="s">
        <v>45</v>
      </c>
      <c r="O248" s="69"/>
      <c r="P248" s="198">
        <f>O248*H248</f>
        <v>0</v>
      </c>
      <c r="Q248" s="198">
        <v>0</v>
      </c>
      <c r="R248" s="198">
        <f>Q248*H248</f>
        <v>0</v>
      </c>
      <c r="S248" s="198">
        <v>0</v>
      </c>
      <c r="T248" s="199">
        <f>S248*H248</f>
        <v>0</v>
      </c>
      <c r="U248" s="32"/>
      <c r="V248" s="32"/>
      <c r="W248" s="32"/>
      <c r="X248" s="32"/>
      <c r="Y248" s="32"/>
      <c r="Z248" s="32"/>
      <c r="AA248" s="32"/>
      <c r="AB248" s="32"/>
      <c r="AC248" s="32"/>
      <c r="AD248" s="32"/>
      <c r="AE248" s="32"/>
      <c r="AR248" s="200" t="s">
        <v>184</v>
      </c>
      <c r="AT248" s="200" t="s">
        <v>179</v>
      </c>
      <c r="AU248" s="200" t="s">
        <v>89</v>
      </c>
      <c r="AY248" s="15" t="s">
        <v>177</v>
      </c>
      <c r="BE248" s="201">
        <f>IF(N248="základní",J248,0)</f>
        <v>0</v>
      </c>
      <c r="BF248" s="201">
        <f>IF(N248="snížená",J248,0)</f>
        <v>0</v>
      </c>
      <c r="BG248" s="201">
        <f>IF(N248="zákl. přenesená",J248,0)</f>
        <v>0</v>
      </c>
      <c r="BH248" s="201">
        <f>IF(N248="sníž. přenesená",J248,0)</f>
        <v>0</v>
      </c>
      <c r="BI248" s="201">
        <f>IF(N248="nulová",J248,0)</f>
        <v>0</v>
      </c>
      <c r="BJ248" s="15" t="s">
        <v>87</v>
      </c>
      <c r="BK248" s="201">
        <f>ROUND(I248*H248,2)</f>
        <v>0</v>
      </c>
      <c r="BL248" s="15" t="s">
        <v>184</v>
      </c>
      <c r="BM248" s="200" t="s">
        <v>1350</v>
      </c>
    </row>
    <row r="249" spans="1:47" s="2" customFormat="1" ht="19.5">
      <c r="A249" s="32"/>
      <c r="B249" s="33"/>
      <c r="C249" s="34"/>
      <c r="D249" s="202" t="s">
        <v>186</v>
      </c>
      <c r="E249" s="34"/>
      <c r="F249" s="203" t="s">
        <v>815</v>
      </c>
      <c r="G249" s="34"/>
      <c r="H249" s="34"/>
      <c r="I249" s="204"/>
      <c r="J249" s="34"/>
      <c r="K249" s="34"/>
      <c r="L249" s="37"/>
      <c r="M249" s="205"/>
      <c r="N249" s="206"/>
      <c r="O249" s="69"/>
      <c r="P249" s="69"/>
      <c r="Q249" s="69"/>
      <c r="R249" s="69"/>
      <c r="S249" s="69"/>
      <c r="T249" s="70"/>
      <c r="U249" s="32"/>
      <c r="V249" s="32"/>
      <c r="W249" s="32"/>
      <c r="X249" s="32"/>
      <c r="Y249" s="32"/>
      <c r="Z249" s="32"/>
      <c r="AA249" s="32"/>
      <c r="AB249" s="32"/>
      <c r="AC249" s="32"/>
      <c r="AD249" s="32"/>
      <c r="AE249" s="32"/>
      <c r="AT249" s="15" t="s">
        <v>186</v>
      </c>
      <c r="AU249" s="15" t="s">
        <v>89</v>
      </c>
    </row>
    <row r="250" spans="1:65" s="2" customFormat="1" ht="24.2" customHeight="1">
      <c r="A250" s="32"/>
      <c r="B250" s="33"/>
      <c r="C250" s="189" t="s">
        <v>394</v>
      </c>
      <c r="D250" s="189" t="s">
        <v>179</v>
      </c>
      <c r="E250" s="190" t="s">
        <v>821</v>
      </c>
      <c r="F250" s="191" t="s">
        <v>822</v>
      </c>
      <c r="G250" s="192" t="s">
        <v>182</v>
      </c>
      <c r="H250" s="193">
        <v>22.5</v>
      </c>
      <c r="I250" s="194"/>
      <c r="J250" s="195">
        <f>ROUND(I250*H250,2)</f>
        <v>0</v>
      </c>
      <c r="K250" s="191" t="s">
        <v>183</v>
      </c>
      <c r="L250" s="37"/>
      <c r="M250" s="196" t="s">
        <v>1</v>
      </c>
      <c r="N250" s="197" t="s">
        <v>45</v>
      </c>
      <c r="O250" s="69"/>
      <c r="P250" s="198">
        <f>O250*H250</f>
        <v>0</v>
      </c>
      <c r="Q250" s="198">
        <v>0</v>
      </c>
      <c r="R250" s="198">
        <f>Q250*H250</f>
        <v>0</v>
      </c>
      <c r="S250" s="198">
        <v>0</v>
      </c>
      <c r="T250" s="199">
        <f>S250*H250</f>
        <v>0</v>
      </c>
      <c r="U250" s="32"/>
      <c r="V250" s="32"/>
      <c r="W250" s="32"/>
      <c r="X250" s="32"/>
      <c r="Y250" s="32"/>
      <c r="Z250" s="32"/>
      <c r="AA250" s="32"/>
      <c r="AB250" s="32"/>
      <c r="AC250" s="32"/>
      <c r="AD250" s="32"/>
      <c r="AE250" s="32"/>
      <c r="AR250" s="200" t="s">
        <v>184</v>
      </c>
      <c r="AT250" s="200" t="s">
        <v>179</v>
      </c>
      <c r="AU250" s="200" t="s">
        <v>89</v>
      </c>
      <c r="AY250" s="15" t="s">
        <v>177</v>
      </c>
      <c r="BE250" s="201">
        <f>IF(N250="základní",J250,0)</f>
        <v>0</v>
      </c>
      <c r="BF250" s="201">
        <f>IF(N250="snížená",J250,0)</f>
        <v>0</v>
      </c>
      <c r="BG250" s="201">
        <f>IF(N250="zákl. přenesená",J250,0)</f>
        <v>0</v>
      </c>
      <c r="BH250" s="201">
        <f>IF(N250="sníž. přenesená",J250,0)</f>
        <v>0</v>
      </c>
      <c r="BI250" s="201">
        <f>IF(N250="nulová",J250,0)</f>
        <v>0</v>
      </c>
      <c r="BJ250" s="15" t="s">
        <v>87</v>
      </c>
      <c r="BK250" s="201">
        <f>ROUND(I250*H250,2)</f>
        <v>0</v>
      </c>
      <c r="BL250" s="15" t="s">
        <v>184</v>
      </c>
      <c r="BM250" s="200" t="s">
        <v>1351</v>
      </c>
    </row>
    <row r="251" spans="1:47" s="2" customFormat="1" ht="19.5">
      <c r="A251" s="32"/>
      <c r="B251" s="33"/>
      <c r="C251" s="34"/>
      <c r="D251" s="202" t="s">
        <v>186</v>
      </c>
      <c r="E251" s="34"/>
      <c r="F251" s="203" t="s">
        <v>824</v>
      </c>
      <c r="G251" s="34"/>
      <c r="H251" s="34"/>
      <c r="I251" s="204"/>
      <c r="J251" s="34"/>
      <c r="K251" s="34"/>
      <c r="L251" s="37"/>
      <c r="M251" s="205"/>
      <c r="N251" s="206"/>
      <c r="O251" s="69"/>
      <c r="P251" s="69"/>
      <c r="Q251" s="69"/>
      <c r="R251" s="69"/>
      <c r="S251" s="69"/>
      <c r="T251" s="70"/>
      <c r="U251" s="32"/>
      <c r="V251" s="32"/>
      <c r="W251" s="32"/>
      <c r="X251" s="32"/>
      <c r="Y251" s="32"/>
      <c r="Z251" s="32"/>
      <c r="AA251" s="32"/>
      <c r="AB251" s="32"/>
      <c r="AC251" s="32"/>
      <c r="AD251" s="32"/>
      <c r="AE251" s="32"/>
      <c r="AT251" s="15" t="s">
        <v>186</v>
      </c>
      <c r="AU251" s="15" t="s">
        <v>89</v>
      </c>
    </row>
    <row r="252" spans="1:47" s="2" customFormat="1" ht="19.5">
      <c r="A252" s="32"/>
      <c r="B252" s="33"/>
      <c r="C252" s="34"/>
      <c r="D252" s="202" t="s">
        <v>188</v>
      </c>
      <c r="E252" s="34"/>
      <c r="F252" s="207" t="s">
        <v>244</v>
      </c>
      <c r="G252" s="34"/>
      <c r="H252" s="34"/>
      <c r="I252" s="204"/>
      <c r="J252" s="34"/>
      <c r="K252" s="34"/>
      <c r="L252" s="37"/>
      <c r="M252" s="205"/>
      <c r="N252" s="206"/>
      <c r="O252" s="69"/>
      <c r="P252" s="69"/>
      <c r="Q252" s="69"/>
      <c r="R252" s="69"/>
      <c r="S252" s="69"/>
      <c r="T252" s="70"/>
      <c r="U252" s="32"/>
      <c r="V252" s="32"/>
      <c r="W252" s="32"/>
      <c r="X252" s="32"/>
      <c r="Y252" s="32"/>
      <c r="Z252" s="32"/>
      <c r="AA252" s="32"/>
      <c r="AB252" s="32"/>
      <c r="AC252" s="32"/>
      <c r="AD252" s="32"/>
      <c r="AE252" s="32"/>
      <c r="AT252" s="15" t="s">
        <v>188</v>
      </c>
      <c r="AU252" s="15" t="s">
        <v>89</v>
      </c>
    </row>
    <row r="253" spans="1:65" s="2" customFormat="1" ht="14.45" customHeight="1">
      <c r="A253" s="32"/>
      <c r="B253" s="33"/>
      <c r="C253" s="208" t="s">
        <v>399</v>
      </c>
      <c r="D253" s="208" t="s">
        <v>246</v>
      </c>
      <c r="E253" s="209" t="s">
        <v>816</v>
      </c>
      <c r="F253" s="210" t="s">
        <v>817</v>
      </c>
      <c r="G253" s="211" t="s">
        <v>818</v>
      </c>
      <c r="H253" s="212">
        <v>103.6</v>
      </c>
      <c r="I253" s="213"/>
      <c r="J253" s="214">
        <f>ROUND(I253*H253,2)</f>
        <v>0</v>
      </c>
      <c r="K253" s="210" t="s">
        <v>183</v>
      </c>
      <c r="L253" s="215"/>
      <c r="M253" s="216" t="s">
        <v>1</v>
      </c>
      <c r="N253" s="217" t="s">
        <v>45</v>
      </c>
      <c r="O253" s="69"/>
      <c r="P253" s="198">
        <f>O253*H253</f>
        <v>0</v>
      </c>
      <c r="Q253" s="198">
        <v>0.001</v>
      </c>
      <c r="R253" s="198">
        <f>Q253*H253</f>
        <v>0.1036</v>
      </c>
      <c r="S253" s="198">
        <v>0</v>
      </c>
      <c r="T253" s="199">
        <f>S253*H253</f>
        <v>0</v>
      </c>
      <c r="U253" s="32"/>
      <c r="V253" s="32"/>
      <c r="W253" s="32"/>
      <c r="X253" s="32"/>
      <c r="Y253" s="32"/>
      <c r="Z253" s="32"/>
      <c r="AA253" s="32"/>
      <c r="AB253" s="32"/>
      <c r="AC253" s="32"/>
      <c r="AD253" s="32"/>
      <c r="AE253" s="32"/>
      <c r="AR253" s="200" t="s">
        <v>218</v>
      </c>
      <c r="AT253" s="200" t="s">
        <v>246</v>
      </c>
      <c r="AU253" s="200" t="s">
        <v>89</v>
      </c>
      <c r="AY253" s="15" t="s">
        <v>177</v>
      </c>
      <c r="BE253" s="201">
        <f>IF(N253="základní",J253,0)</f>
        <v>0</v>
      </c>
      <c r="BF253" s="201">
        <f>IF(N253="snížená",J253,0)</f>
        <v>0</v>
      </c>
      <c r="BG253" s="201">
        <f>IF(N253="zákl. přenesená",J253,0)</f>
        <v>0</v>
      </c>
      <c r="BH253" s="201">
        <f>IF(N253="sníž. přenesená",J253,0)</f>
        <v>0</v>
      </c>
      <c r="BI253" s="201">
        <f>IF(N253="nulová",J253,0)</f>
        <v>0</v>
      </c>
      <c r="BJ253" s="15" t="s">
        <v>87</v>
      </c>
      <c r="BK253" s="201">
        <f>ROUND(I253*H253,2)</f>
        <v>0</v>
      </c>
      <c r="BL253" s="15" t="s">
        <v>184</v>
      </c>
      <c r="BM253" s="200" t="s">
        <v>1352</v>
      </c>
    </row>
    <row r="254" spans="1:47" s="2" customFormat="1" ht="11.25">
      <c r="A254" s="32"/>
      <c r="B254" s="33"/>
      <c r="C254" s="34"/>
      <c r="D254" s="202" t="s">
        <v>186</v>
      </c>
      <c r="E254" s="34"/>
      <c r="F254" s="203" t="s">
        <v>817</v>
      </c>
      <c r="G254" s="34"/>
      <c r="H254" s="34"/>
      <c r="I254" s="204"/>
      <c r="J254" s="34"/>
      <c r="K254" s="34"/>
      <c r="L254" s="37"/>
      <c r="M254" s="205"/>
      <c r="N254" s="206"/>
      <c r="O254" s="69"/>
      <c r="P254" s="69"/>
      <c r="Q254" s="69"/>
      <c r="R254" s="69"/>
      <c r="S254" s="69"/>
      <c r="T254" s="70"/>
      <c r="U254" s="32"/>
      <c r="V254" s="32"/>
      <c r="W254" s="32"/>
      <c r="X254" s="32"/>
      <c r="Y254" s="32"/>
      <c r="Z254" s="32"/>
      <c r="AA254" s="32"/>
      <c r="AB254" s="32"/>
      <c r="AC254" s="32"/>
      <c r="AD254" s="32"/>
      <c r="AE254" s="32"/>
      <c r="AT254" s="15" t="s">
        <v>186</v>
      </c>
      <c r="AU254" s="15" t="s">
        <v>89</v>
      </c>
    </row>
    <row r="255" spans="2:63" s="12" customFormat="1" ht="22.9" customHeight="1">
      <c r="B255" s="173"/>
      <c r="C255" s="174"/>
      <c r="D255" s="175" t="s">
        <v>79</v>
      </c>
      <c r="E255" s="187" t="s">
        <v>89</v>
      </c>
      <c r="F255" s="187" t="s">
        <v>271</v>
      </c>
      <c r="G255" s="174"/>
      <c r="H255" s="174"/>
      <c r="I255" s="177"/>
      <c r="J255" s="188">
        <f>BK255</f>
        <v>0</v>
      </c>
      <c r="K255" s="174"/>
      <c r="L255" s="179"/>
      <c r="M255" s="180"/>
      <c r="N255" s="181"/>
      <c r="O255" s="181"/>
      <c r="P255" s="182">
        <f>SUM(P256:P297)</f>
        <v>0</v>
      </c>
      <c r="Q255" s="181"/>
      <c r="R255" s="182">
        <f>SUM(R256:R297)</f>
        <v>382.00057203999995</v>
      </c>
      <c r="S255" s="181"/>
      <c r="T255" s="183">
        <f>SUM(T256:T297)</f>
        <v>0</v>
      </c>
      <c r="AR255" s="184" t="s">
        <v>87</v>
      </c>
      <c r="AT255" s="185" t="s">
        <v>79</v>
      </c>
      <c r="AU255" s="185" t="s">
        <v>87</v>
      </c>
      <c r="AY255" s="184" t="s">
        <v>177</v>
      </c>
      <c r="BK255" s="186">
        <f>SUM(BK256:BK297)</f>
        <v>0</v>
      </c>
    </row>
    <row r="256" spans="1:65" s="2" customFormat="1" ht="24.2" customHeight="1">
      <c r="A256" s="32"/>
      <c r="B256" s="33"/>
      <c r="C256" s="189" t="s">
        <v>404</v>
      </c>
      <c r="D256" s="189" t="s">
        <v>179</v>
      </c>
      <c r="E256" s="190" t="s">
        <v>825</v>
      </c>
      <c r="F256" s="191" t="s">
        <v>826</v>
      </c>
      <c r="G256" s="192" t="s">
        <v>198</v>
      </c>
      <c r="H256" s="193">
        <v>90.4</v>
      </c>
      <c r="I256" s="194"/>
      <c r="J256" s="195">
        <f>ROUND(I256*H256,2)</f>
        <v>0</v>
      </c>
      <c r="K256" s="191" t="s">
        <v>183</v>
      </c>
      <c r="L256" s="37"/>
      <c r="M256" s="196" t="s">
        <v>1</v>
      </c>
      <c r="N256" s="197" t="s">
        <v>45</v>
      </c>
      <c r="O256" s="69"/>
      <c r="P256" s="198">
        <f>O256*H256</f>
        <v>0</v>
      </c>
      <c r="Q256" s="198">
        <v>1.63</v>
      </c>
      <c r="R256" s="198">
        <f>Q256*H256</f>
        <v>147.352</v>
      </c>
      <c r="S256" s="198">
        <v>0</v>
      </c>
      <c r="T256" s="199">
        <f>S256*H256</f>
        <v>0</v>
      </c>
      <c r="U256" s="32"/>
      <c r="V256" s="32"/>
      <c r="W256" s="32"/>
      <c r="X256" s="32"/>
      <c r="Y256" s="32"/>
      <c r="Z256" s="32"/>
      <c r="AA256" s="32"/>
      <c r="AB256" s="32"/>
      <c r="AC256" s="32"/>
      <c r="AD256" s="32"/>
      <c r="AE256" s="32"/>
      <c r="AR256" s="200" t="s">
        <v>184</v>
      </c>
      <c r="AT256" s="200" t="s">
        <v>179</v>
      </c>
      <c r="AU256" s="200" t="s">
        <v>89</v>
      </c>
      <c r="AY256" s="15" t="s">
        <v>177</v>
      </c>
      <c r="BE256" s="201">
        <f>IF(N256="základní",J256,0)</f>
        <v>0</v>
      </c>
      <c r="BF256" s="201">
        <f>IF(N256="snížená",J256,0)</f>
        <v>0</v>
      </c>
      <c r="BG256" s="201">
        <f>IF(N256="zákl. přenesená",J256,0)</f>
        <v>0</v>
      </c>
      <c r="BH256" s="201">
        <f>IF(N256="sníž. přenesená",J256,0)</f>
        <v>0</v>
      </c>
      <c r="BI256" s="201">
        <f>IF(N256="nulová",J256,0)</f>
        <v>0</v>
      </c>
      <c r="BJ256" s="15" t="s">
        <v>87</v>
      </c>
      <c r="BK256" s="201">
        <f>ROUND(I256*H256,2)</f>
        <v>0</v>
      </c>
      <c r="BL256" s="15" t="s">
        <v>184</v>
      </c>
      <c r="BM256" s="200" t="s">
        <v>1353</v>
      </c>
    </row>
    <row r="257" spans="1:47" s="2" customFormat="1" ht="29.25">
      <c r="A257" s="32"/>
      <c r="B257" s="33"/>
      <c r="C257" s="34"/>
      <c r="D257" s="202" t="s">
        <v>186</v>
      </c>
      <c r="E257" s="34"/>
      <c r="F257" s="203" t="s">
        <v>828</v>
      </c>
      <c r="G257" s="34"/>
      <c r="H257" s="34"/>
      <c r="I257" s="204"/>
      <c r="J257" s="34"/>
      <c r="K257" s="34"/>
      <c r="L257" s="37"/>
      <c r="M257" s="205"/>
      <c r="N257" s="206"/>
      <c r="O257" s="69"/>
      <c r="P257" s="69"/>
      <c r="Q257" s="69"/>
      <c r="R257" s="69"/>
      <c r="S257" s="69"/>
      <c r="T257" s="70"/>
      <c r="U257" s="32"/>
      <c r="V257" s="32"/>
      <c r="W257" s="32"/>
      <c r="X257" s="32"/>
      <c r="Y257" s="32"/>
      <c r="Z257" s="32"/>
      <c r="AA257" s="32"/>
      <c r="AB257" s="32"/>
      <c r="AC257" s="32"/>
      <c r="AD257" s="32"/>
      <c r="AE257" s="32"/>
      <c r="AT257" s="15" t="s">
        <v>186</v>
      </c>
      <c r="AU257" s="15" t="s">
        <v>89</v>
      </c>
    </row>
    <row r="258" spans="1:47" s="2" customFormat="1" ht="19.5">
      <c r="A258" s="32"/>
      <c r="B258" s="33"/>
      <c r="C258" s="34"/>
      <c r="D258" s="202" t="s">
        <v>188</v>
      </c>
      <c r="E258" s="34"/>
      <c r="F258" s="207" t="s">
        <v>1354</v>
      </c>
      <c r="G258" s="34"/>
      <c r="H258" s="34"/>
      <c r="I258" s="204"/>
      <c r="J258" s="34"/>
      <c r="K258" s="34"/>
      <c r="L258" s="37"/>
      <c r="M258" s="205"/>
      <c r="N258" s="206"/>
      <c r="O258" s="69"/>
      <c r="P258" s="69"/>
      <c r="Q258" s="69"/>
      <c r="R258" s="69"/>
      <c r="S258" s="69"/>
      <c r="T258" s="70"/>
      <c r="U258" s="32"/>
      <c r="V258" s="32"/>
      <c r="W258" s="32"/>
      <c r="X258" s="32"/>
      <c r="Y258" s="32"/>
      <c r="Z258" s="32"/>
      <c r="AA258" s="32"/>
      <c r="AB258" s="32"/>
      <c r="AC258" s="32"/>
      <c r="AD258" s="32"/>
      <c r="AE258" s="32"/>
      <c r="AT258" s="15" t="s">
        <v>188</v>
      </c>
      <c r="AU258" s="15" t="s">
        <v>89</v>
      </c>
    </row>
    <row r="259" spans="1:65" s="2" customFormat="1" ht="24.2" customHeight="1">
      <c r="A259" s="32"/>
      <c r="B259" s="33"/>
      <c r="C259" s="189" t="s">
        <v>409</v>
      </c>
      <c r="D259" s="189" t="s">
        <v>179</v>
      </c>
      <c r="E259" s="190" t="s">
        <v>825</v>
      </c>
      <c r="F259" s="191" t="s">
        <v>826</v>
      </c>
      <c r="G259" s="192" t="s">
        <v>198</v>
      </c>
      <c r="H259" s="193">
        <v>6.48</v>
      </c>
      <c r="I259" s="194"/>
      <c r="J259" s="195">
        <f>ROUND(I259*H259,2)</f>
        <v>0</v>
      </c>
      <c r="K259" s="191" t="s">
        <v>183</v>
      </c>
      <c r="L259" s="37"/>
      <c r="M259" s="196" t="s">
        <v>1</v>
      </c>
      <c r="N259" s="197" t="s">
        <v>45</v>
      </c>
      <c r="O259" s="69"/>
      <c r="P259" s="198">
        <f>O259*H259</f>
        <v>0</v>
      </c>
      <c r="Q259" s="198">
        <v>1.63</v>
      </c>
      <c r="R259" s="198">
        <f>Q259*H259</f>
        <v>10.5624</v>
      </c>
      <c r="S259" s="198">
        <v>0</v>
      </c>
      <c r="T259" s="199">
        <f>S259*H259</f>
        <v>0</v>
      </c>
      <c r="U259" s="32"/>
      <c r="V259" s="32"/>
      <c r="W259" s="32"/>
      <c r="X259" s="32"/>
      <c r="Y259" s="32"/>
      <c r="Z259" s="32"/>
      <c r="AA259" s="32"/>
      <c r="AB259" s="32"/>
      <c r="AC259" s="32"/>
      <c r="AD259" s="32"/>
      <c r="AE259" s="32"/>
      <c r="AR259" s="200" t="s">
        <v>184</v>
      </c>
      <c r="AT259" s="200" t="s">
        <v>179</v>
      </c>
      <c r="AU259" s="200" t="s">
        <v>89</v>
      </c>
      <c r="AY259" s="15" t="s">
        <v>177</v>
      </c>
      <c r="BE259" s="201">
        <f>IF(N259="základní",J259,0)</f>
        <v>0</v>
      </c>
      <c r="BF259" s="201">
        <f>IF(N259="snížená",J259,0)</f>
        <v>0</v>
      </c>
      <c r="BG259" s="201">
        <f>IF(N259="zákl. přenesená",J259,0)</f>
        <v>0</v>
      </c>
      <c r="BH259" s="201">
        <f>IF(N259="sníž. přenesená",J259,0)</f>
        <v>0</v>
      </c>
      <c r="BI259" s="201">
        <f>IF(N259="nulová",J259,0)</f>
        <v>0</v>
      </c>
      <c r="BJ259" s="15" t="s">
        <v>87</v>
      </c>
      <c r="BK259" s="201">
        <f>ROUND(I259*H259,2)</f>
        <v>0</v>
      </c>
      <c r="BL259" s="15" t="s">
        <v>184</v>
      </c>
      <c r="BM259" s="200" t="s">
        <v>1355</v>
      </c>
    </row>
    <row r="260" spans="1:47" s="2" customFormat="1" ht="29.25">
      <c r="A260" s="32"/>
      <c r="B260" s="33"/>
      <c r="C260" s="34"/>
      <c r="D260" s="202" t="s">
        <v>186</v>
      </c>
      <c r="E260" s="34"/>
      <c r="F260" s="203" t="s">
        <v>828</v>
      </c>
      <c r="G260" s="34"/>
      <c r="H260" s="34"/>
      <c r="I260" s="204"/>
      <c r="J260" s="34"/>
      <c r="K260" s="34"/>
      <c r="L260" s="37"/>
      <c r="M260" s="205"/>
      <c r="N260" s="206"/>
      <c r="O260" s="69"/>
      <c r="P260" s="69"/>
      <c r="Q260" s="69"/>
      <c r="R260" s="69"/>
      <c r="S260" s="69"/>
      <c r="T260" s="70"/>
      <c r="U260" s="32"/>
      <c r="V260" s="32"/>
      <c r="W260" s="32"/>
      <c r="X260" s="32"/>
      <c r="Y260" s="32"/>
      <c r="Z260" s="32"/>
      <c r="AA260" s="32"/>
      <c r="AB260" s="32"/>
      <c r="AC260" s="32"/>
      <c r="AD260" s="32"/>
      <c r="AE260" s="32"/>
      <c r="AT260" s="15" t="s">
        <v>186</v>
      </c>
      <c r="AU260" s="15" t="s">
        <v>89</v>
      </c>
    </row>
    <row r="261" spans="1:47" s="2" customFormat="1" ht="29.25">
      <c r="A261" s="32"/>
      <c r="B261" s="33"/>
      <c r="C261" s="34"/>
      <c r="D261" s="202" t="s">
        <v>188</v>
      </c>
      <c r="E261" s="34"/>
      <c r="F261" s="207" t="s">
        <v>1356</v>
      </c>
      <c r="G261" s="34"/>
      <c r="H261" s="34"/>
      <c r="I261" s="204"/>
      <c r="J261" s="34"/>
      <c r="K261" s="34"/>
      <c r="L261" s="37"/>
      <c r="M261" s="205"/>
      <c r="N261" s="206"/>
      <c r="O261" s="69"/>
      <c r="P261" s="69"/>
      <c r="Q261" s="69"/>
      <c r="R261" s="69"/>
      <c r="S261" s="69"/>
      <c r="T261" s="70"/>
      <c r="U261" s="32"/>
      <c r="V261" s="32"/>
      <c r="W261" s="32"/>
      <c r="X261" s="32"/>
      <c r="Y261" s="32"/>
      <c r="Z261" s="32"/>
      <c r="AA261" s="32"/>
      <c r="AB261" s="32"/>
      <c r="AC261" s="32"/>
      <c r="AD261" s="32"/>
      <c r="AE261" s="32"/>
      <c r="AT261" s="15" t="s">
        <v>188</v>
      </c>
      <c r="AU261" s="15" t="s">
        <v>89</v>
      </c>
    </row>
    <row r="262" spans="1:65" s="2" customFormat="1" ht="37.9" customHeight="1">
      <c r="A262" s="32"/>
      <c r="B262" s="33"/>
      <c r="C262" s="189" t="s">
        <v>417</v>
      </c>
      <c r="D262" s="189" t="s">
        <v>179</v>
      </c>
      <c r="E262" s="190" t="s">
        <v>830</v>
      </c>
      <c r="F262" s="191" t="s">
        <v>831</v>
      </c>
      <c r="G262" s="192" t="s">
        <v>350</v>
      </c>
      <c r="H262" s="193">
        <v>635.4</v>
      </c>
      <c r="I262" s="194"/>
      <c r="J262" s="195">
        <f>ROUND(I262*H262,2)</f>
        <v>0</v>
      </c>
      <c r="K262" s="191" t="s">
        <v>183</v>
      </c>
      <c r="L262" s="37"/>
      <c r="M262" s="196" t="s">
        <v>1</v>
      </c>
      <c r="N262" s="197" t="s">
        <v>45</v>
      </c>
      <c r="O262" s="69"/>
      <c r="P262" s="198">
        <f>O262*H262</f>
        <v>0</v>
      </c>
      <c r="Q262" s="198">
        <v>0.28736</v>
      </c>
      <c r="R262" s="198">
        <f>Q262*H262</f>
        <v>182.58854399999998</v>
      </c>
      <c r="S262" s="198">
        <v>0</v>
      </c>
      <c r="T262" s="199">
        <f>S262*H262</f>
        <v>0</v>
      </c>
      <c r="U262" s="32"/>
      <c r="V262" s="32"/>
      <c r="W262" s="32"/>
      <c r="X262" s="32"/>
      <c r="Y262" s="32"/>
      <c r="Z262" s="32"/>
      <c r="AA262" s="32"/>
      <c r="AB262" s="32"/>
      <c r="AC262" s="32"/>
      <c r="AD262" s="32"/>
      <c r="AE262" s="32"/>
      <c r="AR262" s="200" t="s">
        <v>184</v>
      </c>
      <c r="AT262" s="200" t="s">
        <v>179</v>
      </c>
      <c r="AU262" s="200" t="s">
        <v>89</v>
      </c>
      <c r="AY262" s="15" t="s">
        <v>177</v>
      </c>
      <c r="BE262" s="201">
        <f>IF(N262="základní",J262,0)</f>
        <v>0</v>
      </c>
      <c r="BF262" s="201">
        <f>IF(N262="snížená",J262,0)</f>
        <v>0</v>
      </c>
      <c r="BG262" s="201">
        <f>IF(N262="zákl. přenesená",J262,0)</f>
        <v>0</v>
      </c>
      <c r="BH262" s="201">
        <f>IF(N262="sníž. přenesená",J262,0)</f>
        <v>0</v>
      </c>
      <c r="BI262" s="201">
        <f>IF(N262="nulová",J262,0)</f>
        <v>0</v>
      </c>
      <c r="BJ262" s="15" t="s">
        <v>87</v>
      </c>
      <c r="BK262" s="201">
        <f>ROUND(I262*H262,2)</f>
        <v>0</v>
      </c>
      <c r="BL262" s="15" t="s">
        <v>184</v>
      </c>
      <c r="BM262" s="200" t="s">
        <v>1357</v>
      </c>
    </row>
    <row r="263" spans="1:47" s="2" customFormat="1" ht="39">
      <c r="A263" s="32"/>
      <c r="B263" s="33"/>
      <c r="C263" s="34"/>
      <c r="D263" s="202" t="s">
        <v>186</v>
      </c>
      <c r="E263" s="34"/>
      <c r="F263" s="203" t="s">
        <v>833</v>
      </c>
      <c r="G263" s="34"/>
      <c r="H263" s="34"/>
      <c r="I263" s="204"/>
      <c r="J263" s="34"/>
      <c r="K263" s="34"/>
      <c r="L263" s="37"/>
      <c r="M263" s="205"/>
      <c r="N263" s="206"/>
      <c r="O263" s="69"/>
      <c r="P263" s="69"/>
      <c r="Q263" s="69"/>
      <c r="R263" s="69"/>
      <c r="S263" s="69"/>
      <c r="T263" s="70"/>
      <c r="U263" s="32"/>
      <c r="V263" s="32"/>
      <c r="W263" s="32"/>
      <c r="X263" s="32"/>
      <c r="Y263" s="32"/>
      <c r="Z263" s="32"/>
      <c r="AA263" s="32"/>
      <c r="AB263" s="32"/>
      <c r="AC263" s="32"/>
      <c r="AD263" s="32"/>
      <c r="AE263" s="32"/>
      <c r="AT263" s="15" t="s">
        <v>186</v>
      </c>
      <c r="AU263" s="15" t="s">
        <v>89</v>
      </c>
    </row>
    <row r="264" spans="1:47" s="2" customFormat="1" ht="126.75">
      <c r="A264" s="32"/>
      <c r="B264" s="33"/>
      <c r="C264" s="34"/>
      <c r="D264" s="202" t="s">
        <v>188</v>
      </c>
      <c r="E264" s="34"/>
      <c r="F264" s="207" t="s">
        <v>1358</v>
      </c>
      <c r="G264" s="34"/>
      <c r="H264" s="34"/>
      <c r="I264" s="204"/>
      <c r="J264" s="34"/>
      <c r="K264" s="34"/>
      <c r="L264" s="37"/>
      <c r="M264" s="205"/>
      <c r="N264" s="206"/>
      <c r="O264" s="69"/>
      <c r="P264" s="69"/>
      <c r="Q264" s="69"/>
      <c r="R264" s="69"/>
      <c r="S264" s="69"/>
      <c r="T264" s="70"/>
      <c r="U264" s="32"/>
      <c r="V264" s="32"/>
      <c r="W264" s="32"/>
      <c r="X264" s="32"/>
      <c r="Y264" s="32"/>
      <c r="Z264" s="32"/>
      <c r="AA264" s="32"/>
      <c r="AB264" s="32"/>
      <c r="AC264" s="32"/>
      <c r="AD264" s="32"/>
      <c r="AE264" s="32"/>
      <c r="AT264" s="15" t="s">
        <v>188</v>
      </c>
      <c r="AU264" s="15" t="s">
        <v>89</v>
      </c>
    </row>
    <row r="265" spans="1:65" s="2" customFormat="1" ht="37.9" customHeight="1">
      <c r="A265" s="32"/>
      <c r="B265" s="33"/>
      <c r="C265" s="189" t="s">
        <v>426</v>
      </c>
      <c r="D265" s="189" t="s">
        <v>179</v>
      </c>
      <c r="E265" s="190" t="s">
        <v>1002</v>
      </c>
      <c r="F265" s="191" t="s">
        <v>1003</v>
      </c>
      <c r="G265" s="192" t="s">
        <v>350</v>
      </c>
      <c r="H265" s="193">
        <v>22</v>
      </c>
      <c r="I265" s="194"/>
      <c r="J265" s="195">
        <f>ROUND(I265*H265,2)</f>
        <v>0</v>
      </c>
      <c r="K265" s="191" t="s">
        <v>183</v>
      </c>
      <c r="L265" s="37"/>
      <c r="M265" s="196" t="s">
        <v>1</v>
      </c>
      <c r="N265" s="197" t="s">
        <v>45</v>
      </c>
      <c r="O265" s="69"/>
      <c r="P265" s="198">
        <f>O265*H265</f>
        <v>0</v>
      </c>
      <c r="Q265" s="198">
        <v>0.20455</v>
      </c>
      <c r="R265" s="198">
        <f>Q265*H265</f>
        <v>4.5001</v>
      </c>
      <c r="S265" s="198">
        <v>0</v>
      </c>
      <c r="T265" s="199">
        <f>S265*H265</f>
        <v>0</v>
      </c>
      <c r="U265" s="32"/>
      <c r="V265" s="32"/>
      <c r="W265" s="32"/>
      <c r="X265" s="32"/>
      <c r="Y265" s="32"/>
      <c r="Z265" s="32"/>
      <c r="AA265" s="32"/>
      <c r="AB265" s="32"/>
      <c r="AC265" s="32"/>
      <c r="AD265" s="32"/>
      <c r="AE265" s="32"/>
      <c r="AR265" s="200" t="s">
        <v>184</v>
      </c>
      <c r="AT265" s="200" t="s">
        <v>179</v>
      </c>
      <c r="AU265" s="200" t="s">
        <v>89</v>
      </c>
      <c r="AY265" s="15" t="s">
        <v>177</v>
      </c>
      <c r="BE265" s="201">
        <f>IF(N265="základní",J265,0)</f>
        <v>0</v>
      </c>
      <c r="BF265" s="201">
        <f>IF(N265="snížená",J265,0)</f>
        <v>0</v>
      </c>
      <c r="BG265" s="201">
        <f>IF(N265="zákl. přenesená",J265,0)</f>
        <v>0</v>
      </c>
      <c r="BH265" s="201">
        <f>IF(N265="sníž. přenesená",J265,0)</f>
        <v>0</v>
      </c>
      <c r="BI265" s="201">
        <f>IF(N265="nulová",J265,0)</f>
        <v>0</v>
      </c>
      <c r="BJ265" s="15" t="s">
        <v>87</v>
      </c>
      <c r="BK265" s="201">
        <f>ROUND(I265*H265,2)</f>
        <v>0</v>
      </c>
      <c r="BL265" s="15" t="s">
        <v>184</v>
      </c>
      <c r="BM265" s="200" t="s">
        <v>1359</v>
      </c>
    </row>
    <row r="266" spans="1:47" s="2" customFormat="1" ht="39">
      <c r="A266" s="32"/>
      <c r="B266" s="33"/>
      <c r="C266" s="34"/>
      <c r="D266" s="202" t="s">
        <v>186</v>
      </c>
      <c r="E266" s="34"/>
      <c r="F266" s="203" t="s">
        <v>1005</v>
      </c>
      <c r="G266" s="34"/>
      <c r="H266" s="34"/>
      <c r="I266" s="204"/>
      <c r="J266" s="34"/>
      <c r="K266" s="34"/>
      <c r="L266" s="37"/>
      <c r="M266" s="205"/>
      <c r="N266" s="206"/>
      <c r="O266" s="69"/>
      <c r="P266" s="69"/>
      <c r="Q266" s="69"/>
      <c r="R266" s="69"/>
      <c r="S266" s="69"/>
      <c r="T266" s="70"/>
      <c r="U266" s="32"/>
      <c r="V266" s="32"/>
      <c r="W266" s="32"/>
      <c r="X266" s="32"/>
      <c r="Y266" s="32"/>
      <c r="Z266" s="32"/>
      <c r="AA266" s="32"/>
      <c r="AB266" s="32"/>
      <c r="AC266" s="32"/>
      <c r="AD266" s="32"/>
      <c r="AE266" s="32"/>
      <c r="AT266" s="15" t="s">
        <v>186</v>
      </c>
      <c r="AU266" s="15" t="s">
        <v>89</v>
      </c>
    </row>
    <row r="267" spans="1:47" s="2" customFormat="1" ht="68.25">
      <c r="A267" s="32"/>
      <c r="B267" s="33"/>
      <c r="C267" s="34"/>
      <c r="D267" s="202" t="s">
        <v>188</v>
      </c>
      <c r="E267" s="34"/>
      <c r="F267" s="207" t="s">
        <v>1360</v>
      </c>
      <c r="G267" s="34"/>
      <c r="H267" s="34"/>
      <c r="I267" s="204"/>
      <c r="J267" s="34"/>
      <c r="K267" s="34"/>
      <c r="L267" s="37"/>
      <c r="M267" s="205"/>
      <c r="N267" s="206"/>
      <c r="O267" s="69"/>
      <c r="P267" s="69"/>
      <c r="Q267" s="69"/>
      <c r="R267" s="69"/>
      <c r="S267" s="69"/>
      <c r="T267" s="70"/>
      <c r="U267" s="32"/>
      <c r="V267" s="32"/>
      <c r="W267" s="32"/>
      <c r="X267" s="32"/>
      <c r="Y267" s="32"/>
      <c r="Z267" s="32"/>
      <c r="AA267" s="32"/>
      <c r="AB267" s="32"/>
      <c r="AC267" s="32"/>
      <c r="AD267" s="32"/>
      <c r="AE267" s="32"/>
      <c r="AT267" s="15" t="s">
        <v>188</v>
      </c>
      <c r="AU267" s="15" t="s">
        <v>89</v>
      </c>
    </row>
    <row r="268" spans="1:65" s="2" customFormat="1" ht="24.2" customHeight="1">
      <c r="A268" s="32"/>
      <c r="B268" s="33"/>
      <c r="C268" s="189" t="s">
        <v>432</v>
      </c>
      <c r="D268" s="189" t="s">
        <v>179</v>
      </c>
      <c r="E268" s="190" t="s">
        <v>835</v>
      </c>
      <c r="F268" s="191" t="s">
        <v>836</v>
      </c>
      <c r="G268" s="192" t="s">
        <v>182</v>
      </c>
      <c r="H268" s="193">
        <v>1155</v>
      </c>
      <c r="I268" s="194"/>
      <c r="J268" s="195">
        <f>ROUND(I268*H268,2)</f>
        <v>0</v>
      </c>
      <c r="K268" s="191" t="s">
        <v>183</v>
      </c>
      <c r="L268" s="37"/>
      <c r="M268" s="196" t="s">
        <v>1</v>
      </c>
      <c r="N268" s="197" t="s">
        <v>45</v>
      </c>
      <c r="O268" s="69"/>
      <c r="P268" s="198">
        <f>O268*H268</f>
        <v>0</v>
      </c>
      <c r="Q268" s="198">
        <v>0.00014</v>
      </c>
      <c r="R268" s="198">
        <f>Q268*H268</f>
        <v>0.16169999999999998</v>
      </c>
      <c r="S268" s="198">
        <v>0</v>
      </c>
      <c r="T268" s="199">
        <f>S268*H268</f>
        <v>0</v>
      </c>
      <c r="U268" s="32"/>
      <c r="V268" s="32"/>
      <c r="W268" s="32"/>
      <c r="X268" s="32"/>
      <c r="Y268" s="32"/>
      <c r="Z268" s="32"/>
      <c r="AA268" s="32"/>
      <c r="AB268" s="32"/>
      <c r="AC268" s="32"/>
      <c r="AD268" s="32"/>
      <c r="AE268" s="32"/>
      <c r="AR268" s="200" t="s">
        <v>184</v>
      </c>
      <c r="AT268" s="200" t="s">
        <v>179</v>
      </c>
      <c r="AU268" s="200" t="s">
        <v>89</v>
      </c>
      <c r="AY268" s="15" t="s">
        <v>177</v>
      </c>
      <c r="BE268" s="201">
        <f>IF(N268="základní",J268,0)</f>
        <v>0</v>
      </c>
      <c r="BF268" s="201">
        <f>IF(N268="snížená",J268,0)</f>
        <v>0</v>
      </c>
      <c r="BG268" s="201">
        <f>IF(N268="zákl. přenesená",J268,0)</f>
        <v>0</v>
      </c>
      <c r="BH268" s="201">
        <f>IF(N268="sníž. přenesená",J268,0)</f>
        <v>0</v>
      </c>
      <c r="BI268" s="201">
        <f>IF(N268="nulová",J268,0)</f>
        <v>0</v>
      </c>
      <c r="BJ268" s="15" t="s">
        <v>87</v>
      </c>
      <c r="BK268" s="201">
        <f>ROUND(I268*H268,2)</f>
        <v>0</v>
      </c>
      <c r="BL268" s="15" t="s">
        <v>184</v>
      </c>
      <c r="BM268" s="200" t="s">
        <v>1361</v>
      </c>
    </row>
    <row r="269" spans="1:47" s="2" customFormat="1" ht="29.25">
      <c r="A269" s="32"/>
      <c r="B269" s="33"/>
      <c r="C269" s="34"/>
      <c r="D269" s="202" t="s">
        <v>186</v>
      </c>
      <c r="E269" s="34"/>
      <c r="F269" s="203" t="s">
        <v>838</v>
      </c>
      <c r="G269" s="34"/>
      <c r="H269" s="34"/>
      <c r="I269" s="204"/>
      <c r="J269" s="34"/>
      <c r="K269" s="34"/>
      <c r="L269" s="37"/>
      <c r="M269" s="205"/>
      <c r="N269" s="206"/>
      <c r="O269" s="69"/>
      <c r="P269" s="69"/>
      <c r="Q269" s="69"/>
      <c r="R269" s="69"/>
      <c r="S269" s="69"/>
      <c r="T269" s="70"/>
      <c r="U269" s="32"/>
      <c r="V269" s="32"/>
      <c r="W269" s="32"/>
      <c r="X269" s="32"/>
      <c r="Y269" s="32"/>
      <c r="Z269" s="32"/>
      <c r="AA269" s="32"/>
      <c r="AB269" s="32"/>
      <c r="AC269" s="32"/>
      <c r="AD269" s="32"/>
      <c r="AE269" s="32"/>
      <c r="AT269" s="15" t="s">
        <v>186</v>
      </c>
      <c r="AU269" s="15" t="s">
        <v>89</v>
      </c>
    </row>
    <row r="270" spans="1:47" s="2" customFormat="1" ht="19.5">
      <c r="A270" s="32"/>
      <c r="B270" s="33"/>
      <c r="C270" s="34"/>
      <c r="D270" s="202" t="s">
        <v>188</v>
      </c>
      <c r="E270" s="34"/>
      <c r="F270" s="207" t="s">
        <v>1362</v>
      </c>
      <c r="G270" s="34"/>
      <c r="H270" s="34"/>
      <c r="I270" s="204"/>
      <c r="J270" s="34"/>
      <c r="K270" s="34"/>
      <c r="L270" s="37"/>
      <c r="M270" s="205"/>
      <c r="N270" s="206"/>
      <c r="O270" s="69"/>
      <c r="P270" s="69"/>
      <c r="Q270" s="69"/>
      <c r="R270" s="69"/>
      <c r="S270" s="69"/>
      <c r="T270" s="70"/>
      <c r="U270" s="32"/>
      <c r="V270" s="32"/>
      <c r="W270" s="32"/>
      <c r="X270" s="32"/>
      <c r="Y270" s="32"/>
      <c r="Z270" s="32"/>
      <c r="AA270" s="32"/>
      <c r="AB270" s="32"/>
      <c r="AC270" s="32"/>
      <c r="AD270" s="32"/>
      <c r="AE270" s="32"/>
      <c r="AT270" s="15" t="s">
        <v>188</v>
      </c>
      <c r="AU270" s="15" t="s">
        <v>89</v>
      </c>
    </row>
    <row r="271" spans="1:65" s="2" customFormat="1" ht="24.2" customHeight="1">
      <c r="A271" s="32"/>
      <c r="B271" s="33"/>
      <c r="C271" s="208" t="s">
        <v>436</v>
      </c>
      <c r="D271" s="208" t="s">
        <v>246</v>
      </c>
      <c r="E271" s="209" t="s">
        <v>848</v>
      </c>
      <c r="F271" s="210" t="s">
        <v>849</v>
      </c>
      <c r="G271" s="211" t="s">
        <v>182</v>
      </c>
      <c r="H271" s="212">
        <v>1328.25</v>
      </c>
      <c r="I271" s="213"/>
      <c r="J271" s="214">
        <f>ROUND(I271*H271,2)</f>
        <v>0</v>
      </c>
      <c r="K271" s="210" t="s">
        <v>183</v>
      </c>
      <c r="L271" s="215"/>
      <c r="M271" s="216" t="s">
        <v>1</v>
      </c>
      <c r="N271" s="217" t="s">
        <v>45</v>
      </c>
      <c r="O271" s="69"/>
      <c r="P271" s="198">
        <f>O271*H271</f>
        <v>0</v>
      </c>
      <c r="Q271" s="198">
        <v>0.00028</v>
      </c>
      <c r="R271" s="198">
        <f>Q271*H271</f>
        <v>0.37190999999999996</v>
      </c>
      <c r="S271" s="198">
        <v>0</v>
      </c>
      <c r="T271" s="199">
        <f>S271*H271</f>
        <v>0</v>
      </c>
      <c r="U271" s="32"/>
      <c r="V271" s="32"/>
      <c r="W271" s="32"/>
      <c r="X271" s="32"/>
      <c r="Y271" s="32"/>
      <c r="Z271" s="32"/>
      <c r="AA271" s="32"/>
      <c r="AB271" s="32"/>
      <c r="AC271" s="32"/>
      <c r="AD271" s="32"/>
      <c r="AE271" s="32"/>
      <c r="AR271" s="200" t="s">
        <v>218</v>
      </c>
      <c r="AT271" s="200" t="s">
        <v>246</v>
      </c>
      <c r="AU271" s="200" t="s">
        <v>89</v>
      </c>
      <c r="AY271" s="15" t="s">
        <v>177</v>
      </c>
      <c r="BE271" s="201">
        <f>IF(N271="základní",J271,0)</f>
        <v>0</v>
      </c>
      <c r="BF271" s="201">
        <f>IF(N271="snížená",J271,0)</f>
        <v>0</v>
      </c>
      <c r="BG271" s="201">
        <f>IF(N271="zákl. přenesená",J271,0)</f>
        <v>0</v>
      </c>
      <c r="BH271" s="201">
        <f>IF(N271="sníž. přenesená",J271,0)</f>
        <v>0</v>
      </c>
      <c r="BI271" s="201">
        <f>IF(N271="nulová",J271,0)</f>
        <v>0</v>
      </c>
      <c r="BJ271" s="15" t="s">
        <v>87</v>
      </c>
      <c r="BK271" s="201">
        <f>ROUND(I271*H271,2)</f>
        <v>0</v>
      </c>
      <c r="BL271" s="15" t="s">
        <v>184</v>
      </c>
      <c r="BM271" s="200" t="s">
        <v>1363</v>
      </c>
    </row>
    <row r="272" spans="1:47" s="2" customFormat="1" ht="19.5">
      <c r="A272" s="32"/>
      <c r="B272" s="33"/>
      <c r="C272" s="34"/>
      <c r="D272" s="202" t="s">
        <v>186</v>
      </c>
      <c r="E272" s="34"/>
      <c r="F272" s="203" t="s">
        <v>849</v>
      </c>
      <c r="G272" s="34"/>
      <c r="H272" s="34"/>
      <c r="I272" s="204"/>
      <c r="J272" s="34"/>
      <c r="K272" s="34"/>
      <c r="L272" s="37"/>
      <c r="M272" s="205"/>
      <c r="N272" s="206"/>
      <c r="O272" s="69"/>
      <c r="P272" s="69"/>
      <c r="Q272" s="69"/>
      <c r="R272" s="69"/>
      <c r="S272" s="69"/>
      <c r="T272" s="70"/>
      <c r="U272" s="32"/>
      <c r="V272" s="32"/>
      <c r="W272" s="32"/>
      <c r="X272" s="32"/>
      <c r="Y272" s="32"/>
      <c r="Z272" s="32"/>
      <c r="AA272" s="32"/>
      <c r="AB272" s="32"/>
      <c r="AC272" s="32"/>
      <c r="AD272" s="32"/>
      <c r="AE272" s="32"/>
      <c r="AT272" s="15" t="s">
        <v>186</v>
      </c>
      <c r="AU272" s="15" t="s">
        <v>89</v>
      </c>
    </row>
    <row r="273" spans="1:47" s="2" customFormat="1" ht="29.25">
      <c r="A273" s="32"/>
      <c r="B273" s="33"/>
      <c r="C273" s="34"/>
      <c r="D273" s="202" t="s">
        <v>188</v>
      </c>
      <c r="E273" s="34"/>
      <c r="F273" s="207" t="s">
        <v>1364</v>
      </c>
      <c r="G273" s="34"/>
      <c r="H273" s="34"/>
      <c r="I273" s="204"/>
      <c r="J273" s="34"/>
      <c r="K273" s="34"/>
      <c r="L273" s="37"/>
      <c r="M273" s="205"/>
      <c r="N273" s="206"/>
      <c r="O273" s="69"/>
      <c r="P273" s="69"/>
      <c r="Q273" s="69"/>
      <c r="R273" s="69"/>
      <c r="S273" s="69"/>
      <c r="T273" s="70"/>
      <c r="U273" s="32"/>
      <c r="V273" s="32"/>
      <c r="W273" s="32"/>
      <c r="X273" s="32"/>
      <c r="Y273" s="32"/>
      <c r="Z273" s="32"/>
      <c r="AA273" s="32"/>
      <c r="AB273" s="32"/>
      <c r="AC273" s="32"/>
      <c r="AD273" s="32"/>
      <c r="AE273" s="32"/>
      <c r="AT273" s="15" t="s">
        <v>188</v>
      </c>
      <c r="AU273" s="15" t="s">
        <v>89</v>
      </c>
    </row>
    <row r="274" spans="1:65" s="2" customFormat="1" ht="24.2" customHeight="1">
      <c r="A274" s="32"/>
      <c r="B274" s="33"/>
      <c r="C274" s="189" t="s">
        <v>442</v>
      </c>
      <c r="D274" s="189" t="s">
        <v>179</v>
      </c>
      <c r="E274" s="190" t="s">
        <v>835</v>
      </c>
      <c r="F274" s="191" t="s">
        <v>836</v>
      </c>
      <c r="G274" s="192" t="s">
        <v>182</v>
      </c>
      <c r="H274" s="193">
        <v>1012.704</v>
      </c>
      <c r="I274" s="194"/>
      <c r="J274" s="195">
        <f>ROUND(I274*H274,2)</f>
        <v>0</v>
      </c>
      <c r="K274" s="191" t="s">
        <v>183</v>
      </c>
      <c r="L274" s="37"/>
      <c r="M274" s="196" t="s">
        <v>1</v>
      </c>
      <c r="N274" s="197" t="s">
        <v>45</v>
      </c>
      <c r="O274" s="69"/>
      <c r="P274" s="198">
        <f>O274*H274</f>
        <v>0</v>
      </c>
      <c r="Q274" s="198">
        <v>0.00014</v>
      </c>
      <c r="R274" s="198">
        <f>Q274*H274</f>
        <v>0.14177855999999997</v>
      </c>
      <c r="S274" s="198">
        <v>0</v>
      </c>
      <c r="T274" s="199">
        <f>S274*H274</f>
        <v>0</v>
      </c>
      <c r="U274" s="32"/>
      <c r="V274" s="32"/>
      <c r="W274" s="32"/>
      <c r="X274" s="32"/>
      <c r="Y274" s="32"/>
      <c r="Z274" s="32"/>
      <c r="AA274" s="32"/>
      <c r="AB274" s="32"/>
      <c r="AC274" s="32"/>
      <c r="AD274" s="32"/>
      <c r="AE274" s="32"/>
      <c r="AR274" s="200" t="s">
        <v>184</v>
      </c>
      <c r="AT274" s="200" t="s">
        <v>179</v>
      </c>
      <c r="AU274" s="200" t="s">
        <v>89</v>
      </c>
      <c r="AY274" s="15" t="s">
        <v>177</v>
      </c>
      <c r="BE274" s="201">
        <f>IF(N274="základní",J274,0)</f>
        <v>0</v>
      </c>
      <c r="BF274" s="201">
        <f>IF(N274="snížená",J274,0)</f>
        <v>0</v>
      </c>
      <c r="BG274" s="201">
        <f>IF(N274="zákl. přenesená",J274,0)</f>
        <v>0</v>
      </c>
      <c r="BH274" s="201">
        <f>IF(N274="sníž. přenesená",J274,0)</f>
        <v>0</v>
      </c>
      <c r="BI274" s="201">
        <f>IF(N274="nulová",J274,0)</f>
        <v>0</v>
      </c>
      <c r="BJ274" s="15" t="s">
        <v>87</v>
      </c>
      <c r="BK274" s="201">
        <f>ROUND(I274*H274,2)</f>
        <v>0</v>
      </c>
      <c r="BL274" s="15" t="s">
        <v>184</v>
      </c>
      <c r="BM274" s="200" t="s">
        <v>1365</v>
      </c>
    </row>
    <row r="275" spans="1:47" s="2" customFormat="1" ht="29.25">
      <c r="A275" s="32"/>
      <c r="B275" s="33"/>
      <c r="C275" s="34"/>
      <c r="D275" s="202" t="s">
        <v>186</v>
      </c>
      <c r="E275" s="34"/>
      <c r="F275" s="203" t="s">
        <v>838</v>
      </c>
      <c r="G275" s="34"/>
      <c r="H275" s="34"/>
      <c r="I275" s="204"/>
      <c r="J275" s="34"/>
      <c r="K275" s="34"/>
      <c r="L275" s="37"/>
      <c r="M275" s="205"/>
      <c r="N275" s="206"/>
      <c r="O275" s="69"/>
      <c r="P275" s="69"/>
      <c r="Q275" s="69"/>
      <c r="R275" s="69"/>
      <c r="S275" s="69"/>
      <c r="T275" s="70"/>
      <c r="U275" s="32"/>
      <c r="V275" s="32"/>
      <c r="W275" s="32"/>
      <c r="X275" s="32"/>
      <c r="Y275" s="32"/>
      <c r="Z275" s="32"/>
      <c r="AA275" s="32"/>
      <c r="AB275" s="32"/>
      <c r="AC275" s="32"/>
      <c r="AD275" s="32"/>
      <c r="AE275" s="32"/>
      <c r="AT275" s="15" t="s">
        <v>186</v>
      </c>
      <c r="AU275" s="15" t="s">
        <v>89</v>
      </c>
    </row>
    <row r="276" spans="1:47" s="2" customFormat="1" ht="19.5">
      <c r="A276" s="32"/>
      <c r="B276" s="33"/>
      <c r="C276" s="34"/>
      <c r="D276" s="202" t="s">
        <v>188</v>
      </c>
      <c r="E276" s="34"/>
      <c r="F276" s="207" t="s">
        <v>1366</v>
      </c>
      <c r="G276" s="34"/>
      <c r="H276" s="34"/>
      <c r="I276" s="204"/>
      <c r="J276" s="34"/>
      <c r="K276" s="34"/>
      <c r="L276" s="37"/>
      <c r="M276" s="205"/>
      <c r="N276" s="206"/>
      <c r="O276" s="69"/>
      <c r="P276" s="69"/>
      <c r="Q276" s="69"/>
      <c r="R276" s="69"/>
      <c r="S276" s="69"/>
      <c r="T276" s="70"/>
      <c r="U276" s="32"/>
      <c r="V276" s="32"/>
      <c r="W276" s="32"/>
      <c r="X276" s="32"/>
      <c r="Y276" s="32"/>
      <c r="Z276" s="32"/>
      <c r="AA276" s="32"/>
      <c r="AB276" s="32"/>
      <c r="AC276" s="32"/>
      <c r="AD276" s="32"/>
      <c r="AE276" s="32"/>
      <c r="AT276" s="15" t="s">
        <v>188</v>
      </c>
      <c r="AU276" s="15" t="s">
        <v>89</v>
      </c>
    </row>
    <row r="277" spans="1:65" s="2" customFormat="1" ht="24.2" customHeight="1">
      <c r="A277" s="32"/>
      <c r="B277" s="33"/>
      <c r="C277" s="208" t="s">
        <v>446</v>
      </c>
      <c r="D277" s="208" t="s">
        <v>246</v>
      </c>
      <c r="E277" s="209" t="s">
        <v>848</v>
      </c>
      <c r="F277" s="210" t="s">
        <v>849</v>
      </c>
      <c r="G277" s="211" t="s">
        <v>182</v>
      </c>
      <c r="H277" s="212">
        <v>1164.609</v>
      </c>
      <c r="I277" s="213"/>
      <c r="J277" s="214">
        <f>ROUND(I277*H277,2)</f>
        <v>0</v>
      </c>
      <c r="K277" s="210" t="s">
        <v>183</v>
      </c>
      <c r="L277" s="215"/>
      <c r="M277" s="216" t="s">
        <v>1</v>
      </c>
      <c r="N277" s="217" t="s">
        <v>45</v>
      </c>
      <c r="O277" s="69"/>
      <c r="P277" s="198">
        <f>O277*H277</f>
        <v>0</v>
      </c>
      <c r="Q277" s="198">
        <v>0.00028</v>
      </c>
      <c r="R277" s="198">
        <f>Q277*H277</f>
        <v>0.32609051999999994</v>
      </c>
      <c r="S277" s="198">
        <v>0</v>
      </c>
      <c r="T277" s="199">
        <f>S277*H277</f>
        <v>0</v>
      </c>
      <c r="U277" s="32"/>
      <c r="V277" s="32"/>
      <c r="W277" s="32"/>
      <c r="X277" s="32"/>
      <c r="Y277" s="32"/>
      <c r="Z277" s="32"/>
      <c r="AA277" s="32"/>
      <c r="AB277" s="32"/>
      <c r="AC277" s="32"/>
      <c r="AD277" s="32"/>
      <c r="AE277" s="32"/>
      <c r="AR277" s="200" t="s">
        <v>218</v>
      </c>
      <c r="AT277" s="200" t="s">
        <v>246</v>
      </c>
      <c r="AU277" s="200" t="s">
        <v>89</v>
      </c>
      <c r="AY277" s="15" t="s">
        <v>177</v>
      </c>
      <c r="BE277" s="201">
        <f>IF(N277="základní",J277,0)</f>
        <v>0</v>
      </c>
      <c r="BF277" s="201">
        <f>IF(N277="snížená",J277,0)</f>
        <v>0</v>
      </c>
      <c r="BG277" s="201">
        <f>IF(N277="zákl. přenesená",J277,0)</f>
        <v>0</v>
      </c>
      <c r="BH277" s="201">
        <f>IF(N277="sníž. přenesená",J277,0)</f>
        <v>0</v>
      </c>
      <c r="BI277" s="201">
        <f>IF(N277="nulová",J277,0)</f>
        <v>0</v>
      </c>
      <c r="BJ277" s="15" t="s">
        <v>87</v>
      </c>
      <c r="BK277" s="201">
        <f>ROUND(I277*H277,2)</f>
        <v>0</v>
      </c>
      <c r="BL277" s="15" t="s">
        <v>184</v>
      </c>
      <c r="BM277" s="200" t="s">
        <v>1367</v>
      </c>
    </row>
    <row r="278" spans="1:47" s="2" customFormat="1" ht="19.5">
      <c r="A278" s="32"/>
      <c r="B278" s="33"/>
      <c r="C278" s="34"/>
      <c r="D278" s="202" t="s">
        <v>186</v>
      </c>
      <c r="E278" s="34"/>
      <c r="F278" s="203" t="s">
        <v>849</v>
      </c>
      <c r="G278" s="34"/>
      <c r="H278" s="34"/>
      <c r="I278" s="204"/>
      <c r="J278" s="34"/>
      <c r="K278" s="34"/>
      <c r="L278" s="37"/>
      <c r="M278" s="205"/>
      <c r="N278" s="206"/>
      <c r="O278" s="69"/>
      <c r="P278" s="69"/>
      <c r="Q278" s="69"/>
      <c r="R278" s="69"/>
      <c r="S278" s="69"/>
      <c r="T278" s="70"/>
      <c r="U278" s="32"/>
      <c r="V278" s="32"/>
      <c r="W278" s="32"/>
      <c r="X278" s="32"/>
      <c r="Y278" s="32"/>
      <c r="Z278" s="32"/>
      <c r="AA278" s="32"/>
      <c r="AB278" s="32"/>
      <c r="AC278" s="32"/>
      <c r="AD278" s="32"/>
      <c r="AE278" s="32"/>
      <c r="AT278" s="15" t="s">
        <v>186</v>
      </c>
      <c r="AU278" s="15" t="s">
        <v>89</v>
      </c>
    </row>
    <row r="279" spans="1:47" s="2" customFormat="1" ht="29.25">
      <c r="A279" s="32"/>
      <c r="B279" s="33"/>
      <c r="C279" s="34"/>
      <c r="D279" s="202" t="s">
        <v>188</v>
      </c>
      <c r="E279" s="34"/>
      <c r="F279" s="207" t="s">
        <v>1368</v>
      </c>
      <c r="G279" s="34"/>
      <c r="H279" s="34"/>
      <c r="I279" s="204"/>
      <c r="J279" s="34"/>
      <c r="K279" s="34"/>
      <c r="L279" s="37"/>
      <c r="M279" s="205"/>
      <c r="N279" s="206"/>
      <c r="O279" s="69"/>
      <c r="P279" s="69"/>
      <c r="Q279" s="69"/>
      <c r="R279" s="69"/>
      <c r="S279" s="69"/>
      <c r="T279" s="70"/>
      <c r="U279" s="32"/>
      <c r="V279" s="32"/>
      <c r="W279" s="32"/>
      <c r="X279" s="32"/>
      <c r="Y279" s="32"/>
      <c r="Z279" s="32"/>
      <c r="AA279" s="32"/>
      <c r="AB279" s="32"/>
      <c r="AC279" s="32"/>
      <c r="AD279" s="32"/>
      <c r="AE279" s="32"/>
      <c r="AT279" s="15" t="s">
        <v>188</v>
      </c>
      <c r="AU279" s="15" t="s">
        <v>89</v>
      </c>
    </row>
    <row r="280" spans="1:65" s="2" customFormat="1" ht="24.2" customHeight="1">
      <c r="A280" s="32"/>
      <c r="B280" s="33"/>
      <c r="C280" s="189" t="s">
        <v>451</v>
      </c>
      <c r="D280" s="189" t="s">
        <v>179</v>
      </c>
      <c r="E280" s="190" t="s">
        <v>835</v>
      </c>
      <c r="F280" s="191" t="s">
        <v>836</v>
      </c>
      <c r="G280" s="192" t="s">
        <v>182</v>
      </c>
      <c r="H280" s="193">
        <v>254.16</v>
      </c>
      <c r="I280" s="194"/>
      <c r="J280" s="195">
        <f>ROUND(I280*H280,2)</f>
        <v>0</v>
      </c>
      <c r="K280" s="191" t="s">
        <v>183</v>
      </c>
      <c r="L280" s="37"/>
      <c r="M280" s="196" t="s">
        <v>1</v>
      </c>
      <c r="N280" s="197" t="s">
        <v>45</v>
      </c>
      <c r="O280" s="69"/>
      <c r="P280" s="198">
        <f>O280*H280</f>
        <v>0</v>
      </c>
      <c r="Q280" s="198">
        <v>0.00014</v>
      </c>
      <c r="R280" s="198">
        <f>Q280*H280</f>
        <v>0.03558239999999999</v>
      </c>
      <c r="S280" s="198">
        <v>0</v>
      </c>
      <c r="T280" s="199">
        <f>S280*H280</f>
        <v>0</v>
      </c>
      <c r="U280" s="32"/>
      <c r="V280" s="32"/>
      <c r="W280" s="32"/>
      <c r="X280" s="32"/>
      <c r="Y280" s="32"/>
      <c r="Z280" s="32"/>
      <c r="AA280" s="32"/>
      <c r="AB280" s="32"/>
      <c r="AC280" s="32"/>
      <c r="AD280" s="32"/>
      <c r="AE280" s="32"/>
      <c r="AR280" s="200" t="s">
        <v>184</v>
      </c>
      <c r="AT280" s="200" t="s">
        <v>179</v>
      </c>
      <c r="AU280" s="200" t="s">
        <v>89</v>
      </c>
      <c r="AY280" s="15" t="s">
        <v>177</v>
      </c>
      <c r="BE280" s="201">
        <f>IF(N280="základní",J280,0)</f>
        <v>0</v>
      </c>
      <c r="BF280" s="201">
        <f>IF(N280="snížená",J280,0)</f>
        <v>0</v>
      </c>
      <c r="BG280" s="201">
        <f>IF(N280="zákl. přenesená",J280,0)</f>
        <v>0</v>
      </c>
      <c r="BH280" s="201">
        <f>IF(N280="sníž. přenesená",J280,0)</f>
        <v>0</v>
      </c>
      <c r="BI280" s="201">
        <f>IF(N280="nulová",J280,0)</f>
        <v>0</v>
      </c>
      <c r="BJ280" s="15" t="s">
        <v>87</v>
      </c>
      <c r="BK280" s="201">
        <f>ROUND(I280*H280,2)</f>
        <v>0</v>
      </c>
      <c r="BL280" s="15" t="s">
        <v>184</v>
      </c>
      <c r="BM280" s="200" t="s">
        <v>1369</v>
      </c>
    </row>
    <row r="281" spans="1:47" s="2" customFormat="1" ht="29.25">
      <c r="A281" s="32"/>
      <c r="B281" s="33"/>
      <c r="C281" s="34"/>
      <c r="D281" s="202" t="s">
        <v>186</v>
      </c>
      <c r="E281" s="34"/>
      <c r="F281" s="203" t="s">
        <v>838</v>
      </c>
      <c r="G281" s="34"/>
      <c r="H281" s="34"/>
      <c r="I281" s="204"/>
      <c r="J281" s="34"/>
      <c r="K281" s="34"/>
      <c r="L281" s="37"/>
      <c r="M281" s="205"/>
      <c r="N281" s="206"/>
      <c r="O281" s="69"/>
      <c r="P281" s="69"/>
      <c r="Q281" s="69"/>
      <c r="R281" s="69"/>
      <c r="S281" s="69"/>
      <c r="T281" s="70"/>
      <c r="U281" s="32"/>
      <c r="V281" s="32"/>
      <c r="W281" s="32"/>
      <c r="X281" s="32"/>
      <c r="Y281" s="32"/>
      <c r="Z281" s="32"/>
      <c r="AA281" s="32"/>
      <c r="AB281" s="32"/>
      <c r="AC281" s="32"/>
      <c r="AD281" s="32"/>
      <c r="AE281" s="32"/>
      <c r="AT281" s="15" t="s">
        <v>186</v>
      </c>
      <c r="AU281" s="15" t="s">
        <v>89</v>
      </c>
    </row>
    <row r="282" spans="1:47" s="2" customFormat="1" ht="29.25">
      <c r="A282" s="32"/>
      <c r="B282" s="33"/>
      <c r="C282" s="34"/>
      <c r="D282" s="202" t="s">
        <v>188</v>
      </c>
      <c r="E282" s="34"/>
      <c r="F282" s="207" t="s">
        <v>1370</v>
      </c>
      <c r="G282" s="34"/>
      <c r="H282" s="34"/>
      <c r="I282" s="204"/>
      <c r="J282" s="34"/>
      <c r="K282" s="34"/>
      <c r="L282" s="37"/>
      <c r="M282" s="205"/>
      <c r="N282" s="206"/>
      <c r="O282" s="69"/>
      <c r="P282" s="69"/>
      <c r="Q282" s="69"/>
      <c r="R282" s="69"/>
      <c r="S282" s="69"/>
      <c r="T282" s="70"/>
      <c r="U282" s="32"/>
      <c r="V282" s="32"/>
      <c r="W282" s="32"/>
      <c r="X282" s="32"/>
      <c r="Y282" s="32"/>
      <c r="Z282" s="32"/>
      <c r="AA282" s="32"/>
      <c r="AB282" s="32"/>
      <c r="AC282" s="32"/>
      <c r="AD282" s="32"/>
      <c r="AE282" s="32"/>
      <c r="AT282" s="15" t="s">
        <v>188</v>
      </c>
      <c r="AU282" s="15" t="s">
        <v>89</v>
      </c>
    </row>
    <row r="283" spans="1:65" s="2" customFormat="1" ht="24.2" customHeight="1">
      <c r="A283" s="32"/>
      <c r="B283" s="33"/>
      <c r="C283" s="208" t="s">
        <v>457</v>
      </c>
      <c r="D283" s="208" t="s">
        <v>246</v>
      </c>
      <c r="E283" s="209" t="s">
        <v>840</v>
      </c>
      <c r="F283" s="210" t="s">
        <v>841</v>
      </c>
      <c r="G283" s="211" t="s">
        <v>182</v>
      </c>
      <c r="H283" s="212">
        <v>292.284</v>
      </c>
      <c r="I283" s="213"/>
      <c r="J283" s="214">
        <f>ROUND(I283*H283,2)</f>
        <v>0</v>
      </c>
      <c r="K283" s="210" t="s">
        <v>183</v>
      </c>
      <c r="L283" s="215"/>
      <c r="M283" s="216" t="s">
        <v>1</v>
      </c>
      <c r="N283" s="217" t="s">
        <v>45</v>
      </c>
      <c r="O283" s="69"/>
      <c r="P283" s="198">
        <f>O283*H283</f>
        <v>0</v>
      </c>
      <c r="Q283" s="198">
        <v>0.0002</v>
      </c>
      <c r="R283" s="198">
        <f>Q283*H283</f>
        <v>0.0584568</v>
      </c>
      <c r="S283" s="198">
        <v>0</v>
      </c>
      <c r="T283" s="199">
        <f>S283*H283</f>
        <v>0</v>
      </c>
      <c r="U283" s="32"/>
      <c r="V283" s="32"/>
      <c r="W283" s="32"/>
      <c r="X283" s="32"/>
      <c r="Y283" s="32"/>
      <c r="Z283" s="32"/>
      <c r="AA283" s="32"/>
      <c r="AB283" s="32"/>
      <c r="AC283" s="32"/>
      <c r="AD283" s="32"/>
      <c r="AE283" s="32"/>
      <c r="AR283" s="200" t="s">
        <v>218</v>
      </c>
      <c r="AT283" s="200" t="s">
        <v>246</v>
      </c>
      <c r="AU283" s="200" t="s">
        <v>89</v>
      </c>
      <c r="AY283" s="15" t="s">
        <v>177</v>
      </c>
      <c r="BE283" s="201">
        <f>IF(N283="základní",J283,0)</f>
        <v>0</v>
      </c>
      <c r="BF283" s="201">
        <f>IF(N283="snížená",J283,0)</f>
        <v>0</v>
      </c>
      <c r="BG283" s="201">
        <f>IF(N283="zákl. přenesená",J283,0)</f>
        <v>0</v>
      </c>
      <c r="BH283" s="201">
        <f>IF(N283="sníž. přenesená",J283,0)</f>
        <v>0</v>
      </c>
      <c r="BI283" s="201">
        <f>IF(N283="nulová",J283,0)</f>
        <v>0</v>
      </c>
      <c r="BJ283" s="15" t="s">
        <v>87</v>
      </c>
      <c r="BK283" s="201">
        <f>ROUND(I283*H283,2)</f>
        <v>0</v>
      </c>
      <c r="BL283" s="15" t="s">
        <v>184</v>
      </c>
      <c r="BM283" s="200" t="s">
        <v>1371</v>
      </c>
    </row>
    <row r="284" spans="1:47" s="2" customFormat="1" ht="19.5">
      <c r="A284" s="32"/>
      <c r="B284" s="33"/>
      <c r="C284" s="34"/>
      <c r="D284" s="202" t="s">
        <v>186</v>
      </c>
      <c r="E284" s="34"/>
      <c r="F284" s="203" t="s">
        <v>843</v>
      </c>
      <c r="G284" s="34"/>
      <c r="H284" s="34"/>
      <c r="I284" s="204"/>
      <c r="J284" s="34"/>
      <c r="K284" s="34"/>
      <c r="L284" s="37"/>
      <c r="M284" s="205"/>
      <c r="N284" s="206"/>
      <c r="O284" s="69"/>
      <c r="P284" s="69"/>
      <c r="Q284" s="69"/>
      <c r="R284" s="69"/>
      <c r="S284" s="69"/>
      <c r="T284" s="70"/>
      <c r="U284" s="32"/>
      <c r="V284" s="32"/>
      <c r="W284" s="32"/>
      <c r="X284" s="32"/>
      <c r="Y284" s="32"/>
      <c r="Z284" s="32"/>
      <c r="AA284" s="32"/>
      <c r="AB284" s="32"/>
      <c r="AC284" s="32"/>
      <c r="AD284" s="32"/>
      <c r="AE284" s="32"/>
      <c r="AT284" s="15" t="s">
        <v>186</v>
      </c>
      <c r="AU284" s="15" t="s">
        <v>89</v>
      </c>
    </row>
    <row r="285" spans="1:47" s="2" customFormat="1" ht="19.5">
      <c r="A285" s="32"/>
      <c r="B285" s="33"/>
      <c r="C285" s="34"/>
      <c r="D285" s="202" t="s">
        <v>188</v>
      </c>
      <c r="E285" s="34"/>
      <c r="F285" s="207" t="s">
        <v>1372</v>
      </c>
      <c r="G285" s="34"/>
      <c r="H285" s="34"/>
      <c r="I285" s="204"/>
      <c r="J285" s="34"/>
      <c r="K285" s="34"/>
      <c r="L285" s="37"/>
      <c r="M285" s="205"/>
      <c r="N285" s="206"/>
      <c r="O285" s="69"/>
      <c r="P285" s="69"/>
      <c r="Q285" s="69"/>
      <c r="R285" s="69"/>
      <c r="S285" s="69"/>
      <c r="T285" s="70"/>
      <c r="U285" s="32"/>
      <c r="V285" s="32"/>
      <c r="W285" s="32"/>
      <c r="X285" s="32"/>
      <c r="Y285" s="32"/>
      <c r="Z285" s="32"/>
      <c r="AA285" s="32"/>
      <c r="AB285" s="32"/>
      <c r="AC285" s="32"/>
      <c r="AD285" s="32"/>
      <c r="AE285" s="32"/>
      <c r="AT285" s="15" t="s">
        <v>188</v>
      </c>
      <c r="AU285" s="15" t="s">
        <v>89</v>
      </c>
    </row>
    <row r="286" spans="1:65" s="2" customFormat="1" ht="24.2" customHeight="1">
      <c r="A286" s="32"/>
      <c r="B286" s="33"/>
      <c r="C286" s="189" t="s">
        <v>461</v>
      </c>
      <c r="D286" s="189" t="s">
        <v>179</v>
      </c>
      <c r="E286" s="190" t="s">
        <v>835</v>
      </c>
      <c r="F286" s="191" t="s">
        <v>836</v>
      </c>
      <c r="G286" s="192" t="s">
        <v>182</v>
      </c>
      <c r="H286" s="193">
        <v>8</v>
      </c>
      <c r="I286" s="194"/>
      <c r="J286" s="195">
        <f>ROUND(I286*H286,2)</f>
        <v>0</v>
      </c>
      <c r="K286" s="191" t="s">
        <v>183</v>
      </c>
      <c r="L286" s="37"/>
      <c r="M286" s="196" t="s">
        <v>1</v>
      </c>
      <c r="N286" s="197" t="s">
        <v>45</v>
      </c>
      <c r="O286" s="69"/>
      <c r="P286" s="198">
        <f>O286*H286</f>
        <v>0</v>
      </c>
      <c r="Q286" s="198">
        <v>0.00014</v>
      </c>
      <c r="R286" s="198">
        <f>Q286*H286</f>
        <v>0.00112</v>
      </c>
      <c r="S286" s="198">
        <v>0</v>
      </c>
      <c r="T286" s="199">
        <f>S286*H286</f>
        <v>0</v>
      </c>
      <c r="U286" s="32"/>
      <c r="V286" s="32"/>
      <c r="W286" s="32"/>
      <c r="X286" s="32"/>
      <c r="Y286" s="32"/>
      <c r="Z286" s="32"/>
      <c r="AA286" s="32"/>
      <c r="AB286" s="32"/>
      <c r="AC286" s="32"/>
      <c r="AD286" s="32"/>
      <c r="AE286" s="32"/>
      <c r="AR286" s="200" t="s">
        <v>184</v>
      </c>
      <c r="AT286" s="200" t="s">
        <v>179</v>
      </c>
      <c r="AU286" s="200" t="s">
        <v>89</v>
      </c>
      <c r="AY286" s="15" t="s">
        <v>177</v>
      </c>
      <c r="BE286" s="201">
        <f>IF(N286="základní",J286,0)</f>
        <v>0</v>
      </c>
      <c r="BF286" s="201">
        <f>IF(N286="snížená",J286,0)</f>
        <v>0</v>
      </c>
      <c r="BG286" s="201">
        <f>IF(N286="zákl. přenesená",J286,0)</f>
        <v>0</v>
      </c>
      <c r="BH286" s="201">
        <f>IF(N286="sníž. přenesená",J286,0)</f>
        <v>0</v>
      </c>
      <c r="BI286" s="201">
        <f>IF(N286="nulová",J286,0)</f>
        <v>0</v>
      </c>
      <c r="BJ286" s="15" t="s">
        <v>87</v>
      </c>
      <c r="BK286" s="201">
        <f>ROUND(I286*H286,2)</f>
        <v>0</v>
      </c>
      <c r="BL286" s="15" t="s">
        <v>184</v>
      </c>
      <c r="BM286" s="200" t="s">
        <v>1373</v>
      </c>
    </row>
    <row r="287" spans="1:47" s="2" customFormat="1" ht="29.25">
      <c r="A287" s="32"/>
      <c r="B287" s="33"/>
      <c r="C287" s="34"/>
      <c r="D287" s="202" t="s">
        <v>186</v>
      </c>
      <c r="E287" s="34"/>
      <c r="F287" s="203" t="s">
        <v>838</v>
      </c>
      <c r="G287" s="34"/>
      <c r="H287" s="34"/>
      <c r="I287" s="204"/>
      <c r="J287" s="34"/>
      <c r="K287" s="34"/>
      <c r="L287" s="37"/>
      <c r="M287" s="205"/>
      <c r="N287" s="206"/>
      <c r="O287" s="69"/>
      <c r="P287" s="69"/>
      <c r="Q287" s="69"/>
      <c r="R287" s="69"/>
      <c r="S287" s="69"/>
      <c r="T287" s="70"/>
      <c r="U287" s="32"/>
      <c r="V287" s="32"/>
      <c r="W287" s="32"/>
      <c r="X287" s="32"/>
      <c r="Y287" s="32"/>
      <c r="Z287" s="32"/>
      <c r="AA287" s="32"/>
      <c r="AB287" s="32"/>
      <c r="AC287" s="32"/>
      <c r="AD287" s="32"/>
      <c r="AE287" s="32"/>
      <c r="AT287" s="15" t="s">
        <v>186</v>
      </c>
      <c r="AU287" s="15" t="s">
        <v>89</v>
      </c>
    </row>
    <row r="288" spans="1:47" s="2" customFormat="1" ht="78">
      <c r="A288" s="32"/>
      <c r="B288" s="33"/>
      <c r="C288" s="34"/>
      <c r="D288" s="202" t="s">
        <v>188</v>
      </c>
      <c r="E288" s="34"/>
      <c r="F288" s="207" t="s">
        <v>1374</v>
      </c>
      <c r="G288" s="34"/>
      <c r="H288" s="34"/>
      <c r="I288" s="204"/>
      <c r="J288" s="34"/>
      <c r="K288" s="34"/>
      <c r="L288" s="37"/>
      <c r="M288" s="205"/>
      <c r="N288" s="206"/>
      <c r="O288" s="69"/>
      <c r="P288" s="69"/>
      <c r="Q288" s="69"/>
      <c r="R288" s="69"/>
      <c r="S288" s="69"/>
      <c r="T288" s="70"/>
      <c r="U288" s="32"/>
      <c r="V288" s="32"/>
      <c r="W288" s="32"/>
      <c r="X288" s="32"/>
      <c r="Y288" s="32"/>
      <c r="Z288" s="32"/>
      <c r="AA288" s="32"/>
      <c r="AB288" s="32"/>
      <c r="AC288" s="32"/>
      <c r="AD288" s="32"/>
      <c r="AE288" s="32"/>
      <c r="AT288" s="15" t="s">
        <v>188</v>
      </c>
      <c r="AU288" s="15" t="s">
        <v>89</v>
      </c>
    </row>
    <row r="289" spans="1:65" s="2" customFormat="1" ht="24.2" customHeight="1">
      <c r="A289" s="32"/>
      <c r="B289" s="33"/>
      <c r="C289" s="208" t="s">
        <v>468</v>
      </c>
      <c r="D289" s="208" t="s">
        <v>246</v>
      </c>
      <c r="E289" s="209" t="s">
        <v>840</v>
      </c>
      <c r="F289" s="210" t="s">
        <v>841</v>
      </c>
      <c r="G289" s="211" t="s">
        <v>182</v>
      </c>
      <c r="H289" s="212">
        <v>9.2</v>
      </c>
      <c r="I289" s="213"/>
      <c r="J289" s="214">
        <f>ROUND(I289*H289,2)</f>
        <v>0</v>
      </c>
      <c r="K289" s="210" t="s">
        <v>183</v>
      </c>
      <c r="L289" s="215"/>
      <c r="M289" s="216" t="s">
        <v>1</v>
      </c>
      <c r="N289" s="217" t="s">
        <v>45</v>
      </c>
      <c r="O289" s="69"/>
      <c r="P289" s="198">
        <f>O289*H289</f>
        <v>0</v>
      </c>
      <c r="Q289" s="198">
        <v>0.0002</v>
      </c>
      <c r="R289" s="198">
        <f>Q289*H289</f>
        <v>0.0018399999999999998</v>
      </c>
      <c r="S289" s="198">
        <v>0</v>
      </c>
      <c r="T289" s="199">
        <f>S289*H289</f>
        <v>0</v>
      </c>
      <c r="U289" s="32"/>
      <c r="V289" s="32"/>
      <c r="W289" s="32"/>
      <c r="X289" s="32"/>
      <c r="Y289" s="32"/>
      <c r="Z289" s="32"/>
      <c r="AA289" s="32"/>
      <c r="AB289" s="32"/>
      <c r="AC289" s="32"/>
      <c r="AD289" s="32"/>
      <c r="AE289" s="32"/>
      <c r="AR289" s="200" t="s">
        <v>218</v>
      </c>
      <c r="AT289" s="200" t="s">
        <v>246</v>
      </c>
      <c r="AU289" s="200" t="s">
        <v>89</v>
      </c>
      <c r="AY289" s="15" t="s">
        <v>177</v>
      </c>
      <c r="BE289" s="201">
        <f>IF(N289="základní",J289,0)</f>
        <v>0</v>
      </c>
      <c r="BF289" s="201">
        <f>IF(N289="snížená",J289,0)</f>
        <v>0</v>
      </c>
      <c r="BG289" s="201">
        <f>IF(N289="zákl. přenesená",J289,0)</f>
        <v>0</v>
      </c>
      <c r="BH289" s="201">
        <f>IF(N289="sníž. přenesená",J289,0)</f>
        <v>0</v>
      </c>
      <c r="BI289" s="201">
        <f>IF(N289="nulová",J289,0)</f>
        <v>0</v>
      </c>
      <c r="BJ289" s="15" t="s">
        <v>87</v>
      </c>
      <c r="BK289" s="201">
        <f>ROUND(I289*H289,2)</f>
        <v>0</v>
      </c>
      <c r="BL289" s="15" t="s">
        <v>184</v>
      </c>
      <c r="BM289" s="200" t="s">
        <v>1375</v>
      </c>
    </row>
    <row r="290" spans="1:47" s="2" customFormat="1" ht="19.5">
      <c r="A290" s="32"/>
      <c r="B290" s="33"/>
      <c r="C290" s="34"/>
      <c r="D290" s="202" t="s">
        <v>186</v>
      </c>
      <c r="E290" s="34"/>
      <c r="F290" s="203" t="s">
        <v>843</v>
      </c>
      <c r="G290" s="34"/>
      <c r="H290" s="34"/>
      <c r="I290" s="204"/>
      <c r="J290" s="34"/>
      <c r="K290" s="34"/>
      <c r="L290" s="37"/>
      <c r="M290" s="205"/>
      <c r="N290" s="206"/>
      <c r="O290" s="69"/>
      <c r="P290" s="69"/>
      <c r="Q290" s="69"/>
      <c r="R290" s="69"/>
      <c r="S290" s="69"/>
      <c r="T290" s="70"/>
      <c r="U290" s="32"/>
      <c r="V290" s="32"/>
      <c r="W290" s="32"/>
      <c r="X290" s="32"/>
      <c r="Y290" s="32"/>
      <c r="Z290" s="32"/>
      <c r="AA290" s="32"/>
      <c r="AB290" s="32"/>
      <c r="AC290" s="32"/>
      <c r="AD290" s="32"/>
      <c r="AE290" s="32"/>
      <c r="AT290" s="15" t="s">
        <v>186</v>
      </c>
      <c r="AU290" s="15" t="s">
        <v>89</v>
      </c>
    </row>
    <row r="291" spans="1:47" s="2" customFormat="1" ht="19.5">
      <c r="A291" s="32"/>
      <c r="B291" s="33"/>
      <c r="C291" s="34"/>
      <c r="D291" s="202" t="s">
        <v>188</v>
      </c>
      <c r="E291" s="34"/>
      <c r="F291" s="207" t="s">
        <v>1376</v>
      </c>
      <c r="G291" s="34"/>
      <c r="H291" s="34"/>
      <c r="I291" s="204"/>
      <c r="J291" s="34"/>
      <c r="K291" s="34"/>
      <c r="L291" s="37"/>
      <c r="M291" s="205"/>
      <c r="N291" s="206"/>
      <c r="O291" s="69"/>
      <c r="P291" s="69"/>
      <c r="Q291" s="69"/>
      <c r="R291" s="69"/>
      <c r="S291" s="69"/>
      <c r="T291" s="70"/>
      <c r="U291" s="32"/>
      <c r="V291" s="32"/>
      <c r="W291" s="32"/>
      <c r="X291" s="32"/>
      <c r="Y291" s="32"/>
      <c r="Z291" s="32"/>
      <c r="AA291" s="32"/>
      <c r="AB291" s="32"/>
      <c r="AC291" s="32"/>
      <c r="AD291" s="32"/>
      <c r="AE291" s="32"/>
      <c r="AT291" s="15" t="s">
        <v>188</v>
      </c>
      <c r="AU291" s="15" t="s">
        <v>89</v>
      </c>
    </row>
    <row r="292" spans="1:65" s="2" customFormat="1" ht="24.2" customHeight="1">
      <c r="A292" s="32"/>
      <c r="B292" s="33"/>
      <c r="C292" s="189" t="s">
        <v>472</v>
      </c>
      <c r="D292" s="189" t="s">
        <v>179</v>
      </c>
      <c r="E292" s="190" t="s">
        <v>272</v>
      </c>
      <c r="F292" s="191" t="s">
        <v>273</v>
      </c>
      <c r="G292" s="192" t="s">
        <v>198</v>
      </c>
      <c r="H292" s="193">
        <v>11.246</v>
      </c>
      <c r="I292" s="194"/>
      <c r="J292" s="195">
        <f>ROUND(I292*H292,2)</f>
        <v>0</v>
      </c>
      <c r="K292" s="191" t="s">
        <v>183</v>
      </c>
      <c r="L292" s="37"/>
      <c r="M292" s="196" t="s">
        <v>1</v>
      </c>
      <c r="N292" s="197" t="s">
        <v>45</v>
      </c>
      <c r="O292" s="69"/>
      <c r="P292" s="198">
        <f>O292*H292</f>
        <v>0</v>
      </c>
      <c r="Q292" s="198">
        <v>2.53596</v>
      </c>
      <c r="R292" s="198">
        <f>Q292*H292</f>
        <v>28.519406160000003</v>
      </c>
      <c r="S292" s="198">
        <v>0</v>
      </c>
      <c r="T292" s="199">
        <f>S292*H292</f>
        <v>0</v>
      </c>
      <c r="U292" s="32"/>
      <c r="V292" s="32"/>
      <c r="W292" s="32"/>
      <c r="X292" s="32"/>
      <c r="Y292" s="32"/>
      <c r="Z292" s="32"/>
      <c r="AA292" s="32"/>
      <c r="AB292" s="32"/>
      <c r="AC292" s="32"/>
      <c r="AD292" s="32"/>
      <c r="AE292" s="32"/>
      <c r="AR292" s="200" t="s">
        <v>184</v>
      </c>
      <c r="AT292" s="200" t="s">
        <v>179</v>
      </c>
      <c r="AU292" s="200" t="s">
        <v>89</v>
      </c>
      <c r="AY292" s="15" t="s">
        <v>177</v>
      </c>
      <c r="BE292" s="201">
        <f>IF(N292="základní",J292,0)</f>
        <v>0</v>
      </c>
      <c r="BF292" s="201">
        <f>IF(N292="snížená",J292,0)</f>
        <v>0</v>
      </c>
      <c r="BG292" s="201">
        <f>IF(N292="zákl. přenesená",J292,0)</f>
        <v>0</v>
      </c>
      <c r="BH292" s="201">
        <f>IF(N292="sníž. přenesená",J292,0)</f>
        <v>0</v>
      </c>
      <c r="BI292" s="201">
        <f>IF(N292="nulová",J292,0)</f>
        <v>0</v>
      </c>
      <c r="BJ292" s="15" t="s">
        <v>87</v>
      </c>
      <c r="BK292" s="201">
        <f>ROUND(I292*H292,2)</f>
        <v>0</v>
      </c>
      <c r="BL292" s="15" t="s">
        <v>184</v>
      </c>
      <c r="BM292" s="200" t="s">
        <v>1377</v>
      </c>
    </row>
    <row r="293" spans="1:47" s="2" customFormat="1" ht="19.5">
      <c r="A293" s="32"/>
      <c r="B293" s="33"/>
      <c r="C293" s="34"/>
      <c r="D293" s="202" t="s">
        <v>186</v>
      </c>
      <c r="E293" s="34"/>
      <c r="F293" s="203" t="s">
        <v>275</v>
      </c>
      <c r="G293" s="34"/>
      <c r="H293" s="34"/>
      <c r="I293" s="204"/>
      <c r="J293" s="34"/>
      <c r="K293" s="34"/>
      <c r="L293" s="37"/>
      <c r="M293" s="205"/>
      <c r="N293" s="206"/>
      <c r="O293" s="69"/>
      <c r="P293" s="69"/>
      <c r="Q293" s="69"/>
      <c r="R293" s="69"/>
      <c r="S293" s="69"/>
      <c r="T293" s="70"/>
      <c r="U293" s="32"/>
      <c r="V293" s="32"/>
      <c r="W293" s="32"/>
      <c r="X293" s="32"/>
      <c r="Y293" s="32"/>
      <c r="Z293" s="32"/>
      <c r="AA293" s="32"/>
      <c r="AB293" s="32"/>
      <c r="AC293" s="32"/>
      <c r="AD293" s="32"/>
      <c r="AE293" s="32"/>
      <c r="AT293" s="15" t="s">
        <v>186</v>
      </c>
      <c r="AU293" s="15" t="s">
        <v>89</v>
      </c>
    </row>
    <row r="294" spans="1:47" s="2" customFormat="1" ht="19.5">
      <c r="A294" s="32"/>
      <c r="B294" s="33"/>
      <c r="C294" s="34"/>
      <c r="D294" s="202" t="s">
        <v>188</v>
      </c>
      <c r="E294" s="34"/>
      <c r="F294" s="207" t="s">
        <v>244</v>
      </c>
      <c r="G294" s="34"/>
      <c r="H294" s="34"/>
      <c r="I294" s="204"/>
      <c r="J294" s="34"/>
      <c r="K294" s="34"/>
      <c r="L294" s="37"/>
      <c r="M294" s="205"/>
      <c r="N294" s="206"/>
      <c r="O294" s="69"/>
      <c r="P294" s="69"/>
      <c r="Q294" s="69"/>
      <c r="R294" s="69"/>
      <c r="S294" s="69"/>
      <c r="T294" s="70"/>
      <c r="U294" s="32"/>
      <c r="V294" s="32"/>
      <c r="W294" s="32"/>
      <c r="X294" s="32"/>
      <c r="Y294" s="32"/>
      <c r="Z294" s="32"/>
      <c r="AA294" s="32"/>
      <c r="AB294" s="32"/>
      <c r="AC294" s="32"/>
      <c r="AD294" s="32"/>
      <c r="AE294" s="32"/>
      <c r="AT294" s="15" t="s">
        <v>188</v>
      </c>
      <c r="AU294" s="15" t="s">
        <v>89</v>
      </c>
    </row>
    <row r="295" spans="1:65" s="2" customFormat="1" ht="24.2" customHeight="1">
      <c r="A295" s="32"/>
      <c r="B295" s="33"/>
      <c r="C295" s="189" t="s">
        <v>479</v>
      </c>
      <c r="D295" s="189" t="s">
        <v>179</v>
      </c>
      <c r="E295" s="190" t="s">
        <v>277</v>
      </c>
      <c r="F295" s="191" t="s">
        <v>278</v>
      </c>
      <c r="G295" s="192" t="s">
        <v>198</v>
      </c>
      <c r="H295" s="193">
        <v>2.91</v>
      </c>
      <c r="I295" s="194"/>
      <c r="J295" s="195">
        <f>ROUND(I295*H295,2)</f>
        <v>0</v>
      </c>
      <c r="K295" s="191" t="s">
        <v>183</v>
      </c>
      <c r="L295" s="37"/>
      <c r="M295" s="196" t="s">
        <v>1</v>
      </c>
      <c r="N295" s="197" t="s">
        <v>45</v>
      </c>
      <c r="O295" s="69"/>
      <c r="P295" s="198">
        <f>O295*H295</f>
        <v>0</v>
      </c>
      <c r="Q295" s="198">
        <v>2.53596</v>
      </c>
      <c r="R295" s="198">
        <f>Q295*H295</f>
        <v>7.379643600000001</v>
      </c>
      <c r="S295" s="198">
        <v>0</v>
      </c>
      <c r="T295" s="199">
        <f>S295*H295</f>
        <v>0</v>
      </c>
      <c r="U295" s="32"/>
      <c r="V295" s="32"/>
      <c r="W295" s="32"/>
      <c r="X295" s="32"/>
      <c r="Y295" s="32"/>
      <c r="Z295" s="32"/>
      <c r="AA295" s="32"/>
      <c r="AB295" s="32"/>
      <c r="AC295" s="32"/>
      <c r="AD295" s="32"/>
      <c r="AE295" s="32"/>
      <c r="AR295" s="200" t="s">
        <v>184</v>
      </c>
      <c r="AT295" s="200" t="s">
        <v>179</v>
      </c>
      <c r="AU295" s="200" t="s">
        <v>89</v>
      </c>
      <c r="AY295" s="15" t="s">
        <v>177</v>
      </c>
      <c r="BE295" s="201">
        <f>IF(N295="základní",J295,0)</f>
        <v>0</v>
      </c>
      <c r="BF295" s="201">
        <f>IF(N295="snížená",J295,0)</f>
        <v>0</v>
      </c>
      <c r="BG295" s="201">
        <f>IF(N295="zákl. přenesená",J295,0)</f>
        <v>0</v>
      </c>
      <c r="BH295" s="201">
        <f>IF(N295="sníž. přenesená",J295,0)</f>
        <v>0</v>
      </c>
      <c r="BI295" s="201">
        <f>IF(N295="nulová",J295,0)</f>
        <v>0</v>
      </c>
      <c r="BJ295" s="15" t="s">
        <v>87</v>
      </c>
      <c r="BK295" s="201">
        <f>ROUND(I295*H295,2)</f>
        <v>0</v>
      </c>
      <c r="BL295" s="15" t="s">
        <v>184</v>
      </c>
      <c r="BM295" s="200" t="s">
        <v>1378</v>
      </c>
    </row>
    <row r="296" spans="1:47" s="2" customFormat="1" ht="19.5">
      <c r="A296" s="32"/>
      <c r="B296" s="33"/>
      <c r="C296" s="34"/>
      <c r="D296" s="202" t="s">
        <v>186</v>
      </c>
      <c r="E296" s="34"/>
      <c r="F296" s="203" t="s">
        <v>280</v>
      </c>
      <c r="G296" s="34"/>
      <c r="H296" s="34"/>
      <c r="I296" s="204"/>
      <c r="J296" s="34"/>
      <c r="K296" s="34"/>
      <c r="L296" s="37"/>
      <c r="M296" s="205"/>
      <c r="N296" s="206"/>
      <c r="O296" s="69"/>
      <c r="P296" s="69"/>
      <c r="Q296" s="69"/>
      <c r="R296" s="69"/>
      <c r="S296" s="69"/>
      <c r="T296" s="70"/>
      <c r="U296" s="32"/>
      <c r="V296" s="32"/>
      <c r="W296" s="32"/>
      <c r="X296" s="32"/>
      <c r="Y296" s="32"/>
      <c r="Z296" s="32"/>
      <c r="AA296" s="32"/>
      <c r="AB296" s="32"/>
      <c r="AC296" s="32"/>
      <c r="AD296" s="32"/>
      <c r="AE296" s="32"/>
      <c r="AT296" s="15" t="s">
        <v>186</v>
      </c>
      <c r="AU296" s="15" t="s">
        <v>89</v>
      </c>
    </row>
    <row r="297" spans="1:47" s="2" customFormat="1" ht="19.5">
      <c r="A297" s="32"/>
      <c r="B297" s="33"/>
      <c r="C297" s="34"/>
      <c r="D297" s="202" t="s">
        <v>188</v>
      </c>
      <c r="E297" s="34"/>
      <c r="F297" s="207" t="s">
        <v>244</v>
      </c>
      <c r="G297" s="34"/>
      <c r="H297" s="34"/>
      <c r="I297" s="204"/>
      <c r="J297" s="34"/>
      <c r="K297" s="34"/>
      <c r="L297" s="37"/>
      <c r="M297" s="205"/>
      <c r="N297" s="206"/>
      <c r="O297" s="69"/>
      <c r="P297" s="69"/>
      <c r="Q297" s="69"/>
      <c r="R297" s="69"/>
      <c r="S297" s="69"/>
      <c r="T297" s="70"/>
      <c r="U297" s="32"/>
      <c r="V297" s="32"/>
      <c r="W297" s="32"/>
      <c r="X297" s="32"/>
      <c r="Y297" s="32"/>
      <c r="Z297" s="32"/>
      <c r="AA297" s="32"/>
      <c r="AB297" s="32"/>
      <c r="AC297" s="32"/>
      <c r="AD297" s="32"/>
      <c r="AE297" s="32"/>
      <c r="AT297" s="15" t="s">
        <v>188</v>
      </c>
      <c r="AU297" s="15" t="s">
        <v>89</v>
      </c>
    </row>
    <row r="298" spans="2:63" s="12" customFormat="1" ht="22.9" customHeight="1">
      <c r="B298" s="173"/>
      <c r="C298" s="174"/>
      <c r="D298" s="175" t="s">
        <v>79</v>
      </c>
      <c r="E298" s="187" t="s">
        <v>184</v>
      </c>
      <c r="F298" s="187" t="s">
        <v>281</v>
      </c>
      <c r="G298" s="174"/>
      <c r="H298" s="174"/>
      <c r="I298" s="177"/>
      <c r="J298" s="188">
        <f>BK298</f>
        <v>0</v>
      </c>
      <c r="K298" s="174"/>
      <c r="L298" s="179"/>
      <c r="M298" s="180"/>
      <c r="N298" s="181"/>
      <c r="O298" s="181"/>
      <c r="P298" s="182">
        <f>SUM(P299:P313)</f>
        <v>0</v>
      </c>
      <c r="Q298" s="181"/>
      <c r="R298" s="182">
        <f>SUM(R299:R313)</f>
        <v>2756.3358795799995</v>
      </c>
      <c r="S298" s="181"/>
      <c r="T298" s="183">
        <f>SUM(T299:T313)</f>
        <v>0</v>
      </c>
      <c r="AR298" s="184" t="s">
        <v>87</v>
      </c>
      <c r="AT298" s="185" t="s">
        <v>79</v>
      </c>
      <c r="AU298" s="185" t="s">
        <v>87</v>
      </c>
      <c r="AY298" s="184" t="s">
        <v>177</v>
      </c>
      <c r="BK298" s="186">
        <f>SUM(BK299:BK313)</f>
        <v>0</v>
      </c>
    </row>
    <row r="299" spans="1:65" s="2" customFormat="1" ht="24.2" customHeight="1">
      <c r="A299" s="32"/>
      <c r="B299" s="33"/>
      <c r="C299" s="189" t="s">
        <v>485</v>
      </c>
      <c r="D299" s="189" t="s">
        <v>179</v>
      </c>
      <c r="E299" s="190" t="s">
        <v>283</v>
      </c>
      <c r="F299" s="191" t="s">
        <v>284</v>
      </c>
      <c r="G299" s="192" t="s">
        <v>182</v>
      </c>
      <c r="H299" s="193">
        <v>29.026</v>
      </c>
      <c r="I299" s="194"/>
      <c r="J299" s="195">
        <f>ROUND(I299*H299,2)</f>
        <v>0</v>
      </c>
      <c r="K299" s="191" t="s">
        <v>183</v>
      </c>
      <c r="L299" s="37"/>
      <c r="M299" s="196" t="s">
        <v>1</v>
      </c>
      <c r="N299" s="197" t="s">
        <v>45</v>
      </c>
      <c r="O299" s="69"/>
      <c r="P299" s="198">
        <f>O299*H299</f>
        <v>0</v>
      </c>
      <c r="Q299" s="198">
        <v>0.24533</v>
      </c>
      <c r="R299" s="198">
        <f>Q299*H299</f>
        <v>7.120948579999999</v>
      </c>
      <c r="S299" s="198">
        <v>0</v>
      </c>
      <c r="T299" s="199">
        <f>S299*H299</f>
        <v>0</v>
      </c>
      <c r="U299" s="32"/>
      <c r="V299" s="32"/>
      <c r="W299" s="32"/>
      <c r="X299" s="32"/>
      <c r="Y299" s="32"/>
      <c r="Z299" s="32"/>
      <c r="AA299" s="32"/>
      <c r="AB299" s="32"/>
      <c r="AC299" s="32"/>
      <c r="AD299" s="32"/>
      <c r="AE299" s="32"/>
      <c r="AR299" s="200" t="s">
        <v>184</v>
      </c>
      <c r="AT299" s="200" t="s">
        <v>179</v>
      </c>
      <c r="AU299" s="200" t="s">
        <v>89</v>
      </c>
      <c r="AY299" s="15" t="s">
        <v>177</v>
      </c>
      <c r="BE299" s="201">
        <f>IF(N299="základní",J299,0)</f>
        <v>0</v>
      </c>
      <c r="BF299" s="201">
        <f>IF(N299="snížená",J299,0)</f>
        <v>0</v>
      </c>
      <c r="BG299" s="201">
        <f>IF(N299="zákl. přenesená",J299,0)</f>
        <v>0</v>
      </c>
      <c r="BH299" s="201">
        <f>IF(N299="sníž. přenesená",J299,0)</f>
        <v>0</v>
      </c>
      <c r="BI299" s="201">
        <f>IF(N299="nulová",J299,0)</f>
        <v>0</v>
      </c>
      <c r="BJ299" s="15" t="s">
        <v>87</v>
      </c>
      <c r="BK299" s="201">
        <f>ROUND(I299*H299,2)</f>
        <v>0</v>
      </c>
      <c r="BL299" s="15" t="s">
        <v>184</v>
      </c>
      <c r="BM299" s="200" t="s">
        <v>1379</v>
      </c>
    </row>
    <row r="300" spans="1:47" s="2" customFormat="1" ht="19.5">
      <c r="A300" s="32"/>
      <c r="B300" s="33"/>
      <c r="C300" s="34"/>
      <c r="D300" s="202" t="s">
        <v>186</v>
      </c>
      <c r="E300" s="34"/>
      <c r="F300" s="203" t="s">
        <v>286</v>
      </c>
      <c r="G300" s="34"/>
      <c r="H300" s="34"/>
      <c r="I300" s="204"/>
      <c r="J300" s="34"/>
      <c r="K300" s="34"/>
      <c r="L300" s="37"/>
      <c r="M300" s="205"/>
      <c r="N300" s="206"/>
      <c r="O300" s="69"/>
      <c r="P300" s="69"/>
      <c r="Q300" s="69"/>
      <c r="R300" s="69"/>
      <c r="S300" s="69"/>
      <c r="T300" s="70"/>
      <c r="U300" s="32"/>
      <c r="V300" s="32"/>
      <c r="W300" s="32"/>
      <c r="X300" s="32"/>
      <c r="Y300" s="32"/>
      <c r="Z300" s="32"/>
      <c r="AA300" s="32"/>
      <c r="AB300" s="32"/>
      <c r="AC300" s="32"/>
      <c r="AD300" s="32"/>
      <c r="AE300" s="32"/>
      <c r="AT300" s="15" t="s">
        <v>186</v>
      </c>
      <c r="AU300" s="15" t="s">
        <v>89</v>
      </c>
    </row>
    <row r="301" spans="1:47" s="2" customFormat="1" ht="19.5">
      <c r="A301" s="32"/>
      <c r="B301" s="33"/>
      <c r="C301" s="34"/>
      <c r="D301" s="202" t="s">
        <v>188</v>
      </c>
      <c r="E301" s="34"/>
      <c r="F301" s="207" t="s">
        <v>565</v>
      </c>
      <c r="G301" s="34"/>
      <c r="H301" s="34"/>
      <c r="I301" s="204"/>
      <c r="J301" s="34"/>
      <c r="K301" s="34"/>
      <c r="L301" s="37"/>
      <c r="M301" s="205"/>
      <c r="N301" s="206"/>
      <c r="O301" s="69"/>
      <c r="P301" s="69"/>
      <c r="Q301" s="69"/>
      <c r="R301" s="69"/>
      <c r="S301" s="69"/>
      <c r="T301" s="70"/>
      <c r="U301" s="32"/>
      <c r="V301" s="32"/>
      <c r="W301" s="32"/>
      <c r="X301" s="32"/>
      <c r="Y301" s="32"/>
      <c r="Z301" s="32"/>
      <c r="AA301" s="32"/>
      <c r="AB301" s="32"/>
      <c r="AC301" s="32"/>
      <c r="AD301" s="32"/>
      <c r="AE301" s="32"/>
      <c r="AT301" s="15" t="s">
        <v>188</v>
      </c>
      <c r="AU301" s="15" t="s">
        <v>89</v>
      </c>
    </row>
    <row r="302" spans="1:65" s="2" customFormat="1" ht="14.45" customHeight="1">
      <c r="A302" s="32"/>
      <c r="B302" s="33"/>
      <c r="C302" s="189" t="s">
        <v>494</v>
      </c>
      <c r="D302" s="189" t="s">
        <v>179</v>
      </c>
      <c r="E302" s="190" t="s">
        <v>289</v>
      </c>
      <c r="F302" s="191" t="s">
        <v>290</v>
      </c>
      <c r="G302" s="192" t="s">
        <v>198</v>
      </c>
      <c r="H302" s="193">
        <v>8</v>
      </c>
      <c r="I302" s="194"/>
      <c r="J302" s="195">
        <f>ROUND(I302*H302,2)</f>
        <v>0</v>
      </c>
      <c r="K302" s="191" t="s">
        <v>183</v>
      </c>
      <c r="L302" s="37"/>
      <c r="M302" s="196" t="s">
        <v>1</v>
      </c>
      <c r="N302" s="197" t="s">
        <v>45</v>
      </c>
      <c r="O302" s="69"/>
      <c r="P302" s="198">
        <f>O302*H302</f>
        <v>0</v>
      </c>
      <c r="Q302" s="198">
        <v>2.43</v>
      </c>
      <c r="R302" s="198">
        <f>Q302*H302</f>
        <v>19.44</v>
      </c>
      <c r="S302" s="198">
        <v>0</v>
      </c>
      <c r="T302" s="199">
        <f>S302*H302</f>
        <v>0</v>
      </c>
      <c r="U302" s="32"/>
      <c r="V302" s="32"/>
      <c r="W302" s="32"/>
      <c r="X302" s="32"/>
      <c r="Y302" s="32"/>
      <c r="Z302" s="32"/>
      <c r="AA302" s="32"/>
      <c r="AB302" s="32"/>
      <c r="AC302" s="32"/>
      <c r="AD302" s="32"/>
      <c r="AE302" s="32"/>
      <c r="AR302" s="200" t="s">
        <v>184</v>
      </c>
      <c r="AT302" s="200" t="s">
        <v>179</v>
      </c>
      <c r="AU302" s="200" t="s">
        <v>89</v>
      </c>
      <c r="AY302" s="15" t="s">
        <v>177</v>
      </c>
      <c r="BE302" s="201">
        <f>IF(N302="základní",J302,0)</f>
        <v>0</v>
      </c>
      <c r="BF302" s="201">
        <f>IF(N302="snížená",J302,0)</f>
        <v>0</v>
      </c>
      <c r="BG302" s="201">
        <f>IF(N302="zákl. přenesená",J302,0)</f>
        <v>0</v>
      </c>
      <c r="BH302" s="201">
        <f>IF(N302="sníž. přenesená",J302,0)</f>
        <v>0</v>
      </c>
      <c r="BI302" s="201">
        <f>IF(N302="nulová",J302,0)</f>
        <v>0</v>
      </c>
      <c r="BJ302" s="15" t="s">
        <v>87</v>
      </c>
      <c r="BK302" s="201">
        <f>ROUND(I302*H302,2)</f>
        <v>0</v>
      </c>
      <c r="BL302" s="15" t="s">
        <v>184</v>
      </c>
      <c r="BM302" s="200" t="s">
        <v>1380</v>
      </c>
    </row>
    <row r="303" spans="1:47" s="2" customFormat="1" ht="11.25">
      <c r="A303" s="32"/>
      <c r="B303" s="33"/>
      <c r="C303" s="34"/>
      <c r="D303" s="202" t="s">
        <v>186</v>
      </c>
      <c r="E303" s="34"/>
      <c r="F303" s="203" t="s">
        <v>292</v>
      </c>
      <c r="G303" s="34"/>
      <c r="H303" s="34"/>
      <c r="I303" s="204"/>
      <c r="J303" s="34"/>
      <c r="K303" s="34"/>
      <c r="L303" s="37"/>
      <c r="M303" s="205"/>
      <c r="N303" s="206"/>
      <c r="O303" s="69"/>
      <c r="P303" s="69"/>
      <c r="Q303" s="69"/>
      <c r="R303" s="69"/>
      <c r="S303" s="69"/>
      <c r="T303" s="70"/>
      <c r="U303" s="32"/>
      <c r="V303" s="32"/>
      <c r="W303" s="32"/>
      <c r="X303" s="32"/>
      <c r="Y303" s="32"/>
      <c r="Z303" s="32"/>
      <c r="AA303" s="32"/>
      <c r="AB303" s="32"/>
      <c r="AC303" s="32"/>
      <c r="AD303" s="32"/>
      <c r="AE303" s="32"/>
      <c r="AT303" s="15" t="s">
        <v>186</v>
      </c>
      <c r="AU303" s="15" t="s">
        <v>89</v>
      </c>
    </row>
    <row r="304" spans="1:47" s="2" customFormat="1" ht="78">
      <c r="A304" s="32"/>
      <c r="B304" s="33"/>
      <c r="C304" s="34"/>
      <c r="D304" s="202" t="s">
        <v>188</v>
      </c>
      <c r="E304" s="34"/>
      <c r="F304" s="207" t="s">
        <v>1381</v>
      </c>
      <c r="G304" s="34"/>
      <c r="H304" s="34"/>
      <c r="I304" s="204"/>
      <c r="J304" s="34"/>
      <c r="K304" s="34"/>
      <c r="L304" s="37"/>
      <c r="M304" s="205"/>
      <c r="N304" s="206"/>
      <c r="O304" s="69"/>
      <c r="P304" s="69"/>
      <c r="Q304" s="69"/>
      <c r="R304" s="69"/>
      <c r="S304" s="69"/>
      <c r="T304" s="70"/>
      <c r="U304" s="32"/>
      <c r="V304" s="32"/>
      <c r="W304" s="32"/>
      <c r="X304" s="32"/>
      <c r="Y304" s="32"/>
      <c r="Z304" s="32"/>
      <c r="AA304" s="32"/>
      <c r="AB304" s="32"/>
      <c r="AC304" s="32"/>
      <c r="AD304" s="32"/>
      <c r="AE304" s="32"/>
      <c r="AT304" s="15" t="s">
        <v>188</v>
      </c>
      <c r="AU304" s="15" t="s">
        <v>89</v>
      </c>
    </row>
    <row r="305" spans="1:65" s="2" customFormat="1" ht="14.45" customHeight="1">
      <c r="A305" s="32"/>
      <c r="B305" s="33"/>
      <c r="C305" s="189" t="s">
        <v>639</v>
      </c>
      <c r="D305" s="189" t="s">
        <v>179</v>
      </c>
      <c r="E305" s="190" t="s">
        <v>289</v>
      </c>
      <c r="F305" s="191" t="s">
        <v>290</v>
      </c>
      <c r="G305" s="192" t="s">
        <v>198</v>
      </c>
      <c r="H305" s="193">
        <v>3.278</v>
      </c>
      <c r="I305" s="194"/>
      <c r="J305" s="195">
        <f>ROUND(I305*H305,2)</f>
        <v>0</v>
      </c>
      <c r="K305" s="191" t="s">
        <v>183</v>
      </c>
      <c r="L305" s="37"/>
      <c r="M305" s="196" t="s">
        <v>1</v>
      </c>
      <c r="N305" s="197" t="s">
        <v>45</v>
      </c>
      <c r="O305" s="69"/>
      <c r="P305" s="198">
        <f>O305*H305</f>
        <v>0</v>
      </c>
      <c r="Q305" s="198">
        <v>2.43</v>
      </c>
      <c r="R305" s="198">
        <f>Q305*H305</f>
        <v>7.965540000000001</v>
      </c>
      <c r="S305" s="198">
        <v>0</v>
      </c>
      <c r="T305" s="199">
        <f>S305*H305</f>
        <v>0</v>
      </c>
      <c r="U305" s="32"/>
      <c r="V305" s="32"/>
      <c r="W305" s="32"/>
      <c r="X305" s="32"/>
      <c r="Y305" s="32"/>
      <c r="Z305" s="32"/>
      <c r="AA305" s="32"/>
      <c r="AB305" s="32"/>
      <c r="AC305" s="32"/>
      <c r="AD305" s="32"/>
      <c r="AE305" s="32"/>
      <c r="AR305" s="200" t="s">
        <v>184</v>
      </c>
      <c r="AT305" s="200" t="s">
        <v>179</v>
      </c>
      <c r="AU305" s="200" t="s">
        <v>89</v>
      </c>
      <c r="AY305" s="15" t="s">
        <v>177</v>
      </c>
      <c r="BE305" s="201">
        <f>IF(N305="základní",J305,0)</f>
        <v>0</v>
      </c>
      <c r="BF305" s="201">
        <f>IF(N305="snížená",J305,0)</f>
        <v>0</v>
      </c>
      <c r="BG305" s="201">
        <f>IF(N305="zákl. přenesená",J305,0)</f>
        <v>0</v>
      </c>
      <c r="BH305" s="201">
        <f>IF(N305="sníž. přenesená",J305,0)</f>
        <v>0</v>
      </c>
      <c r="BI305" s="201">
        <f>IF(N305="nulová",J305,0)</f>
        <v>0</v>
      </c>
      <c r="BJ305" s="15" t="s">
        <v>87</v>
      </c>
      <c r="BK305" s="201">
        <f>ROUND(I305*H305,2)</f>
        <v>0</v>
      </c>
      <c r="BL305" s="15" t="s">
        <v>184</v>
      </c>
      <c r="BM305" s="200" t="s">
        <v>1382</v>
      </c>
    </row>
    <row r="306" spans="1:47" s="2" customFormat="1" ht="11.25">
      <c r="A306" s="32"/>
      <c r="B306" s="33"/>
      <c r="C306" s="34"/>
      <c r="D306" s="202" t="s">
        <v>186</v>
      </c>
      <c r="E306" s="34"/>
      <c r="F306" s="203" t="s">
        <v>292</v>
      </c>
      <c r="G306" s="34"/>
      <c r="H306" s="34"/>
      <c r="I306" s="204"/>
      <c r="J306" s="34"/>
      <c r="K306" s="34"/>
      <c r="L306" s="37"/>
      <c r="M306" s="205"/>
      <c r="N306" s="206"/>
      <c r="O306" s="69"/>
      <c r="P306" s="69"/>
      <c r="Q306" s="69"/>
      <c r="R306" s="69"/>
      <c r="S306" s="69"/>
      <c r="T306" s="70"/>
      <c r="U306" s="32"/>
      <c r="V306" s="32"/>
      <c r="W306" s="32"/>
      <c r="X306" s="32"/>
      <c r="Y306" s="32"/>
      <c r="Z306" s="32"/>
      <c r="AA306" s="32"/>
      <c r="AB306" s="32"/>
      <c r="AC306" s="32"/>
      <c r="AD306" s="32"/>
      <c r="AE306" s="32"/>
      <c r="AT306" s="15" t="s">
        <v>186</v>
      </c>
      <c r="AU306" s="15" t="s">
        <v>89</v>
      </c>
    </row>
    <row r="307" spans="1:47" s="2" customFormat="1" ht="19.5">
      <c r="A307" s="32"/>
      <c r="B307" s="33"/>
      <c r="C307" s="34"/>
      <c r="D307" s="202" t="s">
        <v>188</v>
      </c>
      <c r="E307" s="34"/>
      <c r="F307" s="207" t="s">
        <v>244</v>
      </c>
      <c r="G307" s="34"/>
      <c r="H307" s="34"/>
      <c r="I307" s="204"/>
      <c r="J307" s="34"/>
      <c r="K307" s="34"/>
      <c r="L307" s="37"/>
      <c r="M307" s="205"/>
      <c r="N307" s="206"/>
      <c r="O307" s="69"/>
      <c r="P307" s="69"/>
      <c r="Q307" s="69"/>
      <c r="R307" s="69"/>
      <c r="S307" s="69"/>
      <c r="T307" s="70"/>
      <c r="U307" s="32"/>
      <c r="V307" s="32"/>
      <c r="W307" s="32"/>
      <c r="X307" s="32"/>
      <c r="Y307" s="32"/>
      <c r="Z307" s="32"/>
      <c r="AA307" s="32"/>
      <c r="AB307" s="32"/>
      <c r="AC307" s="32"/>
      <c r="AD307" s="32"/>
      <c r="AE307" s="32"/>
      <c r="AT307" s="15" t="s">
        <v>188</v>
      </c>
      <c r="AU307" s="15" t="s">
        <v>89</v>
      </c>
    </row>
    <row r="308" spans="1:65" s="2" customFormat="1" ht="24.2" customHeight="1">
      <c r="A308" s="32"/>
      <c r="B308" s="33"/>
      <c r="C308" s="189" t="s">
        <v>644</v>
      </c>
      <c r="D308" s="189" t="s">
        <v>179</v>
      </c>
      <c r="E308" s="190" t="s">
        <v>1383</v>
      </c>
      <c r="F308" s="191" t="s">
        <v>1384</v>
      </c>
      <c r="G308" s="192" t="s">
        <v>198</v>
      </c>
      <c r="H308" s="193">
        <v>519.75</v>
      </c>
      <c r="I308" s="194"/>
      <c r="J308" s="195">
        <f>ROUND(I308*H308,2)</f>
        <v>0</v>
      </c>
      <c r="K308" s="191" t="s">
        <v>183</v>
      </c>
      <c r="L308" s="37"/>
      <c r="M308" s="196" t="s">
        <v>1</v>
      </c>
      <c r="N308" s="197" t="s">
        <v>45</v>
      </c>
      <c r="O308" s="69"/>
      <c r="P308" s="198">
        <f>O308*H308</f>
        <v>0</v>
      </c>
      <c r="Q308" s="198">
        <v>2.4143</v>
      </c>
      <c r="R308" s="198">
        <f>Q308*H308</f>
        <v>1254.8324249999998</v>
      </c>
      <c r="S308" s="198">
        <v>0</v>
      </c>
      <c r="T308" s="199">
        <f>S308*H308</f>
        <v>0</v>
      </c>
      <c r="U308" s="32"/>
      <c r="V308" s="32"/>
      <c r="W308" s="32"/>
      <c r="X308" s="32"/>
      <c r="Y308" s="32"/>
      <c r="Z308" s="32"/>
      <c r="AA308" s="32"/>
      <c r="AB308" s="32"/>
      <c r="AC308" s="32"/>
      <c r="AD308" s="32"/>
      <c r="AE308" s="32"/>
      <c r="AR308" s="200" t="s">
        <v>184</v>
      </c>
      <c r="AT308" s="200" t="s">
        <v>179</v>
      </c>
      <c r="AU308" s="200" t="s">
        <v>89</v>
      </c>
      <c r="AY308" s="15" t="s">
        <v>177</v>
      </c>
      <c r="BE308" s="201">
        <f>IF(N308="základní",J308,0)</f>
        <v>0</v>
      </c>
      <c r="BF308" s="201">
        <f>IF(N308="snížená",J308,0)</f>
        <v>0</v>
      </c>
      <c r="BG308" s="201">
        <f>IF(N308="zákl. přenesená",J308,0)</f>
        <v>0</v>
      </c>
      <c r="BH308" s="201">
        <f>IF(N308="sníž. přenesená",J308,0)</f>
        <v>0</v>
      </c>
      <c r="BI308" s="201">
        <f>IF(N308="nulová",J308,0)</f>
        <v>0</v>
      </c>
      <c r="BJ308" s="15" t="s">
        <v>87</v>
      </c>
      <c r="BK308" s="201">
        <f>ROUND(I308*H308,2)</f>
        <v>0</v>
      </c>
      <c r="BL308" s="15" t="s">
        <v>184</v>
      </c>
      <c r="BM308" s="200" t="s">
        <v>1385</v>
      </c>
    </row>
    <row r="309" spans="1:47" s="2" customFormat="1" ht="19.5">
      <c r="A309" s="32"/>
      <c r="B309" s="33"/>
      <c r="C309" s="34"/>
      <c r="D309" s="202" t="s">
        <v>186</v>
      </c>
      <c r="E309" s="34"/>
      <c r="F309" s="203" t="s">
        <v>1386</v>
      </c>
      <c r="G309" s="34"/>
      <c r="H309" s="34"/>
      <c r="I309" s="204"/>
      <c r="J309" s="34"/>
      <c r="K309" s="34"/>
      <c r="L309" s="37"/>
      <c r="M309" s="205"/>
      <c r="N309" s="206"/>
      <c r="O309" s="69"/>
      <c r="P309" s="69"/>
      <c r="Q309" s="69"/>
      <c r="R309" s="69"/>
      <c r="S309" s="69"/>
      <c r="T309" s="70"/>
      <c r="U309" s="32"/>
      <c r="V309" s="32"/>
      <c r="W309" s="32"/>
      <c r="X309" s="32"/>
      <c r="Y309" s="32"/>
      <c r="Z309" s="32"/>
      <c r="AA309" s="32"/>
      <c r="AB309" s="32"/>
      <c r="AC309" s="32"/>
      <c r="AD309" s="32"/>
      <c r="AE309" s="32"/>
      <c r="AT309" s="15" t="s">
        <v>186</v>
      </c>
      <c r="AU309" s="15" t="s">
        <v>89</v>
      </c>
    </row>
    <row r="310" spans="1:47" s="2" customFormat="1" ht="29.25">
      <c r="A310" s="32"/>
      <c r="B310" s="33"/>
      <c r="C310" s="34"/>
      <c r="D310" s="202" t="s">
        <v>188</v>
      </c>
      <c r="E310" s="34"/>
      <c r="F310" s="207" t="s">
        <v>1387</v>
      </c>
      <c r="G310" s="34"/>
      <c r="H310" s="34"/>
      <c r="I310" s="204"/>
      <c r="J310" s="34"/>
      <c r="K310" s="34"/>
      <c r="L310" s="37"/>
      <c r="M310" s="205"/>
      <c r="N310" s="206"/>
      <c r="O310" s="69"/>
      <c r="P310" s="69"/>
      <c r="Q310" s="69"/>
      <c r="R310" s="69"/>
      <c r="S310" s="69"/>
      <c r="T310" s="70"/>
      <c r="U310" s="32"/>
      <c r="V310" s="32"/>
      <c r="W310" s="32"/>
      <c r="X310" s="32"/>
      <c r="Y310" s="32"/>
      <c r="Z310" s="32"/>
      <c r="AA310" s="32"/>
      <c r="AB310" s="32"/>
      <c r="AC310" s="32"/>
      <c r="AD310" s="32"/>
      <c r="AE310" s="32"/>
      <c r="AT310" s="15" t="s">
        <v>188</v>
      </c>
      <c r="AU310" s="15" t="s">
        <v>89</v>
      </c>
    </row>
    <row r="311" spans="1:65" s="2" customFormat="1" ht="24.2" customHeight="1">
      <c r="A311" s="32"/>
      <c r="B311" s="33"/>
      <c r="C311" s="189" t="s">
        <v>646</v>
      </c>
      <c r="D311" s="189" t="s">
        <v>179</v>
      </c>
      <c r="E311" s="190" t="s">
        <v>1383</v>
      </c>
      <c r="F311" s="191" t="s">
        <v>1384</v>
      </c>
      <c r="G311" s="192" t="s">
        <v>198</v>
      </c>
      <c r="H311" s="193">
        <v>607.62</v>
      </c>
      <c r="I311" s="194"/>
      <c r="J311" s="195">
        <f>ROUND(I311*H311,2)</f>
        <v>0</v>
      </c>
      <c r="K311" s="191" t="s">
        <v>183</v>
      </c>
      <c r="L311" s="37"/>
      <c r="M311" s="196" t="s">
        <v>1</v>
      </c>
      <c r="N311" s="197" t="s">
        <v>45</v>
      </c>
      <c r="O311" s="69"/>
      <c r="P311" s="198">
        <f>O311*H311</f>
        <v>0</v>
      </c>
      <c r="Q311" s="198">
        <v>2.4143</v>
      </c>
      <c r="R311" s="198">
        <f>Q311*H311</f>
        <v>1466.976966</v>
      </c>
      <c r="S311" s="198">
        <v>0</v>
      </c>
      <c r="T311" s="199">
        <f>S311*H311</f>
        <v>0</v>
      </c>
      <c r="U311" s="32"/>
      <c r="V311" s="32"/>
      <c r="W311" s="32"/>
      <c r="X311" s="32"/>
      <c r="Y311" s="32"/>
      <c r="Z311" s="32"/>
      <c r="AA311" s="32"/>
      <c r="AB311" s="32"/>
      <c r="AC311" s="32"/>
      <c r="AD311" s="32"/>
      <c r="AE311" s="32"/>
      <c r="AR311" s="200" t="s">
        <v>184</v>
      </c>
      <c r="AT311" s="200" t="s">
        <v>179</v>
      </c>
      <c r="AU311" s="200" t="s">
        <v>89</v>
      </c>
      <c r="AY311" s="15" t="s">
        <v>177</v>
      </c>
      <c r="BE311" s="201">
        <f>IF(N311="základní",J311,0)</f>
        <v>0</v>
      </c>
      <c r="BF311" s="201">
        <f>IF(N311="snížená",J311,0)</f>
        <v>0</v>
      </c>
      <c r="BG311" s="201">
        <f>IF(N311="zákl. přenesená",J311,0)</f>
        <v>0</v>
      </c>
      <c r="BH311" s="201">
        <f>IF(N311="sníž. přenesená",J311,0)</f>
        <v>0</v>
      </c>
      <c r="BI311" s="201">
        <f>IF(N311="nulová",J311,0)</f>
        <v>0</v>
      </c>
      <c r="BJ311" s="15" t="s">
        <v>87</v>
      </c>
      <c r="BK311" s="201">
        <f>ROUND(I311*H311,2)</f>
        <v>0</v>
      </c>
      <c r="BL311" s="15" t="s">
        <v>184</v>
      </c>
      <c r="BM311" s="200" t="s">
        <v>1388</v>
      </c>
    </row>
    <row r="312" spans="1:47" s="2" customFormat="1" ht="19.5">
      <c r="A312" s="32"/>
      <c r="B312" s="33"/>
      <c r="C312" s="34"/>
      <c r="D312" s="202" t="s">
        <v>186</v>
      </c>
      <c r="E312" s="34"/>
      <c r="F312" s="203" t="s">
        <v>1386</v>
      </c>
      <c r="G312" s="34"/>
      <c r="H312" s="34"/>
      <c r="I312" s="204"/>
      <c r="J312" s="34"/>
      <c r="K312" s="34"/>
      <c r="L312" s="37"/>
      <c r="M312" s="205"/>
      <c r="N312" s="206"/>
      <c r="O312" s="69"/>
      <c r="P312" s="69"/>
      <c r="Q312" s="69"/>
      <c r="R312" s="69"/>
      <c r="S312" s="69"/>
      <c r="T312" s="70"/>
      <c r="U312" s="32"/>
      <c r="V312" s="32"/>
      <c r="W312" s="32"/>
      <c r="X312" s="32"/>
      <c r="Y312" s="32"/>
      <c r="Z312" s="32"/>
      <c r="AA312" s="32"/>
      <c r="AB312" s="32"/>
      <c r="AC312" s="32"/>
      <c r="AD312" s="32"/>
      <c r="AE312" s="32"/>
      <c r="AT312" s="15" t="s">
        <v>186</v>
      </c>
      <c r="AU312" s="15" t="s">
        <v>89</v>
      </c>
    </row>
    <row r="313" spans="1:47" s="2" customFormat="1" ht="29.25">
      <c r="A313" s="32"/>
      <c r="B313" s="33"/>
      <c r="C313" s="34"/>
      <c r="D313" s="202" t="s">
        <v>188</v>
      </c>
      <c r="E313" s="34"/>
      <c r="F313" s="207" t="s">
        <v>1389</v>
      </c>
      <c r="G313" s="34"/>
      <c r="H313" s="34"/>
      <c r="I313" s="204"/>
      <c r="J313" s="34"/>
      <c r="K313" s="34"/>
      <c r="L313" s="37"/>
      <c r="M313" s="205"/>
      <c r="N313" s="206"/>
      <c r="O313" s="69"/>
      <c r="P313" s="69"/>
      <c r="Q313" s="69"/>
      <c r="R313" s="69"/>
      <c r="S313" s="69"/>
      <c r="T313" s="70"/>
      <c r="U313" s="32"/>
      <c r="V313" s="32"/>
      <c r="W313" s="32"/>
      <c r="X313" s="32"/>
      <c r="Y313" s="32"/>
      <c r="Z313" s="32"/>
      <c r="AA313" s="32"/>
      <c r="AB313" s="32"/>
      <c r="AC313" s="32"/>
      <c r="AD313" s="32"/>
      <c r="AE313" s="32"/>
      <c r="AT313" s="15" t="s">
        <v>188</v>
      </c>
      <c r="AU313" s="15" t="s">
        <v>89</v>
      </c>
    </row>
    <row r="314" spans="2:63" s="12" customFormat="1" ht="22.9" customHeight="1">
      <c r="B314" s="173"/>
      <c r="C314" s="174"/>
      <c r="D314" s="175" t="s">
        <v>79</v>
      </c>
      <c r="E314" s="187" t="s">
        <v>207</v>
      </c>
      <c r="F314" s="187" t="s">
        <v>293</v>
      </c>
      <c r="G314" s="174"/>
      <c r="H314" s="174"/>
      <c r="I314" s="177"/>
      <c r="J314" s="188">
        <f>BK314</f>
        <v>0</v>
      </c>
      <c r="K314" s="174"/>
      <c r="L314" s="179"/>
      <c r="M314" s="180"/>
      <c r="N314" s="181"/>
      <c r="O314" s="181"/>
      <c r="P314" s="182">
        <f>SUM(P315:P352)</f>
        <v>0</v>
      </c>
      <c r="Q314" s="181"/>
      <c r="R314" s="182">
        <f>SUM(R315:R352)</f>
        <v>5679.124070910001</v>
      </c>
      <c r="S314" s="181"/>
      <c r="T314" s="183">
        <f>SUM(T315:T352)</f>
        <v>0</v>
      </c>
      <c r="AR314" s="184" t="s">
        <v>87</v>
      </c>
      <c r="AT314" s="185" t="s">
        <v>79</v>
      </c>
      <c r="AU314" s="185" t="s">
        <v>87</v>
      </c>
      <c r="AY314" s="184" t="s">
        <v>177</v>
      </c>
      <c r="BK314" s="186">
        <f>SUM(BK315:BK352)</f>
        <v>0</v>
      </c>
    </row>
    <row r="315" spans="1:65" s="2" customFormat="1" ht="14.45" customHeight="1">
      <c r="A315" s="32"/>
      <c r="B315" s="33"/>
      <c r="C315" s="189" t="s">
        <v>648</v>
      </c>
      <c r="D315" s="189" t="s">
        <v>179</v>
      </c>
      <c r="E315" s="190" t="s">
        <v>571</v>
      </c>
      <c r="F315" s="191" t="s">
        <v>572</v>
      </c>
      <c r="G315" s="192" t="s">
        <v>182</v>
      </c>
      <c r="H315" s="193">
        <v>4335.309</v>
      </c>
      <c r="I315" s="194"/>
      <c r="J315" s="195">
        <f>ROUND(I315*H315,2)</f>
        <v>0</v>
      </c>
      <c r="K315" s="191" t="s">
        <v>183</v>
      </c>
      <c r="L315" s="37"/>
      <c r="M315" s="196" t="s">
        <v>1</v>
      </c>
      <c r="N315" s="197" t="s">
        <v>45</v>
      </c>
      <c r="O315" s="69"/>
      <c r="P315" s="198">
        <f>O315*H315</f>
        <v>0</v>
      </c>
      <c r="Q315" s="198">
        <v>0.48574</v>
      </c>
      <c r="R315" s="198">
        <f>Q315*H315</f>
        <v>2105.8329936600003</v>
      </c>
      <c r="S315" s="198">
        <v>0</v>
      </c>
      <c r="T315" s="199">
        <f>S315*H315</f>
        <v>0</v>
      </c>
      <c r="U315" s="32"/>
      <c r="V315" s="32"/>
      <c r="W315" s="32"/>
      <c r="X315" s="32"/>
      <c r="Y315" s="32"/>
      <c r="Z315" s="32"/>
      <c r="AA315" s="32"/>
      <c r="AB315" s="32"/>
      <c r="AC315" s="32"/>
      <c r="AD315" s="32"/>
      <c r="AE315" s="32"/>
      <c r="AR315" s="200" t="s">
        <v>184</v>
      </c>
      <c r="AT315" s="200" t="s">
        <v>179</v>
      </c>
      <c r="AU315" s="200" t="s">
        <v>89</v>
      </c>
      <c r="AY315" s="15" t="s">
        <v>177</v>
      </c>
      <c r="BE315" s="201">
        <f>IF(N315="základní",J315,0)</f>
        <v>0</v>
      </c>
      <c r="BF315" s="201">
        <f>IF(N315="snížená",J315,0)</f>
        <v>0</v>
      </c>
      <c r="BG315" s="201">
        <f>IF(N315="zákl. přenesená",J315,0)</f>
        <v>0</v>
      </c>
      <c r="BH315" s="201">
        <f>IF(N315="sníž. přenesená",J315,0)</f>
        <v>0</v>
      </c>
      <c r="BI315" s="201">
        <f>IF(N315="nulová",J315,0)</f>
        <v>0</v>
      </c>
      <c r="BJ315" s="15" t="s">
        <v>87</v>
      </c>
      <c r="BK315" s="201">
        <f>ROUND(I315*H315,2)</f>
        <v>0</v>
      </c>
      <c r="BL315" s="15" t="s">
        <v>184</v>
      </c>
      <c r="BM315" s="200" t="s">
        <v>1390</v>
      </c>
    </row>
    <row r="316" spans="1:47" s="2" customFormat="1" ht="19.5">
      <c r="A316" s="32"/>
      <c r="B316" s="33"/>
      <c r="C316" s="34"/>
      <c r="D316" s="202" t="s">
        <v>186</v>
      </c>
      <c r="E316" s="34"/>
      <c r="F316" s="203" t="s">
        <v>574</v>
      </c>
      <c r="G316" s="34"/>
      <c r="H316" s="34"/>
      <c r="I316" s="204"/>
      <c r="J316" s="34"/>
      <c r="K316" s="34"/>
      <c r="L316" s="37"/>
      <c r="M316" s="205"/>
      <c r="N316" s="206"/>
      <c r="O316" s="69"/>
      <c r="P316" s="69"/>
      <c r="Q316" s="69"/>
      <c r="R316" s="69"/>
      <c r="S316" s="69"/>
      <c r="T316" s="70"/>
      <c r="U316" s="32"/>
      <c r="V316" s="32"/>
      <c r="W316" s="32"/>
      <c r="X316" s="32"/>
      <c r="Y316" s="32"/>
      <c r="Z316" s="32"/>
      <c r="AA316" s="32"/>
      <c r="AB316" s="32"/>
      <c r="AC316" s="32"/>
      <c r="AD316" s="32"/>
      <c r="AE316" s="32"/>
      <c r="AT316" s="15" t="s">
        <v>186</v>
      </c>
      <c r="AU316" s="15" t="s">
        <v>89</v>
      </c>
    </row>
    <row r="317" spans="1:47" s="2" customFormat="1" ht="19.5">
      <c r="A317" s="32"/>
      <c r="B317" s="33"/>
      <c r="C317" s="34"/>
      <c r="D317" s="202" t="s">
        <v>188</v>
      </c>
      <c r="E317" s="34"/>
      <c r="F317" s="207" t="s">
        <v>1391</v>
      </c>
      <c r="G317" s="34"/>
      <c r="H317" s="34"/>
      <c r="I317" s="204"/>
      <c r="J317" s="34"/>
      <c r="K317" s="34"/>
      <c r="L317" s="37"/>
      <c r="M317" s="205"/>
      <c r="N317" s="206"/>
      <c r="O317" s="69"/>
      <c r="P317" s="69"/>
      <c r="Q317" s="69"/>
      <c r="R317" s="69"/>
      <c r="S317" s="69"/>
      <c r="T317" s="70"/>
      <c r="U317" s="32"/>
      <c r="V317" s="32"/>
      <c r="W317" s="32"/>
      <c r="X317" s="32"/>
      <c r="Y317" s="32"/>
      <c r="Z317" s="32"/>
      <c r="AA317" s="32"/>
      <c r="AB317" s="32"/>
      <c r="AC317" s="32"/>
      <c r="AD317" s="32"/>
      <c r="AE317" s="32"/>
      <c r="AT317" s="15" t="s">
        <v>188</v>
      </c>
      <c r="AU317" s="15" t="s">
        <v>89</v>
      </c>
    </row>
    <row r="318" spans="1:65" s="2" customFormat="1" ht="14.45" customHeight="1">
      <c r="A318" s="32"/>
      <c r="B318" s="33"/>
      <c r="C318" s="189" t="s">
        <v>650</v>
      </c>
      <c r="D318" s="189" t="s">
        <v>179</v>
      </c>
      <c r="E318" s="190" t="s">
        <v>295</v>
      </c>
      <c r="F318" s="191" t="s">
        <v>296</v>
      </c>
      <c r="G318" s="192" t="s">
        <v>182</v>
      </c>
      <c r="H318" s="193">
        <v>189.14</v>
      </c>
      <c r="I318" s="194"/>
      <c r="J318" s="195">
        <f>ROUND(I318*H318,2)</f>
        <v>0</v>
      </c>
      <c r="K318" s="191" t="s">
        <v>183</v>
      </c>
      <c r="L318" s="37"/>
      <c r="M318" s="196" t="s">
        <v>1</v>
      </c>
      <c r="N318" s="197" t="s">
        <v>45</v>
      </c>
      <c r="O318" s="69"/>
      <c r="P318" s="198">
        <f>O318*H318</f>
        <v>0</v>
      </c>
      <c r="Q318" s="198">
        <v>0.345</v>
      </c>
      <c r="R318" s="198">
        <f>Q318*H318</f>
        <v>65.2533</v>
      </c>
      <c r="S318" s="198">
        <v>0</v>
      </c>
      <c r="T318" s="199">
        <f>S318*H318</f>
        <v>0</v>
      </c>
      <c r="U318" s="32"/>
      <c r="V318" s="32"/>
      <c r="W318" s="32"/>
      <c r="X318" s="32"/>
      <c r="Y318" s="32"/>
      <c r="Z318" s="32"/>
      <c r="AA318" s="32"/>
      <c r="AB318" s="32"/>
      <c r="AC318" s="32"/>
      <c r="AD318" s="32"/>
      <c r="AE318" s="32"/>
      <c r="AR318" s="200" t="s">
        <v>184</v>
      </c>
      <c r="AT318" s="200" t="s">
        <v>179</v>
      </c>
      <c r="AU318" s="200" t="s">
        <v>89</v>
      </c>
      <c r="AY318" s="15" t="s">
        <v>177</v>
      </c>
      <c r="BE318" s="201">
        <f>IF(N318="základní",J318,0)</f>
        <v>0</v>
      </c>
      <c r="BF318" s="201">
        <f>IF(N318="snížená",J318,0)</f>
        <v>0</v>
      </c>
      <c r="BG318" s="201">
        <f>IF(N318="zákl. přenesená",J318,0)</f>
        <v>0</v>
      </c>
      <c r="BH318" s="201">
        <f>IF(N318="sníž. přenesená",J318,0)</f>
        <v>0</v>
      </c>
      <c r="BI318" s="201">
        <f>IF(N318="nulová",J318,0)</f>
        <v>0</v>
      </c>
      <c r="BJ318" s="15" t="s">
        <v>87</v>
      </c>
      <c r="BK318" s="201">
        <f>ROUND(I318*H318,2)</f>
        <v>0</v>
      </c>
      <c r="BL318" s="15" t="s">
        <v>184</v>
      </c>
      <c r="BM318" s="200" t="s">
        <v>1392</v>
      </c>
    </row>
    <row r="319" spans="1:47" s="2" customFormat="1" ht="19.5">
      <c r="A319" s="32"/>
      <c r="B319" s="33"/>
      <c r="C319" s="34"/>
      <c r="D319" s="202" t="s">
        <v>186</v>
      </c>
      <c r="E319" s="34"/>
      <c r="F319" s="203" t="s">
        <v>298</v>
      </c>
      <c r="G319" s="34"/>
      <c r="H319" s="34"/>
      <c r="I319" s="204"/>
      <c r="J319" s="34"/>
      <c r="K319" s="34"/>
      <c r="L319" s="37"/>
      <c r="M319" s="205"/>
      <c r="N319" s="206"/>
      <c r="O319" s="69"/>
      <c r="P319" s="69"/>
      <c r="Q319" s="69"/>
      <c r="R319" s="69"/>
      <c r="S319" s="69"/>
      <c r="T319" s="70"/>
      <c r="U319" s="32"/>
      <c r="V319" s="32"/>
      <c r="W319" s="32"/>
      <c r="X319" s="32"/>
      <c r="Y319" s="32"/>
      <c r="Z319" s="32"/>
      <c r="AA319" s="32"/>
      <c r="AB319" s="32"/>
      <c r="AC319" s="32"/>
      <c r="AD319" s="32"/>
      <c r="AE319" s="32"/>
      <c r="AT319" s="15" t="s">
        <v>186</v>
      </c>
      <c r="AU319" s="15" t="s">
        <v>89</v>
      </c>
    </row>
    <row r="320" spans="1:47" s="2" customFormat="1" ht="39">
      <c r="A320" s="32"/>
      <c r="B320" s="33"/>
      <c r="C320" s="34"/>
      <c r="D320" s="202" t="s">
        <v>188</v>
      </c>
      <c r="E320" s="34"/>
      <c r="F320" s="207" t="s">
        <v>871</v>
      </c>
      <c r="G320" s="34"/>
      <c r="H320" s="34"/>
      <c r="I320" s="204"/>
      <c r="J320" s="34"/>
      <c r="K320" s="34"/>
      <c r="L320" s="37"/>
      <c r="M320" s="205"/>
      <c r="N320" s="206"/>
      <c r="O320" s="69"/>
      <c r="P320" s="69"/>
      <c r="Q320" s="69"/>
      <c r="R320" s="69"/>
      <c r="S320" s="69"/>
      <c r="T320" s="70"/>
      <c r="U320" s="32"/>
      <c r="V320" s="32"/>
      <c r="W320" s="32"/>
      <c r="X320" s="32"/>
      <c r="Y320" s="32"/>
      <c r="Z320" s="32"/>
      <c r="AA320" s="32"/>
      <c r="AB320" s="32"/>
      <c r="AC320" s="32"/>
      <c r="AD320" s="32"/>
      <c r="AE320" s="32"/>
      <c r="AT320" s="15" t="s">
        <v>188</v>
      </c>
      <c r="AU320" s="15" t="s">
        <v>89</v>
      </c>
    </row>
    <row r="321" spans="1:65" s="2" customFormat="1" ht="14.45" customHeight="1">
      <c r="A321" s="32"/>
      <c r="B321" s="33"/>
      <c r="C321" s="189" t="s">
        <v>653</v>
      </c>
      <c r="D321" s="189" t="s">
        <v>179</v>
      </c>
      <c r="E321" s="190" t="s">
        <v>580</v>
      </c>
      <c r="F321" s="191" t="s">
        <v>581</v>
      </c>
      <c r="G321" s="192" t="s">
        <v>182</v>
      </c>
      <c r="H321" s="193">
        <v>6343.65</v>
      </c>
      <c r="I321" s="194"/>
      <c r="J321" s="195">
        <f>ROUND(I321*H321,2)</f>
        <v>0</v>
      </c>
      <c r="K321" s="191" t="s">
        <v>183</v>
      </c>
      <c r="L321" s="37"/>
      <c r="M321" s="196" t="s">
        <v>1</v>
      </c>
      <c r="N321" s="197" t="s">
        <v>45</v>
      </c>
      <c r="O321" s="69"/>
      <c r="P321" s="198">
        <f>O321*H321</f>
        <v>0</v>
      </c>
      <c r="Q321" s="198">
        <v>0.46</v>
      </c>
      <c r="R321" s="198">
        <f>Q321*H321</f>
        <v>2918.079</v>
      </c>
      <c r="S321" s="198">
        <v>0</v>
      </c>
      <c r="T321" s="199">
        <f>S321*H321</f>
        <v>0</v>
      </c>
      <c r="U321" s="32"/>
      <c r="V321" s="32"/>
      <c r="W321" s="32"/>
      <c r="X321" s="32"/>
      <c r="Y321" s="32"/>
      <c r="Z321" s="32"/>
      <c r="AA321" s="32"/>
      <c r="AB321" s="32"/>
      <c r="AC321" s="32"/>
      <c r="AD321" s="32"/>
      <c r="AE321" s="32"/>
      <c r="AR321" s="200" t="s">
        <v>184</v>
      </c>
      <c r="AT321" s="200" t="s">
        <v>179</v>
      </c>
      <c r="AU321" s="200" t="s">
        <v>89</v>
      </c>
      <c r="AY321" s="15" t="s">
        <v>177</v>
      </c>
      <c r="BE321" s="201">
        <f>IF(N321="základní",J321,0)</f>
        <v>0</v>
      </c>
      <c r="BF321" s="201">
        <f>IF(N321="snížená",J321,0)</f>
        <v>0</v>
      </c>
      <c r="BG321" s="201">
        <f>IF(N321="zákl. přenesená",J321,0)</f>
        <v>0</v>
      </c>
      <c r="BH321" s="201">
        <f>IF(N321="sníž. přenesená",J321,0)</f>
        <v>0</v>
      </c>
      <c r="BI321" s="201">
        <f>IF(N321="nulová",J321,0)</f>
        <v>0</v>
      </c>
      <c r="BJ321" s="15" t="s">
        <v>87</v>
      </c>
      <c r="BK321" s="201">
        <f>ROUND(I321*H321,2)</f>
        <v>0</v>
      </c>
      <c r="BL321" s="15" t="s">
        <v>184</v>
      </c>
      <c r="BM321" s="200" t="s">
        <v>1393</v>
      </c>
    </row>
    <row r="322" spans="1:47" s="2" customFormat="1" ht="19.5">
      <c r="A322" s="32"/>
      <c r="B322" s="33"/>
      <c r="C322" s="34"/>
      <c r="D322" s="202" t="s">
        <v>186</v>
      </c>
      <c r="E322" s="34"/>
      <c r="F322" s="203" t="s">
        <v>583</v>
      </c>
      <c r="G322" s="34"/>
      <c r="H322" s="34"/>
      <c r="I322" s="204"/>
      <c r="J322" s="34"/>
      <c r="K322" s="34"/>
      <c r="L322" s="37"/>
      <c r="M322" s="205"/>
      <c r="N322" s="206"/>
      <c r="O322" s="69"/>
      <c r="P322" s="69"/>
      <c r="Q322" s="69"/>
      <c r="R322" s="69"/>
      <c r="S322" s="69"/>
      <c r="T322" s="70"/>
      <c r="U322" s="32"/>
      <c r="V322" s="32"/>
      <c r="W322" s="32"/>
      <c r="X322" s="32"/>
      <c r="Y322" s="32"/>
      <c r="Z322" s="32"/>
      <c r="AA322" s="32"/>
      <c r="AB322" s="32"/>
      <c r="AC322" s="32"/>
      <c r="AD322" s="32"/>
      <c r="AE322" s="32"/>
      <c r="AT322" s="15" t="s">
        <v>186</v>
      </c>
      <c r="AU322" s="15" t="s">
        <v>89</v>
      </c>
    </row>
    <row r="323" spans="1:47" s="2" customFormat="1" ht="19.5">
      <c r="A323" s="32"/>
      <c r="B323" s="33"/>
      <c r="C323" s="34"/>
      <c r="D323" s="202" t="s">
        <v>188</v>
      </c>
      <c r="E323" s="34"/>
      <c r="F323" s="207" t="s">
        <v>1394</v>
      </c>
      <c r="G323" s="34"/>
      <c r="H323" s="34"/>
      <c r="I323" s="204"/>
      <c r="J323" s="34"/>
      <c r="K323" s="34"/>
      <c r="L323" s="37"/>
      <c r="M323" s="205"/>
      <c r="N323" s="206"/>
      <c r="O323" s="69"/>
      <c r="P323" s="69"/>
      <c r="Q323" s="69"/>
      <c r="R323" s="69"/>
      <c r="S323" s="69"/>
      <c r="T323" s="70"/>
      <c r="U323" s="32"/>
      <c r="V323" s="32"/>
      <c r="W323" s="32"/>
      <c r="X323" s="32"/>
      <c r="Y323" s="32"/>
      <c r="Z323" s="32"/>
      <c r="AA323" s="32"/>
      <c r="AB323" s="32"/>
      <c r="AC323" s="32"/>
      <c r="AD323" s="32"/>
      <c r="AE323" s="32"/>
      <c r="AT323" s="15" t="s">
        <v>188</v>
      </c>
      <c r="AU323" s="15" t="s">
        <v>89</v>
      </c>
    </row>
    <row r="324" spans="1:65" s="2" customFormat="1" ht="24.2" customHeight="1">
      <c r="A324" s="32"/>
      <c r="B324" s="33"/>
      <c r="C324" s="189" t="s">
        <v>655</v>
      </c>
      <c r="D324" s="189" t="s">
        <v>179</v>
      </c>
      <c r="E324" s="190" t="s">
        <v>306</v>
      </c>
      <c r="F324" s="191" t="s">
        <v>307</v>
      </c>
      <c r="G324" s="192" t="s">
        <v>182</v>
      </c>
      <c r="H324" s="193">
        <v>165.103</v>
      </c>
      <c r="I324" s="194"/>
      <c r="J324" s="195">
        <f>ROUND(I324*H324,2)</f>
        <v>0</v>
      </c>
      <c r="K324" s="191" t="s">
        <v>183</v>
      </c>
      <c r="L324" s="37"/>
      <c r="M324" s="196" t="s">
        <v>1</v>
      </c>
      <c r="N324" s="197" t="s">
        <v>45</v>
      </c>
      <c r="O324" s="69"/>
      <c r="P324" s="198">
        <f>O324*H324</f>
        <v>0</v>
      </c>
      <c r="Q324" s="198">
        <v>0.3719</v>
      </c>
      <c r="R324" s="198">
        <f>Q324*H324</f>
        <v>61.401805700000004</v>
      </c>
      <c r="S324" s="198">
        <v>0</v>
      </c>
      <c r="T324" s="199">
        <f>S324*H324</f>
        <v>0</v>
      </c>
      <c r="U324" s="32"/>
      <c r="V324" s="32"/>
      <c r="W324" s="32"/>
      <c r="X324" s="32"/>
      <c r="Y324" s="32"/>
      <c r="Z324" s="32"/>
      <c r="AA324" s="32"/>
      <c r="AB324" s="32"/>
      <c r="AC324" s="32"/>
      <c r="AD324" s="32"/>
      <c r="AE324" s="32"/>
      <c r="AR324" s="200" t="s">
        <v>184</v>
      </c>
      <c r="AT324" s="200" t="s">
        <v>179</v>
      </c>
      <c r="AU324" s="200" t="s">
        <v>89</v>
      </c>
      <c r="AY324" s="15" t="s">
        <v>177</v>
      </c>
      <c r="BE324" s="201">
        <f>IF(N324="základní",J324,0)</f>
        <v>0</v>
      </c>
      <c r="BF324" s="201">
        <f>IF(N324="snížená",J324,0)</f>
        <v>0</v>
      </c>
      <c r="BG324" s="201">
        <f>IF(N324="zákl. přenesená",J324,0)</f>
        <v>0</v>
      </c>
      <c r="BH324" s="201">
        <f>IF(N324="sníž. přenesená",J324,0)</f>
        <v>0</v>
      </c>
      <c r="BI324" s="201">
        <f>IF(N324="nulová",J324,0)</f>
        <v>0</v>
      </c>
      <c r="BJ324" s="15" t="s">
        <v>87</v>
      </c>
      <c r="BK324" s="201">
        <f>ROUND(I324*H324,2)</f>
        <v>0</v>
      </c>
      <c r="BL324" s="15" t="s">
        <v>184</v>
      </c>
      <c r="BM324" s="200" t="s">
        <v>1395</v>
      </c>
    </row>
    <row r="325" spans="1:47" s="2" customFormat="1" ht="19.5">
      <c r="A325" s="32"/>
      <c r="B325" s="33"/>
      <c r="C325" s="34"/>
      <c r="D325" s="202" t="s">
        <v>186</v>
      </c>
      <c r="E325" s="34"/>
      <c r="F325" s="203" t="s">
        <v>309</v>
      </c>
      <c r="G325" s="34"/>
      <c r="H325" s="34"/>
      <c r="I325" s="204"/>
      <c r="J325" s="34"/>
      <c r="K325" s="34"/>
      <c r="L325" s="37"/>
      <c r="M325" s="205"/>
      <c r="N325" s="206"/>
      <c r="O325" s="69"/>
      <c r="P325" s="69"/>
      <c r="Q325" s="69"/>
      <c r="R325" s="69"/>
      <c r="S325" s="69"/>
      <c r="T325" s="70"/>
      <c r="U325" s="32"/>
      <c r="V325" s="32"/>
      <c r="W325" s="32"/>
      <c r="X325" s="32"/>
      <c r="Y325" s="32"/>
      <c r="Z325" s="32"/>
      <c r="AA325" s="32"/>
      <c r="AB325" s="32"/>
      <c r="AC325" s="32"/>
      <c r="AD325" s="32"/>
      <c r="AE325" s="32"/>
      <c r="AT325" s="15" t="s">
        <v>186</v>
      </c>
      <c r="AU325" s="15" t="s">
        <v>89</v>
      </c>
    </row>
    <row r="326" spans="1:47" s="2" customFormat="1" ht="19.5">
      <c r="A326" s="32"/>
      <c r="B326" s="33"/>
      <c r="C326" s="34"/>
      <c r="D326" s="202" t="s">
        <v>188</v>
      </c>
      <c r="E326" s="34"/>
      <c r="F326" s="207" t="s">
        <v>880</v>
      </c>
      <c r="G326" s="34"/>
      <c r="H326" s="34"/>
      <c r="I326" s="204"/>
      <c r="J326" s="34"/>
      <c r="K326" s="34"/>
      <c r="L326" s="37"/>
      <c r="M326" s="205"/>
      <c r="N326" s="206"/>
      <c r="O326" s="69"/>
      <c r="P326" s="69"/>
      <c r="Q326" s="69"/>
      <c r="R326" s="69"/>
      <c r="S326" s="69"/>
      <c r="T326" s="70"/>
      <c r="U326" s="32"/>
      <c r="V326" s="32"/>
      <c r="W326" s="32"/>
      <c r="X326" s="32"/>
      <c r="Y326" s="32"/>
      <c r="Z326" s="32"/>
      <c r="AA326" s="32"/>
      <c r="AB326" s="32"/>
      <c r="AC326" s="32"/>
      <c r="AD326" s="32"/>
      <c r="AE326" s="32"/>
      <c r="AT326" s="15" t="s">
        <v>188</v>
      </c>
      <c r="AU326" s="15" t="s">
        <v>89</v>
      </c>
    </row>
    <row r="327" spans="1:65" s="2" customFormat="1" ht="24.2" customHeight="1">
      <c r="A327" s="32"/>
      <c r="B327" s="33"/>
      <c r="C327" s="189" t="s">
        <v>657</v>
      </c>
      <c r="D327" s="189" t="s">
        <v>179</v>
      </c>
      <c r="E327" s="190" t="s">
        <v>312</v>
      </c>
      <c r="F327" s="191" t="s">
        <v>313</v>
      </c>
      <c r="G327" s="192" t="s">
        <v>182</v>
      </c>
      <c r="H327" s="193">
        <v>148.275</v>
      </c>
      <c r="I327" s="194"/>
      <c r="J327" s="195">
        <f>ROUND(I327*H327,2)</f>
        <v>0</v>
      </c>
      <c r="K327" s="191" t="s">
        <v>183</v>
      </c>
      <c r="L327" s="37"/>
      <c r="M327" s="196" t="s">
        <v>1</v>
      </c>
      <c r="N327" s="197" t="s">
        <v>45</v>
      </c>
      <c r="O327" s="69"/>
      <c r="P327" s="198">
        <f>O327*H327</f>
        <v>0</v>
      </c>
      <c r="Q327" s="198">
        <v>0.18463</v>
      </c>
      <c r="R327" s="198">
        <f>Q327*H327</f>
        <v>27.37601325</v>
      </c>
      <c r="S327" s="198">
        <v>0</v>
      </c>
      <c r="T327" s="199">
        <f>S327*H327</f>
        <v>0</v>
      </c>
      <c r="U327" s="32"/>
      <c r="V327" s="32"/>
      <c r="W327" s="32"/>
      <c r="X327" s="32"/>
      <c r="Y327" s="32"/>
      <c r="Z327" s="32"/>
      <c r="AA327" s="32"/>
      <c r="AB327" s="32"/>
      <c r="AC327" s="32"/>
      <c r="AD327" s="32"/>
      <c r="AE327" s="32"/>
      <c r="AR327" s="200" t="s">
        <v>184</v>
      </c>
      <c r="AT327" s="200" t="s">
        <v>179</v>
      </c>
      <c r="AU327" s="200" t="s">
        <v>89</v>
      </c>
      <c r="AY327" s="15" t="s">
        <v>177</v>
      </c>
      <c r="BE327" s="201">
        <f>IF(N327="základní",J327,0)</f>
        <v>0</v>
      </c>
      <c r="BF327" s="201">
        <f>IF(N327="snížená",J327,0)</f>
        <v>0</v>
      </c>
      <c r="BG327" s="201">
        <f>IF(N327="zákl. přenesená",J327,0)</f>
        <v>0</v>
      </c>
      <c r="BH327" s="201">
        <f>IF(N327="sníž. přenesená",J327,0)</f>
        <v>0</v>
      </c>
      <c r="BI327" s="201">
        <f>IF(N327="nulová",J327,0)</f>
        <v>0</v>
      </c>
      <c r="BJ327" s="15" t="s">
        <v>87</v>
      </c>
      <c r="BK327" s="201">
        <f>ROUND(I327*H327,2)</f>
        <v>0</v>
      </c>
      <c r="BL327" s="15" t="s">
        <v>184</v>
      </c>
      <c r="BM327" s="200" t="s">
        <v>1396</v>
      </c>
    </row>
    <row r="328" spans="1:47" s="2" customFormat="1" ht="29.25">
      <c r="A328" s="32"/>
      <c r="B328" s="33"/>
      <c r="C328" s="34"/>
      <c r="D328" s="202" t="s">
        <v>186</v>
      </c>
      <c r="E328" s="34"/>
      <c r="F328" s="203" t="s">
        <v>315</v>
      </c>
      <c r="G328" s="34"/>
      <c r="H328" s="34"/>
      <c r="I328" s="204"/>
      <c r="J328" s="34"/>
      <c r="K328" s="34"/>
      <c r="L328" s="37"/>
      <c r="M328" s="205"/>
      <c r="N328" s="206"/>
      <c r="O328" s="69"/>
      <c r="P328" s="69"/>
      <c r="Q328" s="69"/>
      <c r="R328" s="69"/>
      <c r="S328" s="69"/>
      <c r="T328" s="70"/>
      <c r="U328" s="32"/>
      <c r="V328" s="32"/>
      <c r="W328" s="32"/>
      <c r="X328" s="32"/>
      <c r="Y328" s="32"/>
      <c r="Z328" s="32"/>
      <c r="AA328" s="32"/>
      <c r="AB328" s="32"/>
      <c r="AC328" s="32"/>
      <c r="AD328" s="32"/>
      <c r="AE328" s="32"/>
      <c r="AT328" s="15" t="s">
        <v>186</v>
      </c>
      <c r="AU328" s="15" t="s">
        <v>89</v>
      </c>
    </row>
    <row r="329" spans="1:47" s="2" customFormat="1" ht="19.5">
      <c r="A329" s="32"/>
      <c r="B329" s="33"/>
      <c r="C329" s="34"/>
      <c r="D329" s="202" t="s">
        <v>188</v>
      </c>
      <c r="E329" s="34"/>
      <c r="F329" s="207" t="s">
        <v>882</v>
      </c>
      <c r="G329" s="34"/>
      <c r="H329" s="34"/>
      <c r="I329" s="204"/>
      <c r="J329" s="34"/>
      <c r="K329" s="34"/>
      <c r="L329" s="37"/>
      <c r="M329" s="205"/>
      <c r="N329" s="206"/>
      <c r="O329" s="69"/>
      <c r="P329" s="69"/>
      <c r="Q329" s="69"/>
      <c r="R329" s="69"/>
      <c r="S329" s="69"/>
      <c r="T329" s="70"/>
      <c r="U329" s="32"/>
      <c r="V329" s="32"/>
      <c r="W329" s="32"/>
      <c r="X329" s="32"/>
      <c r="Y329" s="32"/>
      <c r="Z329" s="32"/>
      <c r="AA329" s="32"/>
      <c r="AB329" s="32"/>
      <c r="AC329" s="32"/>
      <c r="AD329" s="32"/>
      <c r="AE329" s="32"/>
      <c r="AT329" s="15" t="s">
        <v>188</v>
      </c>
      <c r="AU329" s="15" t="s">
        <v>89</v>
      </c>
    </row>
    <row r="330" spans="1:65" s="2" customFormat="1" ht="14.45" customHeight="1">
      <c r="A330" s="32"/>
      <c r="B330" s="33"/>
      <c r="C330" s="189" t="s">
        <v>659</v>
      </c>
      <c r="D330" s="189" t="s">
        <v>179</v>
      </c>
      <c r="E330" s="190" t="s">
        <v>318</v>
      </c>
      <c r="F330" s="191" t="s">
        <v>319</v>
      </c>
      <c r="G330" s="192" t="s">
        <v>182</v>
      </c>
      <c r="H330" s="193">
        <v>1117.18</v>
      </c>
      <c r="I330" s="194"/>
      <c r="J330" s="195">
        <f>ROUND(I330*H330,2)</f>
        <v>0</v>
      </c>
      <c r="K330" s="191" t="s">
        <v>183</v>
      </c>
      <c r="L330" s="37"/>
      <c r="M330" s="196" t="s">
        <v>1</v>
      </c>
      <c r="N330" s="197" t="s">
        <v>45</v>
      </c>
      <c r="O330" s="69"/>
      <c r="P330" s="198">
        <f>O330*H330</f>
        <v>0</v>
      </c>
      <c r="Q330" s="198">
        <v>0.23</v>
      </c>
      <c r="R330" s="198">
        <f>Q330*H330</f>
        <v>256.95140000000004</v>
      </c>
      <c r="S330" s="198">
        <v>0</v>
      </c>
      <c r="T330" s="199">
        <f>S330*H330</f>
        <v>0</v>
      </c>
      <c r="U330" s="32"/>
      <c r="V330" s="32"/>
      <c r="W330" s="32"/>
      <c r="X330" s="32"/>
      <c r="Y330" s="32"/>
      <c r="Z330" s="32"/>
      <c r="AA330" s="32"/>
      <c r="AB330" s="32"/>
      <c r="AC330" s="32"/>
      <c r="AD330" s="32"/>
      <c r="AE330" s="32"/>
      <c r="AR330" s="200" t="s">
        <v>184</v>
      </c>
      <c r="AT330" s="200" t="s">
        <v>179</v>
      </c>
      <c r="AU330" s="200" t="s">
        <v>89</v>
      </c>
      <c r="AY330" s="15" t="s">
        <v>177</v>
      </c>
      <c r="BE330" s="201">
        <f>IF(N330="základní",J330,0)</f>
        <v>0</v>
      </c>
      <c r="BF330" s="201">
        <f>IF(N330="snížená",J330,0)</f>
        <v>0</v>
      </c>
      <c r="BG330" s="201">
        <f>IF(N330="zákl. přenesená",J330,0)</f>
        <v>0</v>
      </c>
      <c r="BH330" s="201">
        <f>IF(N330="sníž. přenesená",J330,0)</f>
        <v>0</v>
      </c>
      <c r="BI330" s="201">
        <f>IF(N330="nulová",J330,0)</f>
        <v>0</v>
      </c>
      <c r="BJ330" s="15" t="s">
        <v>87</v>
      </c>
      <c r="BK330" s="201">
        <f>ROUND(I330*H330,2)</f>
        <v>0</v>
      </c>
      <c r="BL330" s="15" t="s">
        <v>184</v>
      </c>
      <c r="BM330" s="200" t="s">
        <v>1397</v>
      </c>
    </row>
    <row r="331" spans="1:47" s="2" customFormat="1" ht="19.5">
      <c r="A331" s="32"/>
      <c r="B331" s="33"/>
      <c r="C331" s="34"/>
      <c r="D331" s="202" t="s">
        <v>186</v>
      </c>
      <c r="E331" s="34"/>
      <c r="F331" s="203" t="s">
        <v>321</v>
      </c>
      <c r="G331" s="34"/>
      <c r="H331" s="34"/>
      <c r="I331" s="204"/>
      <c r="J331" s="34"/>
      <c r="K331" s="34"/>
      <c r="L331" s="37"/>
      <c r="M331" s="205"/>
      <c r="N331" s="206"/>
      <c r="O331" s="69"/>
      <c r="P331" s="69"/>
      <c r="Q331" s="69"/>
      <c r="R331" s="69"/>
      <c r="S331" s="69"/>
      <c r="T331" s="70"/>
      <c r="U331" s="32"/>
      <c r="V331" s="32"/>
      <c r="W331" s="32"/>
      <c r="X331" s="32"/>
      <c r="Y331" s="32"/>
      <c r="Z331" s="32"/>
      <c r="AA331" s="32"/>
      <c r="AB331" s="32"/>
      <c r="AC331" s="32"/>
      <c r="AD331" s="32"/>
      <c r="AE331" s="32"/>
      <c r="AT331" s="15" t="s">
        <v>186</v>
      </c>
      <c r="AU331" s="15" t="s">
        <v>89</v>
      </c>
    </row>
    <row r="332" spans="1:65" s="2" customFormat="1" ht="24.2" customHeight="1">
      <c r="A332" s="32"/>
      <c r="B332" s="33"/>
      <c r="C332" s="189" t="s">
        <v>663</v>
      </c>
      <c r="D332" s="189" t="s">
        <v>179</v>
      </c>
      <c r="E332" s="190" t="s">
        <v>594</v>
      </c>
      <c r="F332" s="191" t="s">
        <v>595</v>
      </c>
      <c r="G332" s="192" t="s">
        <v>182</v>
      </c>
      <c r="H332" s="193">
        <v>4335.309</v>
      </c>
      <c r="I332" s="194"/>
      <c r="J332" s="195">
        <f>ROUND(I332*H332,2)</f>
        <v>0</v>
      </c>
      <c r="K332" s="191" t="s">
        <v>183</v>
      </c>
      <c r="L332" s="37"/>
      <c r="M332" s="196" t="s">
        <v>1</v>
      </c>
      <c r="N332" s="197" t="s">
        <v>45</v>
      </c>
      <c r="O332" s="69"/>
      <c r="P332" s="198">
        <f>O332*H332</f>
        <v>0</v>
      </c>
      <c r="Q332" s="198">
        <v>0.01585</v>
      </c>
      <c r="R332" s="198">
        <f>Q332*H332</f>
        <v>68.71464765</v>
      </c>
      <c r="S332" s="198">
        <v>0</v>
      </c>
      <c r="T332" s="199">
        <f>S332*H332</f>
        <v>0</v>
      </c>
      <c r="U332" s="32"/>
      <c r="V332" s="32"/>
      <c r="W332" s="32"/>
      <c r="X332" s="32"/>
      <c r="Y332" s="32"/>
      <c r="Z332" s="32"/>
      <c r="AA332" s="32"/>
      <c r="AB332" s="32"/>
      <c r="AC332" s="32"/>
      <c r="AD332" s="32"/>
      <c r="AE332" s="32"/>
      <c r="AR332" s="200" t="s">
        <v>184</v>
      </c>
      <c r="AT332" s="200" t="s">
        <v>179</v>
      </c>
      <c r="AU332" s="200" t="s">
        <v>89</v>
      </c>
      <c r="AY332" s="15" t="s">
        <v>177</v>
      </c>
      <c r="BE332" s="201">
        <f>IF(N332="základní",J332,0)</f>
        <v>0</v>
      </c>
      <c r="BF332" s="201">
        <f>IF(N332="snížená",J332,0)</f>
        <v>0</v>
      </c>
      <c r="BG332" s="201">
        <f>IF(N332="zákl. přenesená",J332,0)</f>
        <v>0</v>
      </c>
      <c r="BH332" s="201">
        <f>IF(N332="sníž. přenesená",J332,0)</f>
        <v>0</v>
      </c>
      <c r="BI332" s="201">
        <f>IF(N332="nulová",J332,0)</f>
        <v>0</v>
      </c>
      <c r="BJ332" s="15" t="s">
        <v>87</v>
      </c>
      <c r="BK332" s="201">
        <f>ROUND(I332*H332,2)</f>
        <v>0</v>
      </c>
      <c r="BL332" s="15" t="s">
        <v>184</v>
      </c>
      <c r="BM332" s="200" t="s">
        <v>1398</v>
      </c>
    </row>
    <row r="333" spans="1:47" s="2" customFormat="1" ht="29.25">
      <c r="A333" s="32"/>
      <c r="B333" s="33"/>
      <c r="C333" s="34"/>
      <c r="D333" s="202" t="s">
        <v>186</v>
      </c>
      <c r="E333" s="34"/>
      <c r="F333" s="203" t="s">
        <v>597</v>
      </c>
      <c r="G333" s="34"/>
      <c r="H333" s="34"/>
      <c r="I333" s="204"/>
      <c r="J333" s="34"/>
      <c r="K333" s="34"/>
      <c r="L333" s="37"/>
      <c r="M333" s="205"/>
      <c r="N333" s="206"/>
      <c r="O333" s="69"/>
      <c r="P333" s="69"/>
      <c r="Q333" s="69"/>
      <c r="R333" s="69"/>
      <c r="S333" s="69"/>
      <c r="T333" s="70"/>
      <c r="U333" s="32"/>
      <c r="V333" s="32"/>
      <c r="W333" s="32"/>
      <c r="X333" s="32"/>
      <c r="Y333" s="32"/>
      <c r="Z333" s="32"/>
      <c r="AA333" s="32"/>
      <c r="AB333" s="32"/>
      <c r="AC333" s="32"/>
      <c r="AD333" s="32"/>
      <c r="AE333" s="32"/>
      <c r="AT333" s="15" t="s">
        <v>186</v>
      </c>
      <c r="AU333" s="15" t="s">
        <v>89</v>
      </c>
    </row>
    <row r="334" spans="1:65" s="2" customFormat="1" ht="24.2" customHeight="1">
      <c r="A334" s="32"/>
      <c r="B334" s="33"/>
      <c r="C334" s="189" t="s">
        <v>665</v>
      </c>
      <c r="D334" s="189" t="s">
        <v>179</v>
      </c>
      <c r="E334" s="190" t="s">
        <v>599</v>
      </c>
      <c r="F334" s="191" t="s">
        <v>600</v>
      </c>
      <c r="G334" s="192" t="s">
        <v>182</v>
      </c>
      <c r="H334" s="193">
        <v>4335.309</v>
      </c>
      <c r="I334" s="194"/>
      <c r="J334" s="195">
        <f>ROUND(I334*H334,2)</f>
        <v>0</v>
      </c>
      <c r="K334" s="191" t="s">
        <v>183</v>
      </c>
      <c r="L334" s="37"/>
      <c r="M334" s="196" t="s">
        <v>1</v>
      </c>
      <c r="N334" s="197" t="s">
        <v>45</v>
      </c>
      <c r="O334" s="69"/>
      <c r="P334" s="198">
        <f>O334*H334</f>
        <v>0</v>
      </c>
      <c r="Q334" s="198">
        <v>0.0317</v>
      </c>
      <c r="R334" s="198">
        <f>Q334*H334</f>
        <v>137.4292953</v>
      </c>
      <c r="S334" s="198">
        <v>0</v>
      </c>
      <c r="T334" s="199">
        <f>S334*H334</f>
        <v>0</v>
      </c>
      <c r="U334" s="32"/>
      <c r="V334" s="32"/>
      <c r="W334" s="32"/>
      <c r="X334" s="32"/>
      <c r="Y334" s="32"/>
      <c r="Z334" s="32"/>
      <c r="AA334" s="32"/>
      <c r="AB334" s="32"/>
      <c r="AC334" s="32"/>
      <c r="AD334" s="32"/>
      <c r="AE334" s="32"/>
      <c r="AR334" s="200" t="s">
        <v>184</v>
      </c>
      <c r="AT334" s="200" t="s">
        <v>179</v>
      </c>
      <c r="AU334" s="200" t="s">
        <v>89</v>
      </c>
      <c r="AY334" s="15" t="s">
        <v>177</v>
      </c>
      <c r="BE334" s="201">
        <f>IF(N334="základní",J334,0)</f>
        <v>0</v>
      </c>
      <c r="BF334" s="201">
        <f>IF(N334="snížená",J334,0)</f>
        <v>0</v>
      </c>
      <c r="BG334" s="201">
        <f>IF(N334="zákl. přenesená",J334,0)</f>
        <v>0</v>
      </c>
      <c r="BH334" s="201">
        <f>IF(N334="sníž. přenesená",J334,0)</f>
        <v>0</v>
      </c>
      <c r="BI334" s="201">
        <f>IF(N334="nulová",J334,0)</f>
        <v>0</v>
      </c>
      <c r="BJ334" s="15" t="s">
        <v>87</v>
      </c>
      <c r="BK334" s="201">
        <f>ROUND(I334*H334,2)</f>
        <v>0</v>
      </c>
      <c r="BL334" s="15" t="s">
        <v>184</v>
      </c>
      <c r="BM334" s="200" t="s">
        <v>1399</v>
      </c>
    </row>
    <row r="335" spans="1:47" s="2" customFormat="1" ht="29.25">
      <c r="A335" s="32"/>
      <c r="B335" s="33"/>
      <c r="C335" s="34"/>
      <c r="D335" s="202" t="s">
        <v>186</v>
      </c>
      <c r="E335" s="34"/>
      <c r="F335" s="203" t="s">
        <v>602</v>
      </c>
      <c r="G335" s="34"/>
      <c r="H335" s="34"/>
      <c r="I335" s="204"/>
      <c r="J335" s="34"/>
      <c r="K335" s="34"/>
      <c r="L335" s="37"/>
      <c r="M335" s="205"/>
      <c r="N335" s="206"/>
      <c r="O335" s="69"/>
      <c r="P335" s="69"/>
      <c r="Q335" s="69"/>
      <c r="R335" s="69"/>
      <c r="S335" s="69"/>
      <c r="T335" s="70"/>
      <c r="U335" s="32"/>
      <c r="V335" s="32"/>
      <c r="W335" s="32"/>
      <c r="X335" s="32"/>
      <c r="Y335" s="32"/>
      <c r="Z335" s="32"/>
      <c r="AA335" s="32"/>
      <c r="AB335" s="32"/>
      <c r="AC335" s="32"/>
      <c r="AD335" s="32"/>
      <c r="AE335" s="32"/>
      <c r="AT335" s="15" t="s">
        <v>186</v>
      </c>
      <c r="AU335" s="15" t="s">
        <v>89</v>
      </c>
    </row>
    <row r="336" spans="1:65" s="2" customFormat="1" ht="24.2" customHeight="1">
      <c r="A336" s="32"/>
      <c r="B336" s="33"/>
      <c r="C336" s="189" t="s">
        <v>667</v>
      </c>
      <c r="D336" s="189" t="s">
        <v>179</v>
      </c>
      <c r="E336" s="190" t="s">
        <v>324</v>
      </c>
      <c r="F336" s="191" t="s">
        <v>325</v>
      </c>
      <c r="G336" s="192" t="s">
        <v>182</v>
      </c>
      <c r="H336" s="193">
        <v>156.621</v>
      </c>
      <c r="I336" s="194"/>
      <c r="J336" s="195">
        <f>ROUND(I336*H336,2)</f>
        <v>0</v>
      </c>
      <c r="K336" s="191" t="s">
        <v>183</v>
      </c>
      <c r="L336" s="37"/>
      <c r="M336" s="196" t="s">
        <v>1</v>
      </c>
      <c r="N336" s="197" t="s">
        <v>45</v>
      </c>
      <c r="O336" s="69"/>
      <c r="P336" s="198">
        <f>O336*H336</f>
        <v>0</v>
      </c>
      <c r="Q336" s="198">
        <v>0.00561</v>
      </c>
      <c r="R336" s="198">
        <f>Q336*H336</f>
        <v>0.8786438100000001</v>
      </c>
      <c r="S336" s="198">
        <v>0</v>
      </c>
      <c r="T336" s="199">
        <f>S336*H336</f>
        <v>0</v>
      </c>
      <c r="U336" s="32"/>
      <c r="V336" s="32"/>
      <c r="W336" s="32"/>
      <c r="X336" s="32"/>
      <c r="Y336" s="32"/>
      <c r="Z336" s="32"/>
      <c r="AA336" s="32"/>
      <c r="AB336" s="32"/>
      <c r="AC336" s="32"/>
      <c r="AD336" s="32"/>
      <c r="AE336" s="32"/>
      <c r="AR336" s="200" t="s">
        <v>184</v>
      </c>
      <c r="AT336" s="200" t="s">
        <v>179</v>
      </c>
      <c r="AU336" s="200" t="s">
        <v>89</v>
      </c>
      <c r="AY336" s="15" t="s">
        <v>177</v>
      </c>
      <c r="BE336" s="201">
        <f>IF(N336="základní",J336,0)</f>
        <v>0</v>
      </c>
      <c r="BF336" s="201">
        <f>IF(N336="snížená",J336,0)</f>
        <v>0</v>
      </c>
      <c r="BG336" s="201">
        <f>IF(N336="zákl. přenesená",J336,0)</f>
        <v>0</v>
      </c>
      <c r="BH336" s="201">
        <f>IF(N336="sníž. přenesená",J336,0)</f>
        <v>0</v>
      </c>
      <c r="BI336" s="201">
        <f>IF(N336="nulová",J336,0)</f>
        <v>0</v>
      </c>
      <c r="BJ336" s="15" t="s">
        <v>87</v>
      </c>
      <c r="BK336" s="201">
        <f>ROUND(I336*H336,2)</f>
        <v>0</v>
      </c>
      <c r="BL336" s="15" t="s">
        <v>184</v>
      </c>
      <c r="BM336" s="200" t="s">
        <v>1400</v>
      </c>
    </row>
    <row r="337" spans="1:47" s="2" customFormat="1" ht="19.5">
      <c r="A337" s="32"/>
      <c r="B337" s="33"/>
      <c r="C337" s="34"/>
      <c r="D337" s="202" t="s">
        <v>186</v>
      </c>
      <c r="E337" s="34"/>
      <c r="F337" s="203" t="s">
        <v>327</v>
      </c>
      <c r="G337" s="34"/>
      <c r="H337" s="34"/>
      <c r="I337" s="204"/>
      <c r="J337" s="34"/>
      <c r="K337" s="34"/>
      <c r="L337" s="37"/>
      <c r="M337" s="205"/>
      <c r="N337" s="206"/>
      <c r="O337" s="69"/>
      <c r="P337" s="69"/>
      <c r="Q337" s="69"/>
      <c r="R337" s="69"/>
      <c r="S337" s="69"/>
      <c r="T337" s="70"/>
      <c r="U337" s="32"/>
      <c r="V337" s="32"/>
      <c r="W337" s="32"/>
      <c r="X337" s="32"/>
      <c r="Y337" s="32"/>
      <c r="Z337" s="32"/>
      <c r="AA337" s="32"/>
      <c r="AB337" s="32"/>
      <c r="AC337" s="32"/>
      <c r="AD337" s="32"/>
      <c r="AE337" s="32"/>
      <c r="AT337" s="15" t="s">
        <v>186</v>
      </c>
      <c r="AU337" s="15" t="s">
        <v>89</v>
      </c>
    </row>
    <row r="338" spans="1:47" s="2" customFormat="1" ht="19.5">
      <c r="A338" s="32"/>
      <c r="B338" s="33"/>
      <c r="C338" s="34"/>
      <c r="D338" s="202" t="s">
        <v>188</v>
      </c>
      <c r="E338" s="34"/>
      <c r="F338" s="207" t="s">
        <v>889</v>
      </c>
      <c r="G338" s="34"/>
      <c r="H338" s="34"/>
      <c r="I338" s="204"/>
      <c r="J338" s="34"/>
      <c r="K338" s="34"/>
      <c r="L338" s="37"/>
      <c r="M338" s="205"/>
      <c r="N338" s="206"/>
      <c r="O338" s="69"/>
      <c r="P338" s="69"/>
      <c r="Q338" s="69"/>
      <c r="R338" s="69"/>
      <c r="S338" s="69"/>
      <c r="T338" s="70"/>
      <c r="U338" s="32"/>
      <c r="V338" s="32"/>
      <c r="W338" s="32"/>
      <c r="X338" s="32"/>
      <c r="Y338" s="32"/>
      <c r="Z338" s="32"/>
      <c r="AA338" s="32"/>
      <c r="AB338" s="32"/>
      <c r="AC338" s="32"/>
      <c r="AD338" s="32"/>
      <c r="AE338" s="32"/>
      <c r="AT338" s="15" t="s">
        <v>188</v>
      </c>
      <c r="AU338" s="15" t="s">
        <v>89</v>
      </c>
    </row>
    <row r="339" spans="1:65" s="2" customFormat="1" ht="14.45" customHeight="1">
      <c r="A339" s="32"/>
      <c r="B339" s="33"/>
      <c r="C339" s="189" t="s">
        <v>669</v>
      </c>
      <c r="D339" s="189" t="s">
        <v>179</v>
      </c>
      <c r="E339" s="190" t="s">
        <v>330</v>
      </c>
      <c r="F339" s="191" t="s">
        <v>331</v>
      </c>
      <c r="G339" s="192" t="s">
        <v>182</v>
      </c>
      <c r="H339" s="193">
        <v>143.36</v>
      </c>
      <c r="I339" s="194"/>
      <c r="J339" s="195">
        <f>ROUND(I339*H339,2)</f>
        <v>0</v>
      </c>
      <c r="K339" s="191" t="s">
        <v>183</v>
      </c>
      <c r="L339" s="37"/>
      <c r="M339" s="196" t="s">
        <v>1</v>
      </c>
      <c r="N339" s="197" t="s">
        <v>45</v>
      </c>
      <c r="O339" s="69"/>
      <c r="P339" s="198">
        <f>O339*H339</f>
        <v>0</v>
      </c>
      <c r="Q339" s="198">
        <v>0.00031</v>
      </c>
      <c r="R339" s="198">
        <f>Q339*H339</f>
        <v>0.044441600000000005</v>
      </c>
      <c r="S339" s="198">
        <v>0</v>
      </c>
      <c r="T339" s="199">
        <f>S339*H339</f>
        <v>0</v>
      </c>
      <c r="U339" s="32"/>
      <c r="V339" s="32"/>
      <c r="W339" s="32"/>
      <c r="X339" s="32"/>
      <c r="Y339" s="32"/>
      <c r="Z339" s="32"/>
      <c r="AA339" s="32"/>
      <c r="AB339" s="32"/>
      <c r="AC339" s="32"/>
      <c r="AD339" s="32"/>
      <c r="AE339" s="32"/>
      <c r="AR339" s="200" t="s">
        <v>184</v>
      </c>
      <c r="AT339" s="200" t="s">
        <v>179</v>
      </c>
      <c r="AU339" s="200" t="s">
        <v>89</v>
      </c>
      <c r="AY339" s="15" t="s">
        <v>177</v>
      </c>
      <c r="BE339" s="201">
        <f>IF(N339="základní",J339,0)</f>
        <v>0</v>
      </c>
      <c r="BF339" s="201">
        <f>IF(N339="snížená",J339,0)</f>
        <v>0</v>
      </c>
      <c r="BG339" s="201">
        <f>IF(N339="zákl. přenesená",J339,0)</f>
        <v>0</v>
      </c>
      <c r="BH339" s="201">
        <f>IF(N339="sníž. přenesená",J339,0)</f>
        <v>0</v>
      </c>
      <c r="BI339" s="201">
        <f>IF(N339="nulová",J339,0)</f>
        <v>0</v>
      </c>
      <c r="BJ339" s="15" t="s">
        <v>87</v>
      </c>
      <c r="BK339" s="201">
        <f>ROUND(I339*H339,2)</f>
        <v>0</v>
      </c>
      <c r="BL339" s="15" t="s">
        <v>184</v>
      </c>
      <c r="BM339" s="200" t="s">
        <v>1401</v>
      </c>
    </row>
    <row r="340" spans="1:47" s="2" customFormat="1" ht="19.5">
      <c r="A340" s="32"/>
      <c r="B340" s="33"/>
      <c r="C340" s="34"/>
      <c r="D340" s="202" t="s">
        <v>186</v>
      </c>
      <c r="E340" s="34"/>
      <c r="F340" s="203" t="s">
        <v>333</v>
      </c>
      <c r="G340" s="34"/>
      <c r="H340" s="34"/>
      <c r="I340" s="204"/>
      <c r="J340" s="34"/>
      <c r="K340" s="34"/>
      <c r="L340" s="37"/>
      <c r="M340" s="205"/>
      <c r="N340" s="206"/>
      <c r="O340" s="69"/>
      <c r="P340" s="69"/>
      <c r="Q340" s="69"/>
      <c r="R340" s="69"/>
      <c r="S340" s="69"/>
      <c r="T340" s="70"/>
      <c r="U340" s="32"/>
      <c r="V340" s="32"/>
      <c r="W340" s="32"/>
      <c r="X340" s="32"/>
      <c r="Y340" s="32"/>
      <c r="Z340" s="32"/>
      <c r="AA340" s="32"/>
      <c r="AB340" s="32"/>
      <c r="AC340" s="32"/>
      <c r="AD340" s="32"/>
      <c r="AE340" s="32"/>
      <c r="AT340" s="15" t="s">
        <v>186</v>
      </c>
      <c r="AU340" s="15" t="s">
        <v>89</v>
      </c>
    </row>
    <row r="341" spans="1:47" s="2" customFormat="1" ht="19.5">
      <c r="A341" s="32"/>
      <c r="B341" s="33"/>
      <c r="C341" s="34"/>
      <c r="D341" s="202" t="s">
        <v>188</v>
      </c>
      <c r="E341" s="34"/>
      <c r="F341" s="207" t="s">
        <v>891</v>
      </c>
      <c r="G341" s="34"/>
      <c r="H341" s="34"/>
      <c r="I341" s="204"/>
      <c r="J341" s="34"/>
      <c r="K341" s="34"/>
      <c r="L341" s="37"/>
      <c r="M341" s="205"/>
      <c r="N341" s="206"/>
      <c r="O341" s="69"/>
      <c r="P341" s="69"/>
      <c r="Q341" s="69"/>
      <c r="R341" s="69"/>
      <c r="S341" s="69"/>
      <c r="T341" s="70"/>
      <c r="U341" s="32"/>
      <c r="V341" s="32"/>
      <c r="W341" s="32"/>
      <c r="X341" s="32"/>
      <c r="Y341" s="32"/>
      <c r="Z341" s="32"/>
      <c r="AA341" s="32"/>
      <c r="AB341" s="32"/>
      <c r="AC341" s="32"/>
      <c r="AD341" s="32"/>
      <c r="AE341" s="32"/>
      <c r="AT341" s="15" t="s">
        <v>188</v>
      </c>
      <c r="AU341" s="15" t="s">
        <v>89</v>
      </c>
    </row>
    <row r="342" spans="1:65" s="2" customFormat="1" ht="24.2" customHeight="1">
      <c r="A342" s="32"/>
      <c r="B342" s="33"/>
      <c r="C342" s="189" t="s">
        <v>671</v>
      </c>
      <c r="D342" s="189" t="s">
        <v>179</v>
      </c>
      <c r="E342" s="190" t="s">
        <v>336</v>
      </c>
      <c r="F342" s="191" t="s">
        <v>337</v>
      </c>
      <c r="G342" s="192" t="s">
        <v>182</v>
      </c>
      <c r="H342" s="193">
        <v>143.45</v>
      </c>
      <c r="I342" s="194"/>
      <c r="J342" s="195">
        <f>ROUND(I342*H342,2)</f>
        <v>0</v>
      </c>
      <c r="K342" s="191" t="s">
        <v>183</v>
      </c>
      <c r="L342" s="37"/>
      <c r="M342" s="196" t="s">
        <v>1</v>
      </c>
      <c r="N342" s="197" t="s">
        <v>45</v>
      </c>
      <c r="O342" s="69"/>
      <c r="P342" s="198">
        <f>O342*H342</f>
        <v>0</v>
      </c>
      <c r="Q342" s="198">
        <v>0.10373</v>
      </c>
      <c r="R342" s="198">
        <f>Q342*H342</f>
        <v>14.880068499999998</v>
      </c>
      <c r="S342" s="198">
        <v>0</v>
      </c>
      <c r="T342" s="199">
        <f>S342*H342</f>
        <v>0</v>
      </c>
      <c r="U342" s="32"/>
      <c r="V342" s="32"/>
      <c r="W342" s="32"/>
      <c r="X342" s="32"/>
      <c r="Y342" s="32"/>
      <c r="Z342" s="32"/>
      <c r="AA342" s="32"/>
      <c r="AB342" s="32"/>
      <c r="AC342" s="32"/>
      <c r="AD342" s="32"/>
      <c r="AE342" s="32"/>
      <c r="AR342" s="200" t="s">
        <v>184</v>
      </c>
      <c r="AT342" s="200" t="s">
        <v>179</v>
      </c>
      <c r="AU342" s="200" t="s">
        <v>89</v>
      </c>
      <c r="AY342" s="15" t="s">
        <v>177</v>
      </c>
      <c r="BE342" s="201">
        <f>IF(N342="základní",J342,0)</f>
        <v>0</v>
      </c>
      <c r="BF342" s="201">
        <f>IF(N342="snížená",J342,0)</f>
        <v>0</v>
      </c>
      <c r="BG342" s="201">
        <f>IF(N342="zákl. přenesená",J342,0)</f>
        <v>0</v>
      </c>
      <c r="BH342" s="201">
        <f>IF(N342="sníž. přenesená",J342,0)</f>
        <v>0</v>
      </c>
      <c r="BI342" s="201">
        <f>IF(N342="nulová",J342,0)</f>
        <v>0</v>
      </c>
      <c r="BJ342" s="15" t="s">
        <v>87</v>
      </c>
      <c r="BK342" s="201">
        <f>ROUND(I342*H342,2)</f>
        <v>0</v>
      </c>
      <c r="BL342" s="15" t="s">
        <v>184</v>
      </c>
      <c r="BM342" s="200" t="s">
        <v>1402</v>
      </c>
    </row>
    <row r="343" spans="1:47" s="2" customFormat="1" ht="29.25">
      <c r="A343" s="32"/>
      <c r="B343" s="33"/>
      <c r="C343" s="34"/>
      <c r="D343" s="202" t="s">
        <v>186</v>
      </c>
      <c r="E343" s="34"/>
      <c r="F343" s="203" t="s">
        <v>339</v>
      </c>
      <c r="G343" s="34"/>
      <c r="H343" s="34"/>
      <c r="I343" s="204"/>
      <c r="J343" s="34"/>
      <c r="K343" s="34"/>
      <c r="L343" s="37"/>
      <c r="M343" s="205"/>
      <c r="N343" s="206"/>
      <c r="O343" s="69"/>
      <c r="P343" s="69"/>
      <c r="Q343" s="69"/>
      <c r="R343" s="69"/>
      <c r="S343" s="69"/>
      <c r="T343" s="70"/>
      <c r="U343" s="32"/>
      <c r="V343" s="32"/>
      <c r="W343" s="32"/>
      <c r="X343" s="32"/>
      <c r="Y343" s="32"/>
      <c r="Z343" s="32"/>
      <c r="AA343" s="32"/>
      <c r="AB343" s="32"/>
      <c r="AC343" s="32"/>
      <c r="AD343" s="32"/>
      <c r="AE343" s="32"/>
      <c r="AT343" s="15" t="s">
        <v>186</v>
      </c>
      <c r="AU343" s="15" t="s">
        <v>89</v>
      </c>
    </row>
    <row r="344" spans="1:47" s="2" customFormat="1" ht="19.5">
      <c r="A344" s="32"/>
      <c r="B344" s="33"/>
      <c r="C344" s="34"/>
      <c r="D344" s="202" t="s">
        <v>188</v>
      </c>
      <c r="E344" s="34"/>
      <c r="F344" s="207" t="s">
        <v>893</v>
      </c>
      <c r="G344" s="34"/>
      <c r="H344" s="34"/>
      <c r="I344" s="204"/>
      <c r="J344" s="34"/>
      <c r="K344" s="34"/>
      <c r="L344" s="37"/>
      <c r="M344" s="205"/>
      <c r="N344" s="206"/>
      <c r="O344" s="69"/>
      <c r="P344" s="69"/>
      <c r="Q344" s="69"/>
      <c r="R344" s="69"/>
      <c r="S344" s="69"/>
      <c r="T344" s="70"/>
      <c r="U344" s="32"/>
      <c r="V344" s="32"/>
      <c r="W344" s="32"/>
      <c r="X344" s="32"/>
      <c r="Y344" s="32"/>
      <c r="Z344" s="32"/>
      <c r="AA344" s="32"/>
      <c r="AB344" s="32"/>
      <c r="AC344" s="32"/>
      <c r="AD344" s="32"/>
      <c r="AE344" s="32"/>
      <c r="AT344" s="15" t="s">
        <v>188</v>
      </c>
      <c r="AU344" s="15" t="s">
        <v>89</v>
      </c>
    </row>
    <row r="345" spans="1:65" s="2" customFormat="1" ht="24.2" customHeight="1">
      <c r="A345" s="32"/>
      <c r="B345" s="33"/>
      <c r="C345" s="189" t="s">
        <v>673</v>
      </c>
      <c r="D345" s="189" t="s">
        <v>179</v>
      </c>
      <c r="E345" s="190" t="s">
        <v>342</v>
      </c>
      <c r="F345" s="191" t="s">
        <v>343</v>
      </c>
      <c r="G345" s="192" t="s">
        <v>182</v>
      </c>
      <c r="H345" s="193">
        <v>29.026</v>
      </c>
      <c r="I345" s="194"/>
      <c r="J345" s="195">
        <f>ROUND(I345*H345,2)</f>
        <v>0</v>
      </c>
      <c r="K345" s="191" t="s">
        <v>183</v>
      </c>
      <c r="L345" s="37"/>
      <c r="M345" s="196" t="s">
        <v>1</v>
      </c>
      <c r="N345" s="197" t="s">
        <v>45</v>
      </c>
      <c r="O345" s="69"/>
      <c r="P345" s="198">
        <f>O345*H345</f>
        <v>0</v>
      </c>
      <c r="Q345" s="198">
        <v>0.61404</v>
      </c>
      <c r="R345" s="198">
        <f>Q345*H345</f>
        <v>17.82312504</v>
      </c>
      <c r="S345" s="198">
        <v>0</v>
      </c>
      <c r="T345" s="199">
        <f>S345*H345</f>
        <v>0</v>
      </c>
      <c r="U345" s="32"/>
      <c r="V345" s="32"/>
      <c r="W345" s="32"/>
      <c r="X345" s="32"/>
      <c r="Y345" s="32"/>
      <c r="Z345" s="32"/>
      <c r="AA345" s="32"/>
      <c r="AB345" s="32"/>
      <c r="AC345" s="32"/>
      <c r="AD345" s="32"/>
      <c r="AE345" s="32"/>
      <c r="AR345" s="200" t="s">
        <v>184</v>
      </c>
      <c r="AT345" s="200" t="s">
        <v>179</v>
      </c>
      <c r="AU345" s="200" t="s">
        <v>89</v>
      </c>
      <c r="AY345" s="15" t="s">
        <v>177</v>
      </c>
      <c r="BE345" s="201">
        <f>IF(N345="základní",J345,0)</f>
        <v>0</v>
      </c>
      <c r="BF345" s="201">
        <f>IF(N345="snížená",J345,0)</f>
        <v>0</v>
      </c>
      <c r="BG345" s="201">
        <f>IF(N345="zákl. přenesená",J345,0)</f>
        <v>0</v>
      </c>
      <c r="BH345" s="201">
        <f>IF(N345="sníž. přenesená",J345,0)</f>
        <v>0</v>
      </c>
      <c r="BI345" s="201">
        <f>IF(N345="nulová",J345,0)</f>
        <v>0</v>
      </c>
      <c r="BJ345" s="15" t="s">
        <v>87</v>
      </c>
      <c r="BK345" s="201">
        <f>ROUND(I345*H345,2)</f>
        <v>0</v>
      </c>
      <c r="BL345" s="15" t="s">
        <v>184</v>
      </c>
      <c r="BM345" s="200" t="s">
        <v>1403</v>
      </c>
    </row>
    <row r="346" spans="1:47" s="2" customFormat="1" ht="29.25">
      <c r="A346" s="32"/>
      <c r="B346" s="33"/>
      <c r="C346" s="34"/>
      <c r="D346" s="202" t="s">
        <v>186</v>
      </c>
      <c r="E346" s="34"/>
      <c r="F346" s="203" t="s">
        <v>345</v>
      </c>
      <c r="G346" s="34"/>
      <c r="H346" s="34"/>
      <c r="I346" s="204"/>
      <c r="J346" s="34"/>
      <c r="K346" s="34"/>
      <c r="L346" s="37"/>
      <c r="M346" s="205"/>
      <c r="N346" s="206"/>
      <c r="O346" s="69"/>
      <c r="P346" s="69"/>
      <c r="Q346" s="69"/>
      <c r="R346" s="69"/>
      <c r="S346" s="69"/>
      <c r="T346" s="70"/>
      <c r="U346" s="32"/>
      <c r="V346" s="32"/>
      <c r="W346" s="32"/>
      <c r="X346" s="32"/>
      <c r="Y346" s="32"/>
      <c r="Z346" s="32"/>
      <c r="AA346" s="32"/>
      <c r="AB346" s="32"/>
      <c r="AC346" s="32"/>
      <c r="AD346" s="32"/>
      <c r="AE346" s="32"/>
      <c r="AT346" s="15" t="s">
        <v>186</v>
      </c>
      <c r="AU346" s="15" t="s">
        <v>89</v>
      </c>
    </row>
    <row r="347" spans="1:47" s="2" customFormat="1" ht="19.5">
      <c r="A347" s="32"/>
      <c r="B347" s="33"/>
      <c r="C347" s="34"/>
      <c r="D347" s="202" t="s">
        <v>188</v>
      </c>
      <c r="E347" s="34"/>
      <c r="F347" s="207" t="s">
        <v>615</v>
      </c>
      <c r="G347" s="34"/>
      <c r="H347" s="34"/>
      <c r="I347" s="204"/>
      <c r="J347" s="34"/>
      <c r="K347" s="34"/>
      <c r="L347" s="37"/>
      <c r="M347" s="205"/>
      <c r="N347" s="206"/>
      <c r="O347" s="69"/>
      <c r="P347" s="69"/>
      <c r="Q347" s="69"/>
      <c r="R347" s="69"/>
      <c r="S347" s="69"/>
      <c r="T347" s="70"/>
      <c r="U347" s="32"/>
      <c r="V347" s="32"/>
      <c r="W347" s="32"/>
      <c r="X347" s="32"/>
      <c r="Y347" s="32"/>
      <c r="Z347" s="32"/>
      <c r="AA347" s="32"/>
      <c r="AB347" s="32"/>
      <c r="AC347" s="32"/>
      <c r="AD347" s="32"/>
      <c r="AE347" s="32"/>
      <c r="AT347" s="15" t="s">
        <v>188</v>
      </c>
      <c r="AU347" s="15" t="s">
        <v>89</v>
      </c>
    </row>
    <row r="348" spans="1:65" s="2" customFormat="1" ht="14.45" customHeight="1">
      <c r="A348" s="32"/>
      <c r="B348" s="33"/>
      <c r="C348" s="189" t="s">
        <v>675</v>
      </c>
      <c r="D348" s="189" t="s">
        <v>179</v>
      </c>
      <c r="E348" s="190" t="s">
        <v>348</v>
      </c>
      <c r="F348" s="191" t="s">
        <v>349</v>
      </c>
      <c r="G348" s="192" t="s">
        <v>350</v>
      </c>
      <c r="H348" s="193">
        <v>18</v>
      </c>
      <c r="I348" s="194"/>
      <c r="J348" s="195">
        <f>ROUND(I348*H348,2)</f>
        <v>0</v>
      </c>
      <c r="K348" s="191" t="s">
        <v>183</v>
      </c>
      <c r="L348" s="37"/>
      <c r="M348" s="196" t="s">
        <v>1</v>
      </c>
      <c r="N348" s="197" t="s">
        <v>45</v>
      </c>
      <c r="O348" s="69"/>
      <c r="P348" s="198">
        <f>O348*H348</f>
        <v>0</v>
      </c>
      <c r="Q348" s="198">
        <v>0.0036</v>
      </c>
      <c r="R348" s="198">
        <f>Q348*H348</f>
        <v>0.0648</v>
      </c>
      <c r="S348" s="198">
        <v>0</v>
      </c>
      <c r="T348" s="199">
        <f>S348*H348</f>
        <v>0</v>
      </c>
      <c r="U348" s="32"/>
      <c r="V348" s="32"/>
      <c r="W348" s="32"/>
      <c r="X348" s="32"/>
      <c r="Y348" s="32"/>
      <c r="Z348" s="32"/>
      <c r="AA348" s="32"/>
      <c r="AB348" s="32"/>
      <c r="AC348" s="32"/>
      <c r="AD348" s="32"/>
      <c r="AE348" s="32"/>
      <c r="AR348" s="200" t="s">
        <v>184</v>
      </c>
      <c r="AT348" s="200" t="s">
        <v>179</v>
      </c>
      <c r="AU348" s="200" t="s">
        <v>89</v>
      </c>
      <c r="AY348" s="15" t="s">
        <v>177</v>
      </c>
      <c r="BE348" s="201">
        <f>IF(N348="základní",J348,0)</f>
        <v>0</v>
      </c>
      <c r="BF348" s="201">
        <f>IF(N348="snížená",J348,0)</f>
        <v>0</v>
      </c>
      <c r="BG348" s="201">
        <f>IF(N348="zákl. přenesená",J348,0)</f>
        <v>0</v>
      </c>
      <c r="BH348" s="201">
        <f>IF(N348="sníž. přenesená",J348,0)</f>
        <v>0</v>
      </c>
      <c r="BI348" s="201">
        <f>IF(N348="nulová",J348,0)</f>
        <v>0</v>
      </c>
      <c r="BJ348" s="15" t="s">
        <v>87</v>
      </c>
      <c r="BK348" s="201">
        <f>ROUND(I348*H348,2)</f>
        <v>0</v>
      </c>
      <c r="BL348" s="15" t="s">
        <v>184</v>
      </c>
      <c r="BM348" s="200" t="s">
        <v>1404</v>
      </c>
    </row>
    <row r="349" spans="1:47" s="2" customFormat="1" ht="19.5">
      <c r="A349" s="32"/>
      <c r="B349" s="33"/>
      <c r="C349" s="34"/>
      <c r="D349" s="202" t="s">
        <v>186</v>
      </c>
      <c r="E349" s="34"/>
      <c r="F349" s="203" t="s">
        <v>352</v>
      </c>
      <c r="G349" s="34"/>
      <c r="H349" s="34"/>
      <c r="I349" s="204"/>
      <c r="J349" s="34"/>
      <c r="K349" s="34"/>
      <c r="L349" s="37"/>
      <c r="M349" s="205"/>
      <c r="N349" s="206"/>
      <c r="O349" s="69"/>
      <c r="P349" s="69"/>
      <c r="Q349" s="69"/>
      <c r="R349" s="69"/>
      <c r="S349" s="69"/>
      <c r="T349" s="70"/>
      <c r="U349" s="32"/>
      <c r="V349" s="32"/>
      <c r="W349" s="32"/>
      <c r="X349" s="32"/>
      <c r="Y349" s="32"/>
      <c r="Z349" s="32"/>
      <c r="AA349" s="32"/>
      <c r="AB349" s="32"/>
      <c r="AC349" s="32"/>
      <c r="AD349" s="32"/>
      <c r="AE349" s="32"/>
      <c r="AT349" s="15" t="s">
        <v>186</v>
      </c>
      <c r="AU349" s="15" t="s">
        <v>89</v>
      </c>
    </row>
    <row r="350" spans="1:65" s="2" customFormat="1" ht="24.2" customHeight="1">
      <c r="A350" s="32"/>
      <c r="B350" s="33"/>
      <c r="C350" s="189" t="s">
        <v>677</v>
      </c>
      <c r="D350" s="189" t="s">
        <v>179</v>
      </c>
      <c r="E350" s="190" t="s">
        <v>354</v>
      </c>
      <c r="F350" s="191" t="s">
        <v>355</v>
      </c>
      <c r="G350" s="192" t="s">
        <v>182</v>
      </c>
      <c r="H350" s="193">
        <v>29.026</v>
      </c>
      <c r="I350" s="194"/>
      <c r="J350" s="195">
        <f>ROUND(I350*H350,2)</f>
        <v>0</v>
      </c>
      <c r="K350" s="191" t="s">
        <v>183</v>
      </c>
      <c r="L350" s="37"/>
      <c r="M350" s="196" t="s">
        <v>1</v>
      </c>
      <c r="N350" s="197" t="s">
        <v>45</v>
      </c>
      <c r="O350" s="69"/>
      <c r="P350" s="198">
        <f>O350*H350</f>
        <v>0</v>
      </c>
      <c r="Q350" s="198">
        <v>0.1514</v>
      </c>
      <c r="R350" s="198">
        <f>Q350*H350</f>
        <v>4.3945364</v>
      </c>
      <c r="S350" s="198">
        <v>0</v>
      </c>
      <c r="T350" s="199">
        <f>S350*H350</f>
        <v>0</v>
      </c>
      <c r="U350" s="32"/>
      <c r="V350" s="32"/>
      <c r="W350" s="32"/>
      <c r="X350" s="32"/>
      <c r="Y350" s="32"/>
      <c r="Z350" s="32"/>
      <c r="AA350" s="32"/>
      <c r="AB350" s="32"/>
      <c r="AC350" s="32"/>
      <c r="AD350" s="32"/>
      <c r="AE350" s="32"/>
      <c r="AR350" s="200" t="s">
        <v>184</v>
      </c>
      <c r="AT350" s="200" t="s">
        <v>179</v>
      </c>
      <c r="AU350" s="200" t="s">
        <v>89</v>
      </c>
      <c r="AY350" s="15" t="s">
        <v>177</v>
      </c>
      <c r="BE350" s="201">
        <f>IF(N350="základní",J350,0)</f>
        <v>0</v>
      </c>
      <c r="BF350" s="201">
        <f>IF(N350="snížená",J350,0)</f>
        <v>0</v>
      </c>
      <c r="BG350" s="201">
        <f>IF(N350="zákl. přenesená",J350,0)</f>
        <v>0</v>
      </c>
      <c r="BH350" s="201">
        <f>IF(N350="sníž. přenesená",J350,0)</f>
        <v>0</v>
      </c>
      <c r="BI350" s="201">
        <f>IF(N350="nulová",J350,0)</f>
        <v>0</v>
      </c>
      <c r="BJ350" s="15" t="s">
        <v>87</v>
      </c>
      <c r="BK350" s="201">
        <f>ROUND(I350*H350,2)</f>
        <v>0</v>
      </c>
      <c r="BL350" s="15" t="s">
        <v>184</v>
      </c>
      <c r="BM350" s="200" t="s">
        <v>1405</v>
      </c>
    </row>
    <row r="351" spans="1:47" s="2" customFormat="1" ht="19.5">
      <c r="A351" s="32"/>
      <c r="B351" s="33"/>
      <c r="C351" s="34"/>
      <c r="D351" s="202" t="s">
        <v>186</v>
      </c>
      <c r="E351" s="34"/>
      <c r="F351" s="203" t="s">
        <v>357</v>
      </c>
      <c r="G351" s="34"/>
      <c r="H351" s="34"/>
      <c r="I351" s="204"/>
      <c r="J351" s="34"/>
      <c r="K351" s="34"/>
      <c r="L351" s="37"/>
      <c r="M351" s="205"/>
      <c r="N351" s="206"/>
      <c r="O351" s="69"/>
      <c r="P351" s="69"/>
      <c r="Q351" s="69"/>
      <c r="R351" s="69"/>
      <c r="S351" s="69"/>
      <c r="T351" s="70"/>
      <c r="U351" s="32"/>
      <c r="V351" s="32"/>
      <c r="W351" s="32"/>
      <c r="X351" s="32"/>
      <c r="Y351" s="32"/>
      <c r="Z351" s="32"/>
      <c r="AA351" s="32"/>
      <c r="AB351" s="32"/>
      <c r="AC351" s="32"/>
      <c r="AD351" s="32"/>
      <c r="AE351" s="32"/>
      <c r="AT351" s="15" t="s">
        <v>186</v>
      </c>
      <c r="AU351" s="15" t="s">
        <v>89</v>
      </c>
    </row>
    <row r="352" spans="1:47" s="2" customFormat="1" ht="78">
      <c r="A352" s="32"/>
      <c r="B352" s="33"/>
      <c r="C352" s="34"/>
      <c r="D352" s="202" t="s">
        <v>188</v>
      </c>
      <c r="E352" s="34"/>
      <c r="F352" s="207" t="s">
        <v>617</v>
      </c>
      <c r="G352" s="34"/>
      <c r="H352" s="34"/>
      <c r="I352" s="204"/>
      <c r="J352" s="34"/>
      <c r="K352" s="34"/>
      <c r="L352" s="37"/>
      <c r="M352" s="205"/>
      <c r="N352" s="206"/>
      <c r="O352" s="69"/>
      <c r="P352" s="69"/>
      <c r="Q352" s="69"/>
      <c r="R352" s="69"/>
      <c r="S352" s="69"/>
      <c r="T352" s="70"/>
      <c r="U352" s="32"/>
      <c r="V352" s="32"/>
      <c r="W352" s="32"/>
      <c r="X352" s="32"/>
      <c r="Y352" s="32"/>
      <c r="Z352" s="32"/>
      <c r="AA352" s="32"/>
      <c r="AB352" s="32"/>
      <c r="AC352" s="32"/>
      <c r="AD352" s="32"/>
      <c r="AE352" s="32"/>
      <c r="AT352" s="15" t="s">
        <v>188</v>
      </c>
      <c r="AU352" s="15" t="s">
        <v>89</v>
      </c>
    </row>
    <row r="353" spans="2:63" s="12" customFormat="1" ht="22.9" customHeight="1">
      <c r="B353" s="173"/>
      <c r="C353" s="174"/>
      <c r="D353" s="175" t="s">
        <v>79</v>
      </c>
      <c r="E353" s="187" t="s">
        <v>218</v>
      </c>
      <c r="F353" s="187" t="s">
        <v>358</v>
      </c>
      <c r="G353" s="174"/>
      <c r="H353" s="174"/>
      <c r="I353" s="177"/>
      <c r="J353" s="188">
        <f>BK353</f>
        <v>0</v>
      </c>
      <c r="K353" s="174"/>
      <c r="L353" s="179"/>
      <c r="M353" s="180"/>
      <c r="N353" s="181"/>
      <c r="O353" s="181"/>
      <c r="P353" s="182">
        <f>SUM(P354:P356)</f>
        <v>0</v>
      </c>
      <c r="Q353" s="181"/>
      <c r="R353" s="182">
        <f>SUM(R354:R356)</f>
        <v>0</v>
      </c>
      <c r="S353" s="181"/>
      <c r="T353" s="183">
        <f>SUM(T354:T356)</f>
        <v>0</v>
      </c>
      <c r="AR353" s="184" t="s">
        <v>87</v>
      </c>
      <c r="AT353" s="185" t="s">
        <v>79</v>
      </c>
      <c r="AU353" s="185" t="s">
        <v>87</v>
      </c>
      <c r="AY353" s="184" t="s">
        <v>177</v>
      </c>
      <c r="BK353" s="186">
        <f>SUM(BK354:BK356)</f>
        <v>0</v>
      </c>
    </row>
    <row r="354" spans="1:65" s="2" customFormat="1" ht="24.2" customHeight="1">
      <c r="A354" s="32"/>
      <c r="B354" s="33"/>
      <c r="C354" s="189" t="s">
        <v>679</v>
      </c>
      <c r="D354" s="189" t="s">
        <v>179</v>
      </c>
      <c r="E354" s="190" t="s">
        <v>360</v>
      </c>
      <c r="F354" s="191" t="s">
        <v>361</v>
      </c>
      <c r="G354" s="192" t="s">
        <v>362</v>
      </c>
      <c r="H354" s="193">
        <v>4</v>
      </c>
      <c r="I354" s="194"/>
      <c r="J354" s="195">
        <f>ROUND(I354*H354,2)</f>
        <v>0</v>
      </c>
      <c r="K354" s="191" t="s">
        <v>183</v>
      </c>
      <c r="L354" s="37"/>
      <c r="M354" s="196" t="s">
        <v>1</v>
      </c>
      <c r="N354" s="197" t="s">
        <v>45</v>
      </c>
      <c r="O354" s="69"/>
      <c r="P354" s="198">
        <f>O354*H354</f>
        <v>0</v>
      </c>
      <c r="Q354" s="198">
        <v>0</v>
      </c>
      <c r="R354" s="198">
        <f>Q354*H354</f>
        <v>0</v>
      </c>
      <c r="S354" s="198">
        <v>0</v>
      </c>
      <c r="T354" s="199">
        <f>S354*H354</f>
        <v>0</v>
      </c>
      <c r="U354" s="32"/>
      <c r="V354" s="32"/>
      <c r="W354" s="32"/>
      <c r="X354" s="32"/>
      <c r="Y354" s="32"/>
      <c r="Z354" s="32"/>
      <c r="AA354" s="32"/>
      <c r="AB354" s="32"/>
      <c r="AC354" s="32"/>
      <c r="AD354" s="32"/>
      <c r="AE354" s="32"/>
      <c r="AR354" s="200" t="s">
        <v>184</v>
      </c>
      <c r="AT354" s="200" t="s">
        <v>179</v>
      </c>
      <c r="AU354" s="200" t="s">
        <v>89</v>
      </c>
      <c r="AY354" s="15" t="s">
        <v>177</v>
      </c>
      <c r="BE354" s="201">
        <f>IF(N354="základní",J354,0)</f>
        <v>0</v>
      </c>
      <c r="BF354" s="201">
        <f>IF(N354="snížená",J354,0)</f>
        <v>0</v>
      </c>
      <c r="BG354" s="201">
        <f>IF(N354="zákl. přenesená",J354,0)</f>
        <v>0</v>
      </c>
      <c r="BH354" s="201">
        <f>IF(N354="sníž. přenesená",J354,0)</f>
        <v>0</v>
      </c>
      <c r="BI354" s="201">
        <f>IF(N354="nulová",J354,0)</f>
        <v>0</v>
      </c>
      <c r="BJ354" s="15" t="s">
        <v>87</v>
      </c>
      <c r="BK354" s="201">
        <f>ROUND(I354*H354,2)</f>
        <v>0</v>
      </c>
      <c r="BL354" s="15" t="s">
        <v>184</v>
      </c>
      <c r="BM354" s="200" t="s">
        <v>1406</v>
      </c>
    </row>
    <row r="355" spans="1:47" s="2" customFormat="1" ht="19.5">
      <c r="A355" s="32"/>
      <c r="B355" s="33"/>
      <c r="C355" s="34"/>
      <c r="D355" s="202" t="s">
        <v>186</v>
      </c>
      <c r="E355" s="34"/>
      <c r="F355" s="203" t="s">
        <v>364</v>
      </c>
      <c r="G355" s="34"/>
      <c r="H355" s="34"/>
      <c r="I355" s="204"/>
      <c r="J355" s="34"/>
      <c r="K355" s="34"/>
      <c r="L355" s="37"/>
      <c r="M355" s="205"/>
      <c r="N355" s="206"/>
      <c r="O355" s="69"/>
      <c r="P355" s="69"/>
      <c r="Q355" s="69"/>
      <c r="R355" s="69"/>
      <c r="S355" s="69"/>
      <c r="T355" s="70"/>
      <c r="U355" s="32"/>
      <c r="V355" s="32"/>
      <c r="W355" s="32"/>
      <c r="X355" s="32"/>
      <c r="Y355" s="32"/>
      <c r="Z355" s="32"/>
      <c r="AA355" s="32"/>
      <c r="AB355" s="32"/>
      <c r="AC355" s="32"/>
      <c r="AD355" s="32"/>
      <c r="AE355" s="32"/>
      <c r="AT355" s="15" t="s">
        <v>186</v>
      </c>
      <c r="AU355" s="15" t="s">
        <v>89</v>
      </c>
    </row>
    <row r="356" spans="1:47" s="2" customFormat="1" ht="29.25">
      <c r="A356" s="32"/>
      <c r="B356" s="33"/>
      <c r="C356" s="34"/>
      <c r="D356" s="202" t="s">
        <v>188</v>
      </c>
      <c r="E356" s="34"/>
      <c r="F356" s="207" t="s">
        <v>899</v>
      </c>
      <c r="G356" s="34"/>
      <c r="H356" s="34"/>
      <c r="I356" s="204"/>
      <c r="J356" s="34"/>
      <c r="K356" s="34"/>
      <c r="L356" s="37"/>
      <c r="M356" s="205"/>
      <c r="N356" s="206"/>
      <c r="O356" s="69"/>
      <c r="P356" s="69"/>
      <c r="Q356" s="69"/>
      <c r="R356" s="69"/>
      <c r="S356" s="69"/>
      <c r="T356" s="70"/>
      <c r="U356" s="32"/>
      <c r="V356" s="32"/>
      <c r="W356" s="32"/>
      <c r="X356" s="32"/>
      <c r="Y356" s="32"/>
      <c r="Z356" s="32"/>
      <c r="AA356" s="32"/>
      <c r="AB356" s="32"/>
      <c r="AC356" s="32"/>
      <c r="AD356" s="32"/>
      <c r="AE356" s="32"/>
      <c r="AT356" s="15" t="s">
        <v>188</v>
      </c>
      <c r="AU356" s="15" t="s">
        <v>89</v>
      </c>
    </row>
    <row r="357" spans="2:63" s="12" customFormat="1" ht="22.9" customHeight="1">
      <c r="B357" s="173"/>
      <c r="C357" s="174"/>
      <c r="D357" s="175" t="s">
        <v>79</v>
      </c>
      <c r="E357" s="187" t="s">
        <v>220</v>
      </c>
      <c r="F357" s="187" t="s">
        <v>365</v>
      </c>
      <c r="G357" s="174"/>
      <c r="H357" s="174"/>
      <c r="I357" s="177"/>
      <c r="J357" s="188">
        <f>BK357</f>
        <v>0</v>
      </c>
      <c r="K357" s="174"/>
      <c r="L357" s="179"/>
      <c r="M357" s="180"/>
      <c r="N357" s="181"/>
      <c r="O357" s="181"/>
      <c r="P357" s="182">
        <f>SUM(P358:P370)</f>
        <v>0</v>
      </c>
      <c r="Q357" s="181"/>
      <c r="R357" s="182">
        <f>SUM(R358:R370)</f>
        <v>89.46862999999999</v>
      </c>
      <c r="S357" s="181"/>
      <c r="T357" s="183">
        <f>SUM(T358:T370)</f>
        <v>0</v>
      </c>
      <c r="AR357" s="184" t="s">
        <v>87</v>
      </c>
      <c r="AT357" s="185" t="s">
        <v>79</v>
      </c>
      <c r="AU357" s="185" t="s">
        <v>87</v>
      </c>
      <c r="AY357" s="184" t="s">
        <v>177</v>
      </c>
      <c r="BK357" s="186">
        <f>SUM(BK358:BK370)</f>
        <v>0</v>
      </c>
    </row>
    <row r="358" spans="1:65" s="2" customFormat="1" ht="24.2" customHeight="1">
      <c r="A358" s="32"/>
      <c r="B358" s="33"/>
      <c r="C358" s="189" t="s">
        <v>681</v>
      </c>
      <c r="D358" s="189" t="s">
        <v>179</v>
      </c>
      <c r="E358" s="190" t="s">
        <v>1407</v>
      </c>
      <c r="F358" s="191" t="s">
        <v>1408</v>
      </c>
      <c r="G358" s="192" t="s">
        <v>350</v>
      </c>
      <c r="H358" s="193">
        <v>18</v>
      </c>
      <c r="I358" s="194"/>
      <c r="J358" s="195">
        <f>ROUND(I358*H358,2)</f>
        <v>0</v>
      </c>
      <c r="K358" s="191" t="s">
        <v>183</v>
      </c>
      <c r="L358" s="37"/>
      <c r="M358" s="196" t="s">
        <v>1</v>
      </c>
      <c r="N358" s="197" t="s">
        <v>45</v>
      </c>
      <c r="O358" s="69"/>
      <c r="P358" s="198">
        <f>O358*H358</f>
        <v>0</v>
      </c>
      <c r="Q358" s="198">
        <v>0.00015</v>
      </c>
      <c r="R358" s="198">
        <f>Q358*H358</f>
        <v>0.0026999999999999997</v>
      </c>
      <c r="S358" s="198">
        <v>0</v>
      </c>
      <c r="T358" s="199">
        <f>S358*H358</f>
        <v>0</v>
      </c>
      <c r="U358" s="32"/>
      <c r="V358" s="32"/>
      <c r="W358" s="32"/>
      <c r="X358" s="32"/>
      <c r="Y358" s="32"/>
      <c r="Z358" s="32"/>
      <c r="AA358" s="32"/>
      <c r="AB358" s="32"/>
      <c r="AC358" s="32"/>
      <c r="AD358" s="32"/>
      <c r="AE358" s="32"/>
      <c r="AR358" s="200" t="s">
        <v>184</v>
      </c>
      <c r="AT358" s="200" t="s">
        <v>179</v>
      </c>
      <c r="AU358" s="200" t="s">
        <v>89</v>
      </c>
      <c r="AY358" s="15" t="s">
        <v>177</v>
      </c>
      <c r="BE358" s="201">
        <f>IF(N358="základní",J358,0)</f>
        <v>0</v>
      </c>
      <c r="BF358" s="201">
        <f>IF(N358="snížená",J358,0)</f>
        <v>0</v>
      </c>
      <c r="BG358" s="201">
        <f>IF(N358="zákl. přenesená",J358,0)</f>
        <v>0</v>
      </c>
      <c r="BH358" s="201">
        <f>IF(N358="sníž. přenesená",J358,0)</f>
        <v>0</v>
      </c>
      <c r="BI358" s="201">
        <f>IF(N358="nulová",J358,0)</f>
        <v>0</v>
      </c>
      <c r="BJ358" s="15" t="s">
        <v>87</v>
      </c>
      <c r="BK358" s="201">
        <f>ROUND(I358*H358,2)</f>
        <v>0</v>
      </c>
      <c r="BL358" s="15" t="s">
        <v>184</v>
      </c>
      <c r="BM358" s="200" t="s">
        <v>1409</v>
      </c>
    </row>
    <row r="359" spans="1:47" s="2" customFormat="1" ht="19.5">
      <c r="A359" s="32"/>
      <c r="B359" s="33"/>
      <c r="C359" s="34"/>
      <c r="D359" s="202" t="s">
        <v>186</v>
      </c>
      <c r="E359" s="34"/>
      <c r="F359" s="203" t="s">
        <v>1410</v>
      </c>
      <c r="G359" s="34"/>
      <c r="H359" s="34"/>
      <c r="I359" s="204"/>
      <c r="J359" s="34"/>
      <c r="K359" s="34"/>
      <c r="L359" s="37"/>
      <c r="M359" s="205"/>
      <c r="N359" s="206"/>
      <c r="O359" s="69"/>
      <c r="P359" s="69"/>
      <c r="Q359" s="69"/>
      <c r="R359" s="69"/>
      <c r="S359" s="69"/>
      <c r="T359" s="70"/>
      <c r="U359" s="32"/>
      <c r="V359" s="32"/>
      <c r="W359" s="32"/>
      <c r="X359" s="32"/>
      <c r="Y359" s="32"/>
      <c r="Z359" s="32"/>
      <c r="AA359" s="32"/>
      <c r="AB359" s="32"/>
      <c r="AC359" s="32"/>
      <c r="AD359" s="32"/>
      <c r="AE359" s="32"/>
      <c r="AT359" s="15" t="s">
        <v>186</v>
      </c>
      <c r="AU359" s="15" t="s">
        <v>89</v>
      </c>
    </row>
    <row r="360" spans="1:65" s="2" customFormat="1" ht="14.45" customHeight="1">
      <c r="A360" s="32"/>
      <c r="B360" s="33"/>
      <c r="C360" s="189" t="s">
        <v>683</v>
      </c>
      <c r="D360" s="189" t="s">
        <v>179</v>
      </c>
      <c r="E360" s="190" t="s">
        <v>1411</v>
      </c>
      <c r="F360" s="191" t="s">
        <v>1412</v>
      </c>
      <c r="G360" s="192" t="s">
        <v>350</v>
      </c>
      <c r="H360" s="193">
        <v>18</v>
      </c>
      <c r="I360" s="194"/>
      <c r="J360" s="195">
        <f>ROUND(I360*H360,2)</f>
        <v>0</v>
      </c>
      <c r="K360" s="191" t="s">
        <v>183</v>
      </c>
      <c r="L360" s="37"/>
      <c r="M360" s="196" t="s">
        <v>1</v>
      </c>
      <c r="N360" s="197" t="s">
        <v>45</v>
      </c>
      <c r="O360" s="69"/>
      <c r="P360" s="198">
        <f>O360*H360</f>
        <v>0</v>
      </c>
      <c r="Q360" s="198">
        <v>0</v>
      </c>
      <c r="R360" s="198">
        <f>Q360*H360</f>
        <v>0</v>
      </c>
      <c r="S360" s="198">
        <v>0</v>
      </c>
      <c r="T360" s="199">
        <f>S360*H360</f>
        <v>0</v>
      </c>
      <c r="U360" s="32"/>
      <c r="V360" s="32"/>
      <c r="W360" s="32"/>
      <c r="X360" s="32"/>
      <c r="Y360" s="32"/>
      <c r="Z360" s="32"/>
      <c r="AA360" s="32"/>
      <c r="AB360" s="32"/>
      <c r="AC360" s="32"/>
      <c r="AD360" s="32"/>
      <c r="AE360" s="32"/>
      <c r="AR360" s="200" t="s">
        <v>184</v>
      </c>
      <c r="AT360" s="200" t="s">
        <v>179</v>
      </c>
      <c r="AU360" s="200" t="s">
        <v>89</v>
      </c>
      <c r="AY360" s="15" t="s">
        <v>177</v>
      </c>
      <c r="BE360" s="201">
        <f>IF(N360="základní",J360,0)</f>
        <v>0</v>
      </c>
      <c r="BF360" s="201">
        <f>IF(N360="snížená",J360,0)</f>
        <v>0</v>
      </c>
      <c r="BG360" s="201">
        <f>IF(N360="zákl. přenesená",J360,0)</f>
        <v>0</v>
      </c>
      <c r="BH360" s="201">
        <f>IF(N360="sníž. přenesená",J360,0)</f>
        <v>0</v>
      </c>
      <c r="BI360" s="201">
        <f>IF(N360="nulová",J360,0)</f>
        <v>0</v>
      </c>
      <c r="BJ360" s="15" t="s">
        <v>87</v>
      </c>
      <c r="BK360" s="201">
        <f>ROUND(I360*H360,2)</f>
        <v>0</v>
      </c>
      <c r="BL360" s="15" t="s">
        <v>184</v>
      </c>
      <c r="BM360" s="200" t="s">
        <v>1413</v>
      </c>
    </row>
    <row r="361" spans="1:47" s="2" customFormat="1" ht="19.5">
      <c r="A361" s="32"/>
      <c r="B361" s="33"/>
      <c r="C361" s="34"/>
      <c r="D361" s="202" t="s">
        <v>186</v>
      </c>
      <c r="E361" s="34"/>
      <c r="F361" s="203" t="s">
        <v>1414</v>
      </c>
      <c r="G361" s="34"/>
      <c r="H361" s="34"/>
      <c r="I361" s="204"/>
      <c r="J361" s="34"/>
      <c r="K361" s="34"/>
      <c r="L361" s="37"/>
      <c r="M361" s="205"/>
      <c r="N361" s="206"/>
      <c r="O361" s="69"/>
      <c r="P361" s="69"/>
      <c r="Q361" s="69"/>
      <c r="R361" s="69"/>
      <c r="S361" s="69"/>
      <c r="T361" s="70"/>
      <c r="U361" s="32"/>
      <c r="V361" s="32"/>
      <c r="W361" s="32"/>
      <c r="X361" s="32"/>
      <c r="Y361" s="32"/>
      <c r="Z361" s="32"/>
      <c r="AA361" s="32"/>
      <c r="AB361" s="32"/>
      <c r="AC361" s="32"/>
      <c r="AD361" s="32"/>
      <c r="AE361" s="32"/>
      <c r="AT361" s="15" t="s">
        <v>186</v>
      </c>
      <c r="AU361" s="15" t="s">
        <v>89</v>
      </c>
    </row>
    <row r="362" spans="1:65" s="2" customFormat="1" ht="24.2" customHeight="1">
      <c r="A362" s="32"/>
      <c r="B362" s="33"/>
      <c r="C362" s="189" t="s">
        <v>895</v>
      </c>
      <c r="D362" s="189" t="s">
        <v>179</v>
      </c>
      <c r="E362" s="190" t="s">
        <v>367</v>
      </c>
      <c r="F362" s="191" t="s">
        <v>368</v>
      </c>
      <c r="G362" s="192" t="s">
        <v>362</v>
      </c>
      <c r="H362" s="193">
        <v>4</v>
      </c>
      <c r="I362" s="194"/>
      <c r="J362" s="195">
        <f>ROUND(I362*H362,2)</f>
        <v>0</v>
      </c>
      <c r="K362" s="191" t="s">
        <v>183</v>
      </c>
      <c r="L362" s="37"/>
      <c r="M362" s="196" t="s">
        <v>1</v>
      </c>
      <c r="N362" s="197" t="s">
        <v>45</v>
      </c>
      <c r="O362" s="69"/>
      <c r="P362" s="198">
        <f>O362*H362</f>
        <v>0</v>
      </c>
      <c r="Q362" s="198">
        <v>16.75142</v>
      </c>
      <c r="R362" s="198">
        <f>Q362*H362</f>
        <v>67.00568</v>
      </c>
      <c r="S362" s="198">
        <v>0</v>
      </c>
      <c r="T362" s="199">
        <f>S362*H362</f>
        <v>0</v>
      </c>
      <c r="U362" s="32"/>
      <c r="V362" s="32"/>
      <c r="W362" s="32"/>
      <c r="X362" s="32"/>
      <c r="Y362" s="32"/>
      <c r="Z362" s="32"/>
      <c r="AA362" s="32"/>
      <c r="AB362" s="32"/>
      <c r="AC362" s="32"/>
      <c r="AD362" s="32"/>
      <c r="AE362" s="32"/>
      <c r="AR362" s="200" t="s">
        <v>184</v>
      </c>
      <c r="AT362" s="200" t="s">
        <v>179</v>
      </c>
      <c r="AU362" s="200" t="s">
        <v>89</v>
      </c>
      <c r="AY362" s="15" t="s">
        <v>177</v>
      </c>
      <c r="BE362" s="201">
        <f>IF(N362="základní",J362,0)</f>
        <v>0</v>
      </c>
      <c r="BF362" s="201">
        <f>IF(N362="snížená",J362,0)</f>
        <v>0</v>
      </c>
      <c r="BG362" s="201">
        <f>IF(N362="zákl. přenesená",J362,0)</f>
        <v>0</v>
      </c>
      <c r="BH362" s="201">
        <f>IF(N362="sníž. přenesená",J362,0)</f>
        <v>0</v>
      </c>
      <c r="BI362" s="201">
        <f>IF(N362="nulová",J362,0)</f>
        <v>0</v>
      </c>
      <c r="BJ362" s="15" t="s">
        <v>87</v>
      </c>
      <c r="BK362" s="201">
        <f>ROUND(I362*H362,2)</f>
        <v>0</v>
      </c>
      <c r="BL362" s="15" t="s">
        <v>184</v>
      </c>
      <c r="BM362" s="200" t="s">
        <v>1415</v>
      </c>
    </row>
    <row r="363" spans="1:47" s="2" customFormat="1" ht="19.5">
      <c r="A363" s="32"/>
      <c r="B363" s="33"/>
      <c r="C363" s="34"/>
      <c r="D363" s="202" t="s">
        <v>186</v>
      </c>
      <c r="E363" s="34"/>
      <c r="F363" s="203" t="s">
        <v>370</v>
      </c>
      <c r="G363" s="34"/>
      <c r="H363" s="34"/>
      <c r="I363" s="204"/>
      <c r="J363" s="34"/>
      <c r="K363" s="34"/>
      <c r="L363" s="37"/>
      <c r="M363" s="205"/>
      <c r="N363" s="206"/>
      <c r="O363" s="69"/>
      <c r="P363" s="69"/>
      <c r="Q363" s="69"/>
      <c r="R363" s="69"/>
      <c r="S363" s="69"/>
      <c r="T363" s="70"/>
      <c r="U363" s="32"/>
      <c r="V363" s="32"/>
      <c r="W363" s="32"/>
      <c r="X363" s="32"/>
      <c r="Y363" s="32"/>
      <c r="Z363" s="32"/>
      <c r="AA363" s="32"/>
      <c r="AB363" s="32"/>
      <c r="AC363" s="32"/>
      <c r="AD363" s="32"/>
      <c r="AE363" s="32"/>
      <c r="AT363" s="15" t="s">
        <v>186</v>
      </c>
      <c r="AU363" s="15" t="s">
        <v>89</v>
      </c>
    </row>
    <row r="364" spans="1:65" s="2" customFormat="1" ht="24.2" customHeight="1">
      <c r="A364" s="32"/>
      <c r="B364" s="33"/>
      <c r="C364" s="189" t="s">
        <v>897</v>
      </c>
      <c r="D364" s="189" t="s">
        <v>179</v>
      </c>
      <c r="E364" s="190" t="s">
        <v>372</v>
      </c>
      <c r="F364" s="191" t="s">
        <v>373</v>
      </c>
      <c r="G364" s="192" t="s">
        <v>350</v>
      </c>
      <c r="H364" s="193">
        <v>15</v>
      </c>
      <c r="I364" s="194"/>
      <c r="J364" s="195">
        <f>ROUND(I364*H364,2)</f>
        <v>0</v>
      </c>
      <c r="K364" s="191" t="s">
        <v>183</v>
      </c>
      <c r="L364" s="37"/>
      <c r="M364" s="196" t="s">
        <v>1</v>
      </c>
      <c r="N364" s="197" t="s">
        <v>45</v>
      </c>
      <c r="O364" s="69"/>
      <c r="P364" s="198">
        <f>O364*H364</f>
        <v>0</v>
      </c>
      <c r="Q364" s="198">
        <v>0.88535</v>
      </c>
      <c r="R364" s="198">
        <f>Q364*H364</f>
        <v>13.280249999999999</v>
      </c>
      <c r="S364" s="198">
        <v>0</v>
      </c>
      <c r="T364" s="199">
        <f>S364*H364</f>
        <v>0</v>
      </c>
      <c r="U364" s="32"/>
      <c r="V364" s="32"/>
      <c r="W364" s="32"/>
      <c r="X364" s="32"/>
      <c r="Y364" s="32"/>
      <c r="Z364" s="32"/>
      <c r="AA364" s="32"/>
      <c r="AB364" s="32"/>
      <c r="AC364" s="32"/>
      <c r="AD364" s="32"/>
      <c r="AE364" s="32"/>
      <c r="AR364" s="200" t="s">
        <v>184</v>
      </c>
      <c r="AT364" s="200" t="s">
        <v>179</v>
      </c>
      <c r="AU364" s="200" t="s">
        <v>89</v>
      </c>
      <c r="AY364" s="15" t="s">
        <v>177</v>
      </c>
      <c r="BE364" s="201">
        <f>IF(N364="základní",J364,0)</f>
        <v>0</v>
      </c>
      <c r="BF364" s="201">
        <f>IF(N364="snížená",J364,0)</f>
        <v>0</v>
      </c>
      <c r="BG364" s="201">
        <f>IF(N364="zákl. přenesená",J364,0)</f>
        <v>0</v>
      </c>
      <c r="BH364" s="201">
        <f>IF(N364="sníž. přenesená",J364,0)</f>
        <v>0</v>
      </c>
      <c r="BI364" s="201">
        <f>IF(N364="nulová",J364,0)</f>
        <v>0</v>
      </c>
      <c r="BJ364" s="15" t="s">
        <v>87</v>
      </c>
      <c r="BK364" s="201">
        <f>ROUND(I364*H364,2)</f>
        <v>0</v>
      </c>
      <c r="BL364" s="15" t="s">
        <v>184</v>
      </c>
      <c r="BM364" s="200" t="s">
        <v>1416</v>
      </c>
    </row>
    <row r="365" spans="1:47" s="2" customFormat="1" ht="19.5">
      <c r="A365" s="32"/>
      <c r="B365" s="33"/>
      <c r="C365" s="34"/>
      <c r="D365" s="202" t="s">
        <v>186</v>
      </c>
      <c r="E365" s="34"/>
      <c r="F365" s="203" t="s">
        <v>375</v>
      </c>
      <c r="G365" s="34"/>
      <c r="H365" s="34"/>
      <c r="I365" s="204"/>
      <c r="J365" s="34"/>
      <c r="K365" s="34"/>
      <c r="L365" s="37"/>
      <c r="M365" s="205"/>
      <c r="N365" s="206"/>
      <c r="O365" s="69"/>
      <c r="P365" s="69"/>
      <c r="Q365" s="69"/>
      <c r="R365" s="69"/>
      <c r="S365" s="69"/>
      <c r="T365" s="70"/>
      <c r="U365" s="32"/>
      <c r="V365" s="32"/>
      <c r="W365" s="32"/>
      <c r="X365" s="32"/>
      <c r="Y365" s="32"/>
      <c r="Z365" s="32"/>
      <c r="AA365" s="32"/>
      <c r="AB365" s="32"/>
      <c r="AC365" s="32"/>
      <c r="AD365" s="32"/>
      <c r="AE365" s="32"/>
      <c r="AT365" s="15" t="s">
        <v>186</v>
      </c>
      <c r="AU365" s="15" t="s">
        <v>89</v>
      </c>
    </row>
    <row r="366" spans="1:65" s="2" customFormat="1" ht="14.45" customHeight="1">
      <c r="A366" s="32"/>
      <c r="B366" s="33"/>
      <c r="C366" s="208" t="s">
        <v>900</v>
      </c>
      <c r="D366" s="208" t="s">
        <v>246</v>
      </c>
      <c r="E366" s="209" t="s">
        <v>377</v>
      </c>
      <c r="F366" s="210" t="s">
        <v>378</v>
      </c>
      <c r="G366" s="211" t="s">
        <v>350</v>
      </c>
      <c r="H366" s="212">
        <v>15.3</v>
      </c>
      <c r="I366" s="213"/>
      <c r="J366" s="214">
        <f>ROUND(I366*H366,2)</f>
        <v>0</v>
      </c>
      <c r="K366" s="210" t="s">
        <v>379</v>
      </c>
      <c r="L366" s="215"/>
      <c r="M366" s="216" t="s">
        <v>1</v>
      </c>
      <c r="N366" s="217" t="s">
        <v>45</v>
      </c>
      <c r="O366" s="69"/>
      <c r="P366" s="198">
        <f>O366*H366</f>
        <v>0</v>
      </c>
      <c r="Q366" s="198">
        <v>0.6</v>
      </c>
      <c r="R366" s="198">
        <f>Q366*H366</f>
        <v>9.18</v>
      </c>
      <c r="S366" s="198">
        <v>0</v>
      </c>
      <c r="T366" s="199">
        <f>S366*H366</f>
        <v>0</v>
      </c>
      <c r="U366" s="32"/>
      <c r="V366" s="32"/>
      <c r="W366" s="32"/>
      <c r="X366" s="32"/>
      <c r="Y366" s="32"/>
      <c r="Z366" s="32"/>
      <c r="AA366" s="32"/>
      <c r="AB366" s="32"/>
      <c r="AC366" s="32"/>
      <c r="AD366" s="32"/>
      <c r="AE366" s="32"/>
      <c r="AR366" s="200" t="s">
        <v>218</v>
      </c>
      <c r="AT366" s="200" t="s">
        <v>246</v>
      </c>
      <c r="AU366" s="200" t="s">
        <v>89</v>
      </c>
      <c r="AY366" s="15" t="s">
        <v>177</v>
      </c>
      <c r="BE366" s="201">
        <f>IF(N366="základní",J366,0)</f>
        <v>0</v>
      </c>
      <c r="BF366" s="201">
        <f>IF(N366="snížená",J366,0)</f>
        <v>0</v>
      </c>
      <c r="BG366" s="201">
        <f>IF(N366="zákl. přenesená",J366,0)</f>
        <v>0</v>
      </c>
      <c r="BH366" s="201">
        <f>IF(N366="sníž. přenesená",J366,0)</f>
        <v>0</v>
      </c>
      <c r="BI366" s="201">
        <f>IF(N366="nulová",J366,0)</f>
        <v>0</v>
      </c>
      <c r="BJ366" s="15" t="s">
        <v>87</v>
      </c>
      <c r="BK366" s="201">
        <f>ROUND(I366*H366,2)</f>
        <v>0</v>
      </c>
      <c r="BL366" s="15" t="s">
        <v>184</v>
      </c>
      <c r="BM366" s="200" t="s">
        <v>1417</v>
      </c>
    </row>
    <row r="367" spans="1:47" s="2" customFormat="1" ht="11.25">
      <c r="A367" s="32"/>
      <c r="B367" s="33"/>
      <c r="C367" s="34"/>
      <c r="D367" s="202" t="s">
        <v>186</v>
      </c>
      <c r="E367" s="34"/>
      <c r="F367" s="203" t="s">
        <v>378</v>
      </c>
      <c r="G367" s="34"/>
      <c r="H367" s="34"/>
      <c r="I367" s="204"/>
      <c r="J367" s="34"/>
      <c r="K367" s="34"/>
      <c r="L367" s="37"/>
      <c r="M367" s="205"/>
      <c r="N367" s="206"/>
      <c r="O367" s="69"/>
      <c r="P367" s="69"/>
      <c r="Q367" s="69"/>
      <c r="R367" s="69"/>
      <c r="S367" s="69"/>
      <c r="T367" s="70"/>
      <c r="U367" s="32"/>
      <c r="V367" s="32"/>
      <c r="W367" s="32"/>
      <c r="X367" s="32"/>
      <c r="Y367" s="32"/>
      <c r="Z367" s="32"/>
      <c r="AA367" s="32"/>
      <c r="AB367" s="32"/>
      <c r="AC367" s="32"/>
      <c r="AD367" s="32"/>
      <c r="AE367" s="32"/>
      <c r="AT367" s="15" t="s">
        <v>186</v>
      </c>
      <c r="AU367" s="15" t="s">
        <v>89</v>
      </c>
    </row>
    <row r="368" spans="2:51" s="13" customFormat="1" ht="11.25">
      <c r="B368" s="222"/>
      <c r="C368" s="223"/>
      <c r="D368" s="202" t="s">
        <v>630</v>
      </c>
      <c r="E368" s="224" t="s">
        <v>1</v>
      </c>
      <c r="F368" s="225" t="s">
        <v>1418</v>
      </c>
      <c r="G368" s="223"/>
      <c r="H368" s="226">
        <v>15.3</v>
      </c>
      <c r="I368" s="227"/>
      <c r="J368" s="223"/>
      <c r="K368" s="223"/>
      <c r="L368" s="228"/>
      <c r="M368" s="229"/>
      <c r="N368" s="230"/>
      <c r="O368" s="230"/>
      <c r="P368" s="230"/>
      <c r="Q368" s="230"/>
      <c r="R368" s="230"/>
      <c r="S368" s="230"/>
      <c r="T368" s="231"/>
      <c r="AT368" s="232" t="s">
        <v>630</v>
      </c>
      <c r="AU368" s="232" t="s">
        <v>89</v>
      </c>
      <c r="AV368" s="13" t="s">
        <v>89</v>
      </c>
      <c r="AW368" s="13" t="s">
        <v>36</v>
      </c>
      <c r="AX368" s="13" t="s">
        <v>87</v>
      </c>
      <c r="AY368" s="232" t="s">
        <v>177</v>
      </c>
    </row>
    <row r="369" spans="1:65" s="2" customFormat="1" ht="14.45" customHeight="1">
      <c r="A369" s="32"/>
      <c r="B369" s="33"/>
      <c r="C369" s="189" t="s">
        <v>902</v>
      </c>
      <c r="D369" s="189" t="s">
        <v>179</v>
      </c>
      <c r="E369" s="190" t="s">
        <v>382</v>
      </c>
      <c r="F369" s="191" t="s">
        <v>383</v>
      </c>
      <c r="G369" s="192" t="s">
        <v>350</v>
      </c>
      <c r="H369" s="193">
        <v>18</v>
      </c>
      <c r="I369" s="194"/>
      <c r="J369" s="195">
        <f>ROUND(I369*H369,2)</f>
        <v>0</v>
      </c>
      <c r="K369" s="191" t="s">
        <v>183</v>
      </c>
      <c r="L369" s="37"/>
      <c r="M369" s="196" t="s">
        <v>1</v>
      </c>
      <c r="N369" s="197" t="s">
        <v>45</v>
      </c>
      <c r="O369" s="69"/>
      <c r="P369" s="198">
        <f>O369*H369</f>
        <v>0</v>
      </c>
      <c r="Q369" s="198">
        <v>0</v>
      </c>
      <c r="R369" s="198">
        <f>Q369*H369</f>
        <v>0</v>
      </c>
      <c r="S369" s="198">
        <v>0</v>
      </c>
      <c r="T369" s="199">
        <f>S369*H369</f>
        <v>0</v>
      </c>
      <c r="U369" s="32"/>
      <c r="V369" s="32"/>
      <c r="W369" s="32"/>
      <c r="X369" s="32"/>
      <c r="Y369" s="32"/>
      <c r="Z369" s="32"/>
      <c r="AA369" s="32"/>
      <c r="AB369" s="32"/>
      <c r="AC369" s="32"/>
      <c r="AD369" s="32"/>
      <c r="AE369" s="32"/>
      <c r="AR369" s="200" t="s">
        <v>184</v>
      </c>
      <c r="AT369" s="200" t="s">
        <v>179</v>
      </c>
      <c r="AU369" s="200" t="s">
        <v>89</v>
      </c>
      <c r="AY369" s="15" t="s">
        <v>177</v>
      </c>
      <c r="BE369" s="201">
        <f>IF(N369="základní",J369,0)</f>
        <v>0</v>
      </c>
      <c r="BF369" s="201">
        <f>IF(N369="snížená",J369,0)</f>
        <v>0</v>
      </c>
      <c r="BG369" s="201">
        <f>IF(N369="zákl. přenesená",J369,0)</f>
        <v>0</v>
      </c>
      <c r="BH369" s="201">
        <f>IF(N369="sníž. přenesená",J369,0)</f>
        <v>0</v>
      </c>
      <c r="BI369" s="201">
        <f>IF(N369="nulová",J369,0)</f>
        <v>0</v>
      </c>
      <c r="BJ369" s="15" t="s">
        <v>87</v>
      </c>
      <c r="BK369" s="201">
        <f>ROUND(I369*H369,2)</f>
        <v>0</v>
      </c>
      <c r="BL369" s="15" t="s">
        <v>184</v>
      </c>
      <c r="BM369" s="200" t="s">
        <v>1419</v>
      </c>
    </row>
    <row r="370" spans="1:47" s="2" customFormat="1" ht="19.5">
      <c r="A370" s="32"/>
      <c r="B370" s="33"/>
      <c r="C370" s="34"/>
      <c r="D370" s="202" t="s">
        <v>186</v>
      </c>
      <c r="E370" s="34"/>
      <c r="F370" s="203" t="s">
        <v>385</v>
      </c>
      <c r="G370" s="34"/>
      <c r="H370" s="34"/>
      <c r="I370" s="204"/>
      <c r="J370" s="34"/>
      <c r="K370" s="34"/>
      <c r="L370" s="37"/>
      <c r="M370" s="205"/>
      <c r="N370" s="206"/>
      <c r="O370" s="69"/>
      <c r="P370" s="69"/>
      <c r="Q370" s="69"/>
      <c r="R370" s="69"/>
      <c r="S370" s="69"/>
      <c r="T370" s="70"/>
      <c r="U370" s="32"/>
      <c r="V370" s="32"/>
      <c r="W370" s="32"/>
      <c r="X370" s="32"/>
      <c r="Y370" s="32"/>
      <c r="Z370" s="32"/>
      <c r="AA370" s="32"/>
      <c r="AB370" s="32"/>
      <c r="AC370" s="32"/>
      <c r="AD370" s="32"/>
      <c r="AE370" s="32"/>
      <c r="AT370" s="15" t="s">
        <v>186</v>
      </c>
      <c r="AU370" s="15" t="s">
        <v>89</v>
      </c>
    </row>
    <row r="371" spans="2:63" s="12" customFormat="1" ht="22.9" customHeight="1">
      <c r="B371" s="173"/>
      <c r="C371" s="174"/>
      <c r="D371" s="175" t="s">
        <v>79</v>
      </c>
      <c r="E371" s="187" t="s">
        <v>415</v>
      </c>
      <c r="F371" s="187" t="s">
        <v>416</v>
      </c>
      <c r="G371" s="174"/>
      <c r="H371" s="174"/>
      <c r="I371" s="177"/>
      <c r="J371" s="188">
        <f>BK371</f>
        <v>0</v>
      </c>
      <c r="K371" s="174"/>
      <c r="L371" s="179"/>
      <c r="M371" s="180"/>
      <c r="N371" s="181"/>
      <c r="O371" s="181"/>
      <c r="P371" s="182">
        <f>SUM(P372:P373)</f>
        <v>0</v>
      </c>
      <c r="Q371" s="181"/>
      <c r="R371" s="182">
        <f>SUM(R372:R373)</f>
        <v>0</v>
      </c>
      <c r="S371" s="181"/>
      <c r="T371" s="183">
        <f>SUM(T372:T373)</f>
        <v>0</v>
      </c>
      <c r="AR371" s="184" t="s">
        <v>87</v>
      </c>
      <c r="AT371" s="185" t="s">
        <v>79</v>
      </c>
      <c r="AU371" s="185" t="s">
        <v>87</v>
      </c>
      <c r="AY371" s="184" t="s">
        <v>177</v>
      </c>
      <c r="BK371" s="186">
        <f>SUM(BK372:BK373)</f>
        <v>0</v>
      </c>
    </row>
    <row r="372" spans="1:65" s="2" customFormat="1" ht="24.2" customHeight="1">
      <c r="A372" s="32"/>
      <c r="B372" s="33"/>
      <c r="C372" s="189" t="s">
        <v>904</v>
      </c>
      <c r="D372" s="189" t="s">
        <v>179</v>
      </c>
      <c r="E372" s="190" t="s">
        <v>418</v>
      </c>
      <c r="F372" s="191" t="s">
        <v>419</v>
      </c>
      <c r="G372" s="192" t="s">
        <v>231</v>
      </c>
      <c r="H372" s="193">
        <v>8964.783</v>
      </c>
      <c r="I372" s="194"/>
      <c r="J372" s="195">
        <f>ROUND(I372*H372,2)</f>
        <v>0</v>
      </c>
      <c r="K372" s="191" t="s">
        <v>183</v>
      </c>
      <c r="L372" s="37"/>
      <c r="M372" s="196" t="s">
        <v>1</v>
      </c>
      <c r="N372" s="197" t="s">
        <v>45</v>
      </c>
      <c r="O372" s="69"/>
      <c r="P372" s="198">
        <f>O372*H372</f>
        <v>0</v>
      </c>
      <c r="Q372" s="198">
        <v>0</v>
      </c>
      <c r="R372" s="198">
        <f>Q372*H372</f>
        <v>0</v>
      </c>
      <c r="S372" s="198">
        <v>0</v>
      </c>
      <c r="T372" s="199">
        <f>S372*H372</f>
        <v>0</v>
      </c>
      <c r="U372" s="32"/>
      <c r="V372" s="32"/>
      <c r="W372" s="32"/>
      <c r="X372" s="32"/>
      <c r="Y372" s="32"/>
      <c r="Z372" s="32"/>
      <c r="AA372" s="32"/>
      <c r="AB372" s="32"/>
      <c r="AC372" s="32"/>
      <c r="AD372" s="32"/>
      <c r="AE372" s="32"/>
      <c r="AR372" s="200" t="s">
        <v>184</v>
      </c>
      <c r="AT372" s="200" t="s">
        <v>179</v>
      </c>
      <c r="AU372" s="200" t="s">
        <v>89</v>
      </c>
      <c r="AY372" s="15" t="s">
        <v>177</v>
      </c>
      <c r="BE372" s="201">
        <f>IF(N372="základní",J372,0)</f>
        <v>0</v>
      </c>
      <c r="BF372" s="201">
        <f>IF(N372="snížená",J372,0)</f>
        <v>0</v>
      </c>
      <c r="BG372" s="201">
        <f>IF(N372="zákl. přenesená",J372,0)</f>
        <v>0</v>
      </c>
      <c r="BH372" s="201">
        <f>IF(N372="sníž. přenesená",J372,0)</f>
        <v>0</v>
      </c>
      <c r="BI372" s="201">
        <f>IF(N372="nulová",J372,0)</f>
        <v>0</v>
      </c>
      <c r="BJ372" s="15" t="s">
        <v>87</v>
      </c>
      <c r="BK372" s="201">
        <f>ROUND(I372*H372,2)</f>
        <v>0</v>
      </c>
      <c r="BL372" s="15" t="s">
        <v>184</v>
      </c>
      <c r="BM372" s="200" t="s">
        <v>1420</v>
      </c>
    </row>
    <row r="373" spans="1:47" s="2" customFormat="1" ht="29.25">
      <c r="A373" s="32"/>
      <c r="B373" s="33"/>
      <c r="C373" s="34"/>
      <c r="D373" s="202" t="s">
        <v>186</v>
      </c>
      <c r="E373" s="34"/>
      <c r="F373" s="203" t="s">
        <v>421</v>
      </c>
      <c r="G373" s="34"/>
      <c r="H373" s="34"/>
      <c r="I373" s="204"/>
      <c r="J373" s="34"/>
      <c r="K373" s="34"/>
      <c r="L373" s="37"/>
      <c r="M373" s="205"/>
      <c r="N373" s="206"/>
      <c r="O373" s="69"/>
      <c r="P373" s="69"/>
      <c r="Q373" s="69"/>
      <c r="R373" s="69"/>
      <c r="S373" s="69"/>
      <c r="T373" s="70"/>
      <c r="U373" s="32"/>
      <c r="V373" s="32"/>
      <c r="W373" s="32"/>
      <c r="X373" s="32"/>
      <c r="Y373" s="32"/>
      <c r="Z373" s="32"/>
      <c r="AA373" s="32"/>
      <c r="AB373" s="32"/>
      <c r="AC373" s="32"/>
      <c r="AD373" s="32"/>
      <c r="AE373" s="32"/>
      <c r="AT373" s="15" t="s">
        <v>186</v>
      </c>
      <c r="AU373" s="15" t="s">
        <v>89</v>
      </c>
    </row>
    <row r="374" spans="2:63" s="12" customFormat="1" ht="25.9" customHeight="1">
      <c r="B374" s="173"/>
      <c r="C374" s="174"/>
      <c r="D374" s="175" t="s">
        <v>79</v>
      </c>
      <c r="E374" s="176" t="s">
        <v>422</v>
      </c>
      <c r="F374" s="176" t="s">
        <v>423</v>
      </c>
      <c r="G374" s="174"/>
      <c r="H374" s="174"/>
      <c r="I374" s="177"/>
      <c r="J374" s="178">
        <f>BK374</f>
        <v>0</v>
      </c>
      <c r="K374" s="174"/>
      <c r="L374" s="179"/>
      <c r="M374" s="180"/>
      <c r="N374" s="181"/>
      <c r="O374" s="181"/>
      <c r="P374" s="182">
        <f>P375+P388+P393+P398+P401+P405</f>
        <v>0</v>
      </c>
      <c r="Q374" s="181"/>
      <c r="R374" s="182">
        <f>R375+R388+R393+R398+R401+R405</f>
        <v>0</v>
      </c>
      <c r="S374" s="181"/>
      <c r="T374" s="183">
        <f>T375+T388+T393+T398+T401+T405</f>
        <v>0</v>
      </c>
      <c r="AR374" s="184" t="s">
        <v>207</v>
      </c>
      <c r="AT374" s="185" t="s">
        <v>79</v>
      </c>
      <c r="AU374" s="185" t="s">
        <v>80</v>
      </c>
      <c r="AY374" s="184" t="s">
        <v>177</v>
      </c>
      <c r="BK374" s="186">
        <f>BK375+BK388+BK393+BK398+BK401+BK405</f>
        <v>0</v>
      </c>
    </row>
    <row r="375" spans="2:63" s="12" customFormat="1" ht="22.9" customHeight="1">
      <c r="B375" s="173"/>
      <c r="C375" s="174"/>
      <c r="D375" s="175" t="s">
        <v>79</v>
      </c>
      <c r="E375" s="187" t="s">
        <v>424</v>
      </c>
      <c r="F375" s="187" t="s">
        <v>425</v>
      </c>
      <c r="G375" s="174"/>
      <c r="H375" s="174"/>
      <c r="I375" s="177"/>
      <c r="J375" s="188">
        <f>BK375</f>
        <v>0</v>
      </c>
      <c r="K375" s="174"/>
      <c r="L375" s="179"/>
      <c r="M375" s="180"/>
      <c r="N375" s="181"/>
      <c r="O375" s="181"/>
      <c r="P375" s="182">
        <f>SUM(P376:P387)</f>
        <v>0</v>
      </c>
      <c r="Q375" s="181"/>
      <c r="R375" s="182">
        <f>SUM(R376:R387)</f>
        <v>0</v>
      </c>
      <c r="S375" s="181"/>
      <c r="T375" s="183">
        <f>SUM(T376:T387)</f>
        <v>0</v>
      </c>
      <c r="AR375" s="184" t="s">
        <v>207</v>
      </c>
      <c r="AT375" s="185" t="s">
        <v>79</v>
      </c>
      <c r="AU375" s="185" t="s">
        <v>87</v>
      </c>
      <c r="AY375" s="184" t="s">
        <v>177</v>
      </c>
      <c r="BK375" s="186">
        <f>SUM(BK376:BK387)</f>
        <v>0</v>
      </c>
    </row>
    <row r="376" spans="1:65" s="2" customFormat="1" ht="14.45" customHeight="1">
      <c r="A376" s="32"/>
      <c r="B376" s="33"/>
      <c r="C376" s="189" t="s">
        <v>907</v>
      </c>
      <c r="D376" s="189" t="s">
        <v>179</v>
      </c>
      <c r="E376" s="190" t="s">
        <v>427</v>
      </c>
      <c r="F376" s="191" t="s">
        <v>428</v>
      </c>
      <c r="G376" s="192" t="s">
        <v>429</v>
      </c>
      <c r="H376" s="193">
        <v>1</v>
      </c>
      <c r="I376" s="194"/>
      <c r="J376" s="195">
        <f>ROUND(I376*H376,2)</f>
        <v>0</v>
      </c>
      <c r="K376" s="191" t="s">
        <v>183</v>
      </c>
      <c r="L376" s="37"/>
      <c r="M376" s="196" t="s">
        <v>1</v>
      </c>
      <c r="N376" s="197" t="s">
        <v>45</v>
      </c>
      <c r="O376" s="69"/>
      <c r="P376" s="198">
        <f>O376*H376</f>
        <v>0</v>
      </c>
      <c r="Q376" s="198">
        <v>0</v>
      </c>
      <c r="R376" s="198">
        <f>Q376*H376</f>
        <v>0</v>
      </c>
      <c r="S376" s="198">
        <v>0</v>
      </c>
      <c r="T376" s="199">
        <f>S376*H376</f>
        <v>0</v>
      </c>
      <c r="U376" s="32"/>
      <c r="V376" s="32"/>
      <c r="W376" s="32"/>
      <c r="X376" s="32"/>
      <c r="Y376" s="32"/>
      <c r="Z376" s="32"/>
      <c r="AA376" s="32"/>
      <c r="AB376" s="32"/>
      <c r="AC376" s="32"/>
      <c r="AD376" s="32"/>
      <c r="AE376" s="32"/>
      <c r="AR376" s="200" t="s">
        <v>430</v>
      </c>
      <c r="AT376" s="200" t="s">
        <v>179</v>
      </c>
      <c r="AU376" s="200" t="s">
        <v>89</v>
      </c>
      <c r="AY376" s="15" t="s">
        <v>177</v>
      </c>
      <c r="BE376" s="201">
        <f>IF(N376="základní",J376,0)</f>
        <v>0</v>
      </c>
      <c r="BF376" s="201">
        <f>IF(N376="snížená",J376,0)</f>
        <v>0</v>
      </c>
      <c r="BG376" s="201">
        <f>IF(N376="zákl. přenesená",J376,0)</f>
        <v>0</v>
      </c>
      <c r="BH376" s="201">
        <f>IF(N376="sníž. přenesená",J376,0)</f>
        <v>0</v>
      </c>
      <c r="BI376" s="201">
        <f>IF(N376="nulová",J376,0)</f>
        <v>0</v>
      </c>
      <c r="BJ376" s="15" t="s">
        <v>87</v>
      </c>
      <c r="BK376" s="201">
        <f>ROUND(I376*H376,2)</f>
        <v>0</v>
      </c>
      <c r="BL376" s="15" t="s">
        <v>430</v>
      </c>
      <c r="BM376" s="200" t="s">
        <v>1421</v>
      </c>
    </row>
    <row r="377" spans="1:47" s="2" customFormat="1" ht="11.25">
      <c r="A377" s="32"/>
      <c r="B377" s="33"/>
      <c r="C377" s="34"/>
      <c r="D377" s="202" t="s">
        <v>186</v>
      </c>
      <c r="E377" s="34"/>
      <c r="F377" s="203" t="s">
        <v>428</v>
      </c>
      <c r="G377" s="34"/>
      <c r="H377" s="34"/>
      <c r="I377" s="204"/>
      <c r="J377" s="34"/>
      <c r="K377" s="34"/>
      <c r="L377" s="37"/>
      <c r="M377" s="205"/>
      <c r="N377" s="206"/>
      <c r="O377" s="69"/>
      <c r="P377" s="69"/>
      <c r="Q377" s="69"/>
      <c r="R377" s="69"/>
      <c r="S377" s="69"/>
      <c r="T377" s="70"/>
      <c r="U377" s="32"/>
      <c r="V377" s="32"/>
      <c r="W377" s="32"/>
      <c r="X377" s="32"/>
      <c r="Y377" s="32"/>
      <c r="Z377" s="32"/>
      <c r="AA377" s="32"/>
      <c r="AB377" s="32"/>
      <c r="AC377" s="32"/>
      <c r="AD377" s="32"/>
      <c r="AE377" s="32"/>
      <c r="AT377" s="15" t="s">
        <v>186</v>
      </c>
      <c r="AU377" s="15" t="s">
        <v>89</v>
      </c>
    </row>
    <row r="378" spans="1:65" s="2" customFormat="1" ht="14.45" customHeight="1">
      <c r="A378" s="32"/>
      <c r="B378" s="33"/>
      <c r="C378" s="189" t="s">
        <v>910</v>
      </c>
      <c r="D378" s="189" t="s">
        <v>179</v>
      </c>
      <c r="E378" s="190" t="s">
        <v>433</v>
      </c>
      <c r="F378" s="191" t="s">
        <v>434</v>
      </c>
      <c r="G378" s="192" t="s">
        <v>429</v>
      </c>
      <c r="H378" s="193">
        <v>1</v>
      </c>
      <c r="I378" s="194"/>
      <c r="J378" s="195">
        <f>ROUND(I378*H378,2)</f>
        <v>0</v>
      </c>
      <c r="K378" s="191" t="s">
        <v>183</v>
      </c>
      <c r="L378" s="37"/>
      <c r="M378" s="196" t="s">
        <v>1</v>
      </c>
      <c r="N378" s="197" t="s">
        <v>45</v>
      </c>
      <c r="O378" s="69"/>
      <c r="P378" s="198">
        <f>O378*H378</f>
        <v>0</v>
      </c>
      <c r="Q378" s="198">
        <v>0</v>
      </c>
      <c r="R378" s="198">
        <f>Q378*H378</f>
        <v>0</v>
      </c>
      <c r="S378" s="198">
        <v>0</v>
      </c>
      <c r="T378" s="199">
        <f>S378*H378</f>
        <v>0</v>
      </c>
      <c r="U378" s="32"/>
      <c r="V378" s="32"/>
      <c r="W378" s="32"/>
      <c r="X378" s="32"/>
      <c r="Y378" s="32"/>
      <c r="Z378" s="32"/>
      <c r="AA378" s="32"/>
      <c r="AB378" s="32"/>
      <c r="AC378" s="32"/>
      <c r="AD378" s="32"/>
      <c r="AE378" s="32"/>
      <c r="AR378" s="200" t="s">
        <v>430</v>
      </c>
      <c r="AT378" s="200" t="s">
        <v>179</v>
      </c>
      <c r="AU378" s="200" t="s">
        <v>89</v>
      </c>
      <c r="AY378" s="15" t="s">
        <v>177</v>
      </c>
      <c r="BE378" s="201">
        <f>IF(N378="základní",J378,0)</f>
        <v>0</v>
      </c>
      <c r="BF378" s="201">
        <f>IF(N378="snížená",J378,0)</f>
        <v>0</v>
      </c>
      <c r="BG378" s="201">
        <f>IF(N378="zákl. přenesená",J378,0)</f>
        <v>0</v>
      </c>
      <c r="BH378" s="201">
        <f>IF(N378="sníž. přenesená",J378,0)</f>
        <v>0</v>
      </c>
      <c r="BI378" s="201">
        <f>IF(N378="nulová",J378,0)</f>
        <v>0</v>
      </c>
      <c r="BJ378" s="15" t="s">
        <v>87</v>
      </c>
      <c r="BK378" s="201">
        <f>ROUND(I378*H378,2)</f>
        <v>0</v>
      </c>
      <c r="BL378" s="15" t="s">
        <v>430</v>
      </c>
      <c r="BM378" s="200" t="s">
        <v>1422</v>
      </c>
    </row>
    <row r="379" spans="1:47" s="2" customFormat="1" ht="11.25">
      <c r="A379" s="32"/>
      <c r="B379" s="33"/>
      <c r="C379" s="34"/>
      <c r="D379" s="202" t="s">
        <v>186</v>
      </c>
      <c r="E379" s="34"/>
      <c r="F379" s="203" t="s">
        <v>434</v>
      </c>
      <c r="G379" s="34"/>
      <c r="H379" s="34"/>
      <c r="I379" s="204"/>
      <c r="J379" s="34"/>
      <c r="K379" s="34"/>
      <c r="L379" s="37"/>
      <c r="M379" s="205"/>
      <c r="N379" s="206"/>
      <c r="O379" s="69"/>
      <c r="P379" s="69"/>
      <c r="Q379" s="69"/>
      <c r="R379" s="69"/>
      <c r="S379" s="69"/>
      <c r="T379" s="70"/>
      <c r="U379" s="32"/>
      <c r="V379" s="32"/>
      <c r="W379" s="32"/>
      <c r="X379" s="32"/>
      <c r="Y379" s="32"/>
      <c r="Z379" s="32"/>
      <c r="AA379" s="32"/>
      <c r="AB379" s="32"/>
      <c r="AC379" s="32"/>
      <c r="AD379" s="32"/>
      <c r="AE379" s="32"/>
      <c r="AT379" s="15" t="s">
        <v>186</v>
      </c>
      <c r="AU379" s="15" t="s">
        <v>89</v>
      </c>
    </row>
    <row r="380" spans="1:65" s="2" customFormat="1" ht="14.45" customHeight="1">
      <c r="A380" s="32"/>
      <c r="B380" s="33"/>
      <c r="C380" s="189" t="s">
        <v>912</v>
      </c>
      <c r="D380" s="189" t="s">
        <v>179</v>
      </c>
      <c r="E380" s="190" t="s">
        <v>437</v>
      </c>
      <c r="F380" s="191" t="s">
        <v>438</v>
      </c>
      <c r="G380" s="192" t="s">
        <v>429</v>
      </c>
      <c r="H380" s="193">
        <v>1</v>
      </c>
      <c r="I380" s="194"/>
      <c r="J380" s="195">
        <f>ROUND(I380*H380,2)</f>
        <v>0</v>
      </c>
      <c r="K380" s="191" t="s">
        <v>183</v>
      </c>
      <c r="L380" s="37"/>
      <c r="M380" s="196" t="s">
        <v>1</v>
      </c>
      <c r="N380" s="197" t="s">
        <v>45</v>
      </c>
      <c r="O380" s="69"/>
      <c r="P380" s="198">
        <f>O380*H380</f>
        <v>0</v>
      </c>
      <c r="Q380" s="198">
        <v>0</v>
      </c>
      <c r="R380" s="198">
        <f>Q380*H380</f>
        <v>0</v>
      </c>
      <c r="S380" s="198">
        <v>0</v>
      </c>
      <c r="T380" s="199">
        <f>S380*H380</f>
        <v>0</v>
      </c>
      <c r="U380" s="32"/>
      <c r="V380" s="32"/>
      <c r="W380" s="32"/>
      <c r="X380" s="32"/>
      <c r="Y380" s="32"/>
      <c r="Z380" s="32"/>
      <c r="AA380" s="32"/>
      <c r="AB380" s="32"/>
      <c r="AC380" s="32"/>
      <c r="AD380" s="32"/>
      <c r="AE380" s="32"/>
      <c r="AR380" s="200" t="s">
        <v>430</v>
      </c>
      <c r="AT380" s="200" t="s">
        <v>179</v>
      </c>
      <c r="AU380" s="200" t="s">
        <v>89</v>
      </c>
      <c r="AY380" s="15" t="s">
        <v>177</v>
      </c>
      <c r="BE380" s="201">
        <f>IF(N380="základní",J380,0)</f>
        <v>0</v>
      </c>
      <c r="BF380" s="201">
        <f>IF(N380="snížená",J380,0)</f>
        <v>0</v>
      </c>
      <c r="BG380" s="201">
        <f>IF(N380="zákl. přenesená",J380,0)</f>
        <v>0</v>
      </c>
      <c r="BH380" s="201">
        <f>IF(N380="sníž. přenesená",J380,0)</f>
        <v>0</v>
      </c>
      <c r="BI380" s="201">
        <f>IF(N380="nulová",J380,0)</f>
        <v>0</v>
      </c>
      <c r="BJ380" s="15" t="s">
        <v>87</v>
      </c>
      <c r="BK380" s="201">
        <f>ROUND(I380*H380,2)</f>
        <v>0</v>
      </c>
      <c r="BL380" s="15" t="s">
        <v>430</v>
      </c>
      <c r="BM380" s="200" t="s">
        <v>1423</v>
      </c>
    </row>
    <row r="381" spans="1:47" s="2" customFormat="1" ht="11.25">
      <c r="A381" s="32"/>
      <c r="B381" s="33"/>
      <c r="C381" s="34"/>
      <c r="D381" s="202" t="s">
        <v>186</v>
      </c>
      <c r="E381" s="34"/>
      <c r="F381" s="203" t="s">
        <v>440</v>
      </c>
      <c r="G381" s="34"/>
      <c r="H381" s="34"/>
      <c r="I381" s="204"/>
      <c r="J381" s="34"/>
      <c r="K381" s="34"/>
      <c r="L381" s="37"/>
      <c r="M381" s="205"/>
      <c r="N381" s="206"/>
      <c r="O381" s="69"/>
      <c r="P381" s="69"/>
      <c r="Q381" s="69"/>
      <c r="R381" s="69"/>
      <c r="S381" s="69"/>
      <c r="T381" s="70"/>
      <c r="U381" s="32"/>
      <c r="V381" s="32"/>
      <c r="W381" s="32"/>
      <c r="X381" s="32"/>
      <c r="Y381" s="32"/>
      <c r="Z381" s="32"/>
      <c r="AA381" s="32"/>
      <c r="AB381" s="32"/>
      <c r="AC381" s="32"/>
      <c r="AD381" s="32"/>
      <c r="AE381" s="32"/>
      <c r="AT381" s="15" t="s">
        <v>186</v>
      </c>
      <c r="AU381" s="15" t="s">
        <v>89</v>
      </c>
    </row>
    <row r="382" spans="1:47" s="2" customFormat="1" ht="19.5">
      <c r="A382" s="32"/>
      <c r="B382" s="33"/>
      <c r="C382" s="34"/>
      <c r="D382" s="202" t="s">
        <v>188</v>
      </c>
      <c r="E382" s="34"/>
      <c r="F382" s="207" t="s">
        <v>1424</v>
      </c>
      <c r="G382" s="34"/>
      <c r="H382" s="34"/>
      <c r="I382" s="204"/>
      <c r="J382" s="34"/>
      <c r="K382" s="34"/>
      <c r="L382" s="37"/>
      <c r="M382" s="205"/>
      <c r="N382" s="206"/>
      <c r="O382" s="69"/>
      <c r="P382" s="69"/>
      <c r="Q382" s="69"/>
      <c r="R382" s="69"/>
      <c r="S382" s="69"/>
      <c r="T382" s="70"/>
      <c r="U382" s="32"/>
      <c r="V382" s="32"/>
      <c r="W382" s="32"/>
      <c r="X382" s="32"/>
      <c r="Y382" s="32"/>
      <c r="Z382" s="32"/>
      <c r="AA382" s="32"/>
      <c r="AB382" s="32"/>
      <c r="AC382" s="32"/>
      <c r="AD382" s="32"/>
      <c r="AE382" s="32"/>
      <c r="AT382" s="15" t="s">
        <v>188</v>
      </c>
      <c r="AU382" s="15" t="s">
        <v>89</v>
      </c>
    </row>
    <row r="383" spans="1:65" s="2" customFormat="1" ht="14.45" customHeight="1">
      <c r="A383" s="32"/>
      <c r="B383" s="33"/>
      <c r="C383" s="189" t="s">
        <v>914</v>
      </c>
      <c r="D383" s="189" t="s">
        <v>179</v>
      </c>
      <c r="E383" s="190" t="s">
        <v>443</v>
      </c>
      <c r="F383" s="191" t="s">
        <v>444</v>
      </c>
      <c r="G383" s="192" t="s">
        <v>429</v>
      </c>
      <c r="H383" s="193">
        <v>1</v>
      </c>
      <c r="I383" s="194"/>
      <c r="J383" s="195">
        <f>ROUND(I383*H383,2)</f>
        <v>0</v>
      </c>
      <c r="K383" s="191" t="s">
        <v>183</v>
      </c>
      <c r="L383" s="37"/>
      <c r="M383" s="196" t="s">
        <v>1</v>
      </c>
      <c r="N383" s="197" t="s">
        <v>45</v>
      </c>
      <c r="O383" s="69"/>
      <c r="P383" s="198">
        <f>O383*H383</f>
        <v>0</v>
      </c>
      <c r="Q383" s="198">
        <v>0</v>
      </c>
      <c r="R383" s="198">
        <f>Q383*H383</f>
        <v>0</v>
      </c>
      <c r="S383" s="198">
        <v>0</v>
      </c>
      <c r="T383" s="199">
        <f>S383*H383</f>
        <v>0</v>
      </c>
      <c r="U383" s="32"/>
      <c r="V383" s="32"/>
      <c r="W383" s="32"/>
      <c r="X383" s="32"/>
      <c r="Y383" s="32"/>
      <c r="Z383" s="32"/>
      <c r="AA383" s="32"/>
      <c r="AB383" s="32"/>
      <c r="AC383" s="32"/>
      <c r="AD383" s="32"/>
      <c r="AE383" s="32"/>
      <c r="AR383" s="200" t="s">
        <v>430</v>
      </c>
      <c r="AT383" s="200" t="s">
        <v>179</v>
      </c>
      <c r="AU383" s="200" t="s">
        <v>89</v>
      </c>
      <c r="AY383" s="15" t="s">
        <v>177</v>
      </c>
      <c r="BE383" s="201">
        <f>IF(N383="základní",J383,0)</f>
        <v>0</v>
      </c>
      <c r="BF383" s="201">
        <f>IF(N383="snížená",J383,0)</f>
        <v>0</v>
      </c>
      <c r="BG383" s="201">
        <f>IF(N383="zákl. přenesená",J383,0)</f>
        <v>0</v>
      </c>
      <c r="BH383" s="201">
        <f>IF(N383="sníž. přenesená",J383,0)</f>
        <v>0</v>
      </c>
      <c r="BI383" s="201">
        <f>IF(N383="nulová",J383,0)</f>
        <v>0</v>
      </c>
      <c r="BJ383" s="15" t="s">
        <v>87</v>
      </c>
      <c r="BK383" s="201">
        <f>ROUND(I383*H383,2)</f>
        <v>0</v>
      </c>
      <c r="BL383" s="15" t="s">
        <v>430</v>
      </c>
      <c r="BM383" s="200" t="s">
        <v>1425</v>
      </c>
    </row>
    <row r="384" spans="1:65" s="2" customFormat="1" ht="24.2" customHeight="1">
      <c r="A384" s="32"/>
      <c r="B384" s="33"/>
      <c r="C384" s="189" t="s">
        <v>916</v>
      </c>
      <c r="D384" s="189" t="s">
        <v>179</v>
      </c>
      <c r="E384" s="190" t="s">
        <v>447</v>
      </c>
      <c r="F384" s="191" t="s">
        <v>448</v>
      </c>
      <c r="G384" s="192" t="s">
        <v>429</v>
      </c>
      <c r="H384" s="193">
        <v>1</v>
      </c>
      <c r="I384" s="194"/>
      <c r="J384" s="195">
        <f>ROUND(I384*H384,2)</f>
        <v>0</v>
      </c>
      <c r="K384" s="191" t="s">
        <v>183</v>
      </c>
      <c r="L384" s="37"/>
      <c r="M384" s="196" t="s">
        <v>1</v>
      </c>
      <c r="N384" s="197" t="s">
        <v>45</v>
      </c>
      <c r="O384" s="69"/>
      <c r="P384" s="198">
        <f>O384*H384</f>
        <v>0</v>
      </c>
      <c r="Q384" s="198">
        <v>0</v>
      </c>
      <c r="R384" s="198">
        <f>Q384*H384</f>
        <v>0</v>
      </c>
      <c r="S384" s="198">
        <v>0</v>
      </c>
      <c r="T384" s="199">
        <f>S384*H384</f>
        <v>0</v>
      </c>
      <c r="U384" s="32"/>
      <c r="V384" s="32"/>
      <c r="W384" s="32"/>
      <c r="X384" s="32"/>
      <c r="Y384" s="32"/>
      <c r="Z384" s="32"/>
      <c r="AA384" s="32"/>
      <c r="AB384" s="32"/>
      <c r="AC384" s="32"/>
      <c r="AD384" s="32"/>
      <c r="AE384" s="32"/>
      <c r="AR384" s="200" t="s">
        <v>430</v>
      </c>
      <c r="AT384" s="200" t="s">
        <v>179</v>
      </c>
      <c r="AU384" s="200" t="s">
        <v>89</v>
      </c>
      <c r="AY384" s="15" t="s">
        <v>177</v>
      </c>
      <c r="BE384" s="201">
        <f>IF(N384="základní",J384,0)</f>
        <v>0</v>
      </c>
      <c r="BF384" s="201">
        <f>IF(N384="snížená",J384,0)</f>
        <v>0</v>
      </c>
      <c r="BG384" s="201">
        <f>IF(N384="zákl. přenesená",J384,0)</f>
        <v>0</v>
      </c>
      <c r="BH384" s="201">
        <f>IF(N384="sníž. přenesená",J384,0)</f>
        <v>0</v>
      </c>
      <c r="BI384" s="201">
        <f>IF(N384="nulová",J384,0)</f>
        <v>0</v>
      </c>
      <c r="BJ384" s="15" t="s">
        <v>87</v>
      </c>
      <c r="BK384" s="201">
        <f>ROUND(I384*H384,2)</f>
        <v>0</v>
      </c>
      <c r="BL384" s="15" t="s">
        <v>430</v>
      </c>
      <c r="BM384" s="200" t="s">
        <v>1426</v>
      </c>
    </row>
    <row r="385" spans="1:47" s="2" customFormat="1" ht="11.25">
      <c r="A385" s="32"/>
      <c r="B385" s="33"/>
      <c r="C385" s="34"/>
      <c r="D385" s="202" t="s">
        <v>186</v>
      </c>
      <c r="E385" s="34"/>
      <c r="F385" s="203" t="s">
        <v>450</v>
      </c>
      <c r="G385" s="34"/>
      <c r="H385" s="34"/>
      <c r="I385" s="204"/>
      <c r="J385" s="34"/>
      <c r="K385" s="34"/>
      <c r="L385" s="37"/>
      <c r="M385" s="205"/>
      <c r="N385" s="206"/>
      <c r="O385" s="69"/>
      <c r="P385" s="69"/>
      <c r="Q385" s="69"/>
      <c r="R385" s="69"/>
      <c r="S385" s="69"/>
      <c r="T385" s="70"/>
      <c r="U385" s="32"/>
      <c r="V385" s="32"/>
      <c r="W385" s="32"/>
      <c r="X385" s="32"/>
      <c r="Y385" s="32"/>
      <c r="Z385" s="32"/>
      <c r="AA385" s="32"/>
      <c r="AB385" s="32"/>
      <c r="AC385" s="32"/>
      <c r="AD385" s="32"/>
      <c r="AE385" s="32"/>
      <c r="AT385" s="15" t="s">
        <v>186</v>
      </c>
      <c r="AU385" s="15" t="s">
        <v>89</v>
      </c>
    </row>
    <row r="386" spans="1:65" s="2" customFormat="1" ht="14.45" customHeight="1">
      <c r="A386" s="32"/>
      <c r="B386" s="33"/>
      <c r="C386" s="189" t="s">
        <v>918</v>
      </c>
      <c r="D386" s="189" t="s">
        <v>179</v>
      </c>
      <c r="E386" s="190" t="s">
        <v>452</v>
      </c>
      <c r="F386" s="191" t="s">
        <v>453</v>
      </c>
      <c r="G386" s="192" t="s">
        <v>429</v>
      </c>
      <c r="H386" s="193">
        <v>1</v>
      </c>
      <c r="I386" s="194"/>
      <c r="J386" s="195">
        <f>ROUND(I386*H386,2)</f>
        <v>0</v>
      </c>
      <c r="K386" s="191" t="s">
        <v>183</v>
      </c>
      <c r="L386" s="37"/>
      <c r="M386" s="196" t="s">
        <v>1</v>
      </c>
      <c r="N386" s="197" t="s">
        <v>45</v>
      </c>
      <c r="O386" s="69"/>
      <c r="P386" s="198">
        <f>O386*H386</f>
        <v>0</v>
      </c>
      <c r="Q386" s="198">
        <v>0</v>
      </c>
      <c r="R386" s="198">
        <f>Q386*H386</f>
        <v>0</v>
      </c>
      <c r="S386" s="198">
        <v>0</v>
      </c>
      <c r="T386" s="199">
        <f>S386*H386</f>
        <v>0</v>
      </c>
      <c r="U386" s="32"/>
      <c r="V386" s="32"/>
      <c r="W386" s="32"/>
      <c r="X386" s="32"/>
      <c r="Y386" s="32"/>
      <c r="Z386" s="32"/>
      <c r="AA386" s="32"/>
      <c r="AB386" s="32"/>
      <c r="AC386" s="32"/>
      <c r="AD386" s="32"/>
      <c r="AE386" s="32"/>
      <c r="AR386" s="200" t="s">
        <v>430</v>
      </c>
      <c r="AT386" s="200" t="s">
        <v>179</v>
      </c>
      <c r="AU386" s="200" t="s">
        <v>89</v>
      </c>
      <c r="AY386" s="15" t="s">
        <v>177</v>
      </c>
      <c r="BE386" s="201">
        <f>IF(N386="základní",J386,0)</f>
        <v>0</v>
      </c>
      <c r="BF386" s="201">
        <f>IF(N386="snížená",J386,0)</f>
        <v>0</v>
      </c>
      <c r="BG386" s="201">
        <f>IF(N386="zákl. přenesená",J386,0)</f>
        <v>0</v>
      </c>
      <c r="BH386" s="201">
        <f>IF(N386="sníž. přenesená",J386,0)</f>
        <v>0</v>
      </c>
      <c r="BI386" s="201">
        <f>IF(N386="nulová",J386,0)</f>
        <v>0</v>
      </c>
      <c r="BJ386" s="15" t="s">
        <v>87</v>
      </c>
      <c r="BK386" s="201">
        <f>ROUND(I386*H386,2)</f>
        <v>0</v>
      </c>
      <c r="BL386" s="15" t="s">
        <v>430</v>
      </c>
      <c r="BM386" s="200" t="s">
        <v>1427</v>
      </c>
    </row>
    <row r="387" spans="1:47" s="2" customFormat="1" ht="11.25">
      <c r="A387" s="32"/>
      <c r="B387" s="33"/>
      <c r="C387" s="34"/>
      <c r="D387" s="202" t="s">
        <v>186</v>
      </c>
      <c r="E387" s="34"/>
      <c r="F387" s="203" t="s">
        <v>453</v>
      </c>
      <c r="G387" s="34"/>
      <c r="H387" s="34"/>
      <c r="I387" s="204"/>
      <c r="J387" s="34"/>
      <c r="K387" s="34"/>
      <c r="L387" s="37"/>
      <c r="M387" s="205"/>
      <c r="N387" s="206"/>
      <c r="O387" s="69"/>
      <c r="P387" s="69"/>
      <c r="Q387" s="69"/>
      <c r="R387" s="69"/>
      <c r="S387" s="69"/>
      <c r="T387" s="70"/>
      <c r="U387" s="32"/>
      <c r="V387" s="32"/>
      <c r="W387" s="32"/>
      <c r="X387" s="32"/>
      <c r="Y387" s="32"/>
      <c r="Z387" s="32"/>
      <c r="AA387" s="32"/>
      <c r="AB387" s="32"/>
      <c r="AC387" s="32"/>
      <c r="AD387" s="32"/>
      <c r="AE387" s="32"/>
      <c r="AT387" s="15" t="s">
        <v>186</v>
      </c>
      <c r="AU387" s="15" t="s">
        <v>89</v>
      </c>
    </row>
    <row r="388" spans="2:63" s="12" customFormat="1" ht="22.9" customHeight="1">
      <c r="B388" s="173"/>
      <c r="C388" s="174"/>
      <c r="D388" s="175" t="s">
        <v>79</v>
      </c>
      <c r="E388" s="187" t="s">
        <v>455</v>
      </c>
      <c r="F388" s="187" t="s">
        <v>456</v>
      </c>
      <c r="G388" s="174"/>
      <c r="H388" s="174"/>
      <c r="I388" s="177"/>
      <c r="J388" s="188">
        <f>BK388</f>
        <v>0</v>
      </c>
      <c r="K388" s="174"/>
      <c r="L388" s="179"/>
      <c r="M388" s="180"/>
      <c r="N388" s="181"/>
      <c r="O388" s="181"/>
      <c r="P388" s="182">
        <f>SUM(P389:P392)</f>
        <v>0</v>
      </c>
      <c r="Q388" s="181"/>
      <c r="R388" s="182">
        <f>SUM(R389:R392)</f>
        <v>0</v>
      </c>
      <c r="S388" s="181"/>
      <c r="T388" s="183">
        <f>SUM(T389:T392)</f>
        <v>0</v>
      </c>
      <c r="AR388" s="184" t="s">
        <v>207</v>
      </c>
      <c r="AT388" s="185" t="s">
        <v>79</v>
      </c>
      <c r="AU388" s="185" t="s">
        <v>87</v>
      </c>
      <c r="AY388" s="184" t="s">
        <v>177</v>
      </c>
      <c r="BK388" s="186">
        <f>SUM(BK389:BK392)</f>
        <v>0</v>
      </c>
    </row>
    <row r="389" spans="1:65" s="2" customFormat="1" ht="14.45" customHeight="1">
      <c r="A389" s="32"/>
      <c r="B389" s="33"/>
      <c r="C389" s="189" t="s">
        <v>920</v>
      </c>
      <c r="D389" s="189" t="s">
        <v>179</v>
      </c>
      <c r="E389" s="190" t="s">
        <v>458</v>
      </c>
      <c r="F389" s="191" t="s">
        <v>459</v>
      </c>
      <c r="G389" s="192" t="s">
        <v>429</v>
      </c>
      <c r="H389" s="193">
        <v>1</v>
      </c>
      <c r="I389" s="194"/>
      <c r="J389" s="195">
        <f>ROUND(I389*H389,2)</f>
        <v>0</v>
      </c>
      <c r="K389" s="191" t="s">
        <v>183</v>
      </c>
      <c r="L389" s="37"/>
      <c r="M389" s="196" t="s">
        <v>1</v>
      </c>
      <c r="N389" s="197" t="s">
        <v>45</v>
      </c>
      <c r="O389" s="69"/>
      <c r="P389" s="198">
        <f>O389*H389</f>
        <v>0</v>
      </c>
      <c r="Q389" s="198">
        <v>0</v>
      </c>
      <c r="R389" s="198">
        <f>Q389*H389</f>
        <v>0</v>
      </c>
      <c r="S389" s="198">
        <v>0</v>
      </c>
      <c r="T389" s="199">
        <f>S389*H389</f>
        <v>0</v>
      </c>
      <c r="U389" s="32"/>
      <c r="V389" s="32"/>
      <c r="W389" s="32"/>
      <c r="X389" s="32"/>
      <c r="Y389" s="32"/>
      <c r="Z389" s="32"/>
      <c r="AA389" s="32"/>
      <c r="AB389" s="32"/>
      <c r="AC389" s="32"/>
      <c r="AD389" s="32"/>
      <c r="AE389" s="32"/>
      <c r="AR389" s="200" t="s">
        <v>430</v>
      </c>
      <c r="AT389" s="200" t="s">
        <v>179</v>
      </c>
      <c r="AU389" s="200" t="s">
        <v>89</v>
      </c>
      <c r="AY389" s="15" t="s">
        <v>177</v>
      </c>
      <c r="BE389" s="201">
        <f>IF(N389="základní",J389,0)</f>
        <v>0</v>
      </c>
      <c r="BF389" s="201">
        <f>IF(N389="snížená",J389,0)</f>
        <v>0</v>
      </c>
      <c r="BG389" s="201">
        <f>IF(N389="zákl. přenesená",J389,0)</f>
        <v>0</v>
      </c>
      <c r="BH389" s="201">
        <f>IF(N389="sníž. přenesená",J389,0)</f>
        <v>0</v>
      </c>
      <c r="BI389" s="201">
        <f>IF(N389="nulová",J389,0)</f>
        <v>0</v>
      </c>
      <c r="BJ389" s="15" t="s">
        <v>87</v>
      </c>
      <c r="BK389" s="201">
        <f>ROUND(I389*H389,2)</f>
        <v>0</v>
      </c>
      <c r="BL389" s="15" t="s">
        <v>430</v>
      </c>
      <c r="BM389" s="200" t="s">
        <v>1428</v>
      </c>
    </row>
    <row r="390" spans="1:47" s="2" customFormat="1" ht="11.25">
      <c r="A390" s="32"/>
      <c r="B390" s="33"/>
      <c r="C390" s="34"/>
      <c r="D390" s="202" t="s">
        <v>186</v>
      </c>
      <c r="E390" s="34"/>
      <c r="F390" s="203" t="s">
        <v>459</v>
      </c>
      <c r="G390" s="34"/>
      <c r="H390" s="34"/>
      <c r="I390" s="204"/>
      <c r="J390" s="34"/>
      <c r="K390" s="34"/>
      <c r="L390" s="37"/>
      <c r="M390" s="205"/>
      <c r="N390" s="206"/>
      <c r="O390" s="69"/>
      <c r="P390" s="69"/>
      <c r="Q390" s="69"/>
      <c r="R390" s="69"/>
      <c r="S390" s="69"/>
      <c r="T390" s="70"/>
      <c r="U390" s="32"/>
      <c r="V390" s="32"/>
      <c r="W390" s="32"/>
      <c r="X390" s="32"/>
      <c r="Y390" s="32"/>
      <c r="Z390" s="32"/>
      <c r="AA390" s="32"/>
      <c r="AB390" s="32"/>
      <c r="AC390" s="32"/>
      <c r="AD390" s="32"/>
      <c r="AE390" s="32"/>
      <c r="AT390" s="15" t="s">
        <v>186</v>
      </c>
      <c r="AU390" s="15" t="s">
        <v>89</v>
      </c>
    </row>
    <row r="391" spans="1:65" s="2" customFormat="1" ht="14.45" customHeight="1">
      <c r="A391" s="32"/>
      <c r="B391" s="33"/>
      <c r="C391" s="189" t="s">
        <v>922</v>
      </c>
      <c r="D391" s="189" t="s">
        <v>179</v>
      </c>
      <c r="E391" s="190" t="s">
        <v>462</v>
      </c>
      <c r="F391" s="191" t="s">
        <v>463</v>
      </c>
      <c r="G391" s="192" t="s">
        <v>464</v>
      </c>
      <c r="H391" s="193">
        <v>1</v>
      </c>
      <c r="I391" s="194"/>
      <c r="J391" s="195">
        <f>ROUND(I391*H391,2)</f>
        <v>0</v>
      </c>
      <c r="K391" s="191" t="s">
        <v>183</v>
      </c>
      <c r="L391" s="37"/>
      <c r="M391" s="196" t="s">
        <v>1</v>
      </c>
      <c r="N391" s="197" t="s">
        <v>45</v>
      </c>
      <c r="O391" s="69"/>
      <c r="P391" s="198">
        <f>O391*H391</f>
        <v>0</v>
      </c>
      <c r="Q391" s="198">
        <v>0</v>
      </c>
      <c r="R391" s="198">
        <f>Q391*H391</f>
        <v>0</v>
      </c>
      <c r="S391" s="198">
        <v>0</v>
      </c>
      <c r="T391" s="199">
        <f>S391*H391</f>
        <v>0</v>
      </c>
      <c r="U391" s="32"/>
      <c r="V391" s="32"/>
      <c r="W391" s="32"/>
      <c r="X391" s="32"/>
      <c r="Y391" s="32"/>
      <c r="Z391" s="32"/>
      <c r="AA391" s="32"/>
      <c r="AB391" s="32"/>
      <c r="AC391" s="32"/>
      <c r="AD391" s="32"/>
      <c r="AE391" s="32"/>
      <c r="AR391" s="200" t="s">
        <v>430</v>
      </c>
      <c r="AT391" s="200" t="s">
        <v>179</v>
      </c>
      <c r="AU391" s="200" t="s">
        <v>89</v>
      </c>
      <c r="AY391" s="15" t="s">
        <v>177</v>
      </c>
      <c r="BE391" s="201">
        <f>IF(N391="základní",J391,0)</f>
        <v>0</v>
      </c>
      <c r="BF391" s="201">
        <f>IF(N391="snížená",J391,0)</f>
        <v>0</v>
      </c>
      <c r="BG391" s="201">
        <f>IF(N391="zákl. přenesená",J391,0)</f>
        <v>0</v>
      </c>
      <c r="BH391" s="201">
        <f>IF(N391="sníž. přenesená",J391,0)</f>
        <v>0</v>
      </c>
      <c r="BI391" s="201">
        <f>IF(N391="nulová",J391,0)</f>
        <v>0</v>
      </c>
      <c r="BJ391" s="15" t="s">
        <v>87</v>
      </c>
      <c r="BK391" s="201">
        <f>ROUND(I391*H391,2)</f>
        <v>0</v>
      </c>
      <c r="BL391" s="15" t="s">
        <v>430</v>
      </c>
      <c r="BM391" s="200" t="s">
        <v>1429</v>
      </c>
    </row>
    <row r="392" spans="1:47" s="2" customFormat="1" ht="11.25">
      <c r="A392" s="32"/>
      <c r="B392" s="33"/>
      <c r="C392" s="34"/>
      <c r="D392" s="202" t="s">
        <v>186</v>
      </c>
      <c r="E392" s="34"/>
      <c r="F392" s="203" t="s">
        <v>463</v>
      </c>
      <c r="G392" s="34"/>
      <c r="H392" s="34"/>
      <c r="I392" s="204"/>
      <c r="J392" s="34"/>
      <c r="K392" s="34"/>
      <c r="L392" s="37"/>
      <c r="M392" s="205"/>
      <c r="N392" s="206"/>
      <c r="O392" s="69"/>
      <c r="P392" s="69"/>
      <c r="Q392" s="69"/>
      <c r="R392" s="69"/>
      <c r="S392" s="69"/>
      <c r="T392" s="70"/>
      <c r="U392" s="32"/>
      <c r="V392" s="32"/>
      <c r="W392" s="32"/>
      <c r="X392" s="32"/>
      <c r="Y392" s="32"/>
      <c r="Z392" s="32"/>
      <c r="AA392" s="32"/>
      <c r="AB392" s="32"/>
      <c r="AC392" s="32"/>
      <c r="AD392" s="32"/>
      <c r="AE392" s="32"/>
      <c r="AT392" s="15" t="s">
        <v>186</v>
      </c>
      <c r="AU392" s="15" t="s">
        <v>89</v>
      </c>
    </row>
    <row r="393" spans="2:63" s="12" customFormat="1" ht="22.9" customHeight="1">
      <c r="B393" s="173"/>
      <c r="C393" s="174"/>
      <c r="D393" s="175" t="s">
        <v>79</v>
      </c>
      <c r="E393" s="187" t="s">
        <v>466</v>
      </c>
      <c r="F393" s="187" t="s">
        <v>467</v>
      </c>
      <c r="G393" s="174"/>
      <c r="H393" s="174"/>
      <c r="I393" s="177"/>
      <c r="J393" s="188">
        <f>BK393</f>
        <v>0</v>
      </c>
      <c r="K393" s="174"/>
      <c r="L393" s="179"/>
      <c r="M393" s="180"/>
      <c r="N393" s="181"/>
      <c r="O393" s="181"/>
      <c r="P393" s="182">
        <f>SUM(P394:P397)</f>
        <v>0</v>
      </c>
      <c r="Q393" s="181"/>
      <c r="R393" s="182">
        <f>SUM(R394:R397)</f>
        <v>0</v>
      </c>
      <c r="S393" s="181"/>
      <c r="T393" s="183">
        <f>SUM(T394:T397)</f>
        <v>0</v>
      </c>
      <c r="AR393" s="184" t="s">
        <v>207</v>
      </c>
      <c r="AT393" s="185" t="s">
        <v>79</v>
      </c>
      <c r="AU393" s="185" t="s">
        <v>87</v>
      </c>
      <c r="AY393" s="184" t="s">
        <v>177</v>
      </c>
      <c r="BK393" s="186">
        <f>SUM(BK394:BK397)</f>
        <v>0</v>
      </c>
    </row>
    <row r="394" spans="1:65" s="2" customFormat="1" ht="14.45" customHeight="1">
      <c r="A394" s="32"/>
      <c r="B394" s="33"/>
      <c r="C394" s="189" t="s">
        <v>924</v>
      </c>
      <c r="D394" s="189" t="s">
        <v>179</v>
      </c>
      <c r="E394" s="190" t="s">
        <v>469</v>
      </c>
      <c r="F394" s="191" t="s">
        <v>470</v>
      </c>
      <c r="G394" s="192" t="s">
        <v>429</v>
      </c>
      <c r="H394" s="193">
        <v>1</v>
      </c>
      <c r="I394" s="194"/>
      <c r="J394" s="195">
        <f>ROUND(I394*H394,2)</f>
        <v>0</v>
      </c>
      <c r="K394" s="191" t="s">
        <v>183</v>
      </c>
      <c r="L394" s="37"/>
      <c r="M394" s="196" t="s">
        <v>1</v>
      </c>
      <c r="N394" s="197" t="s">
        <v>45</v>
      </c>
      <c r="O394" s="69"/>
      <c r="P394" s="198">
        <f>O394*H394</f>
        <v>0</v>
      </c>
      <c r="Q394" s="198">
        <v>0</v>
      </c>
      <c r="R394" s="198">
        <f>Q394*H394</f>
        <v>0</v>
      </c>
      <c r="S394" s="198">
        <v>0</v>
      </c>
      <c r="T394" s="199">
        <f>S394*H394</f>
        <v>0</v>
      </c>
      <c r="U394" s="32"/>
      <c r="V394" s="32"/>
      <c r="W394" s="32"/>
      <c r="X394" s="32"/>
      <c r="Y394" s="32"/>
      <c r="Z394" s="32"/>
      <c r="AA394" s="32"/>
      <c r="AB394" s="32"/>
      <c r="AC394" s="32"/>
      <c r="AD394" s="32"/>
      <c r="AE394" s="32"/>
      <c r="AR394" s="200" t="s">
        <v>430</v>
      </c>
      <c r="AT394" s="200" t="s">
        <v>179</v>
      </c>
      <c r="AU394" s="200" t="s">
        <v>89</v>
      </c>
      <c r="AY394" s="15" t="s">
        <v>177</v>
      </c>
      <c r="BE394" s="201">
        <f>IF(N394="základní",J394,0)</f>
        <v>0</v>
      </c>
      <c r="BF394" s="201">
        <f>IF(N394="snížená",J394,0)</f>
        <v>0</v>
      </c>
      <c r="BG394" s="201">
        <f>IF(N394="zákl. přenesená",J394,0)</f>
        <v>0</v>
      </c>
      <c r="BH394" s="201">
        <f>IF(N394="sníž. přenesená",J394,0)</f>
        <v>0</v>
      </c>
      <c r="BI394" s="201">
        <f>IF(N394="nulová",J394,0)</f>
        <v>0</v>
      </c>
      <c r="BJ394" s="15" t="s">
        <v>87</v>
      </c>
      <c r="BK394" s="201">
        <f>ROUND(I394*H394,2)</f>
        <v>0</v>
      </c>
      <c r="BL394" s="15" t="s">
        <v>430</v>
      </c>
      <c r="BM394" s="200" t="s">
        <v>1430</v>
      </c>
    </row>
    <row r="395" spans="1:47" s="2" customFormat="1" ht="11.25">
      <c r="A395" s="32"/>
      <c r="B395" s="33"/>
      <c r="C395" s="34"/>
      <c r="D395" s="202" t="s">
        <v>186</v>
      </c>
      <c r="E395" s="34"/>
      <c r="F395" s="203" t="s">
        <v>470</v>
      </c>
      <c r="G395" s="34"/>
      <c r="H395" s="34"/>
      <c r="I395" s="204"/>
      <c r="J395" s="34"/>
      <c r="K395" s="34"/>
      <c r="L395" s="37"/>
      <c r="M395" s="205"/>
      <c r="N395" s="206"/>
      <c r="O395" s="69"/>
      <c r="P395" s="69"/>
      <c r="Q395" s="69"/>
      <c r="R395" s="69"/>
      <c r="S395" s="69"/>
      <c r="T395" s="70"/>
      <c r="U395" s="32"/>
      <c r="V395" s="32"/>
      <c r="W395" s="32"/>
      <c r="X395" s="32"/>
      <c r="Y395" s="32"/>
      <c r="Z395" s="32"/>
      <c r="AA395" s="32"/>
      <c r="AB395" s="32"/>
      <c r="AC395" s="32"/>
      <c r="AD395" s="32"/>
      <c r="AE395" s="32"/>
      <c r="AT395" s="15" t="s">
        <v>186</v>
      </c>
      <c r="AU395" s="15" t="s">
        <v>89</v>
      </c>
    </row>
    <row r="396" spans="1:65" s="2" customFormat="1" ht="14.45" customHeight="1">
      <c r="A396" s="32"/>
      <c r="B396" s="33"/>
      <c r="C396" s="189" t="s">
        <v>927</v>
      </c>
      <c r="D396" s="189" t="s">
        <v>179</v>
      </c>
      <c r="E396" s="190" t="s">
        <v>473</v>
      </c>
      <c r="F396" s="191" t="s">
        <v>474</v>
      </c>
      <c r="G396" s="192" t="s">
        <v>429</v>
      </c>
      <c r="H396" s="193">
        <v>4</v>
      </c>
      <c r="I396" s="194"/>
      <c r="J396" s="195">
        <f>ROUND(I396*H396,2)</f>
        <v>0</v>
      </c>
      <c r="K396" s="191" t="s">
        <v>183</v>
      </c>
      <c r="L396" s="37"/>
      <c r="M396" s="196" t="s">
        <v>1</v>
      </c>
      <c r="N396" s="197" t="s">
        <v>45</v>
      </c>
      <c r="O396" s="69"/>
      <c r="P396" s="198">
        <f>O396*H396</f>
        <v>0</v>
      </c>
      <c r="Q396" s="198">
        <v>0</v>
      </c>
      <c r="R396" s="198">
        <f>Q396*H396</f>
        <v>0</v>
      </c>
      <c r="S396" s="198">
        <v>0</v>
      </c>
      <c r="T396" s="199">
        <f>S396*H396</f>
        <v>0</v>
      </c>
      <c r="U396" s="32"/>
      <c r="V396" s="32"/>
      <c r="W396" s="32"/>
      <c r="X396" s="32"/>
      <c r="Y396" s="32"/>
      <c r="Z396" s="32"/>
      <c r="AA396" s="32"/>
      <c r="AB396" s="32"/>
      <c r="AC396" s="32"/>
      <c r="AD396" s="32"/>
      <c r="AE396" s="32"/>
      <c r="AR396" s="200" t="s">
        <v>430</v>
      </c>
      <c r="AT396" s="200" t="s">
        <v>179</v>
      </c>
      <c r="AU396" s="200" t="s">
        <v>89</v>
      </c>
      <c r="AY396" s="15" t="s">
        <v>177</v>
      </c>
      <c r="BE396" s="201">
        <f>IF(N396="základní",J396,0)</f>
        <v>0</v>
      </c>
      <c r="BF396" s="201">
        <f>IF(N396="snížená",J396,0)</f>
        <v>0</v>
      </c>
      <c r="BG396" s="201">
        <f>IF(N396="zákl. přenesená",J396,0)</f>
        <v>0</v>
      </c>
      <c r="BH396" s="201">
        <f>IF(N396="sníž. přenesená",J396,0)</f>
        <v>0</v>
      </c>
      <c r="BI396" s="201">
        <f>IF(N396="nulová",J396,0)</f>
        <v>0</v>
      </c>
      <c r="BJ396" s="15" t="s">
        <v>87</v>
      </c>
      <c r="BK396" s="201">
        <f>ROUND(I396*H396,2)</f>
        <v>0</v>
      </c>
      <c r="BL396" s="15" t="s">
        <v>430</v>
      </c>
      <c r="BM396" s="200" t="s">
        <v>1431</v>
      </c>
    </row>
    <row r="397" spans="1:47" s="2" customFormat="1" ht="11.25">
      <c r="A397" s="32"/>
      <c r="B397" s="33"/>
      <c r="C397" s="34"/>
      <c r="D397" s="202" t="s">
        <v>186</v>
      </c>
      <c r="E397" s="34"/>
      <c r="F397" s="203" t="s">
        <v>476</v>
      </c>
      <c r="G397" s="34"/>
      <c r="H397" s="34"/>
      <c r="I397" s="204"/>
      <c r="J397" s="34"/>
      <c r="K397" s="34"/>
      <c r="L397" s="37"/>
      <c r="M397" s="205"/>
      <c r="N397" s="206"/>
      <c r="O397" s="69"/>
      <c r="P397" s="69"/>
      <c r="Q397" s="69"/>
      <c r="R397" s="69"/>
      <c r="S397" s="69"/>
      <c r="T397" s="70"/>
      <c r="U397" s="32"/>
      <c r="V397" s="32"/>
      <c r="W397" s="32"/>
      <c r="X397" s="32"/>
      <c r="Y397" s="32"/>
      <c r="Z397" s="32"/>
      <c r="AA397" s="32"/>
      <c r="AB397" s="32"/>
      <c r="AC397" s="32"/>
      <c r="AD397" s="32"/>
      <c r="AE397" s="32"/>
      <c r="AT397" s="15" t="s">
        <v>186</v>
      </c>
      <c r="AU397" s="15" t="s">
        <v>89</v>
      </c>
    </row>
    <row r="398" spans="2:63" s="12" customFormat="1" ht="22.9" customHeight="1">
      <c r="B398" s="173"/>
      <c r="C398" s="174"/>
      <c r="D398" s="175" t="s">
        <v>79</v>
      </c>
      <c r="E398" s="187" t="s">
        <v>477</v>
      </c>
      <c r="F398" s="187" t="s">
        <v>478</v>
      </c>
      <c r="G398" s="174"/>
      <c r="H398" s="174"/>
      <c r="I398" s="177"/>
      <c r="J398" s="188">
        <f>BK398</f>
        <v>0</v>
      </c>
      <c r="K398" s="174"/>
      <c r="L398" s="179"/>
      <c r="M398" s="180"/>
      <c r="N398" s="181"/>
      <c r="O398" s="181"/>
      <c r="P398" s="182">
        <f>SUM(P399:P400)</f>
        <v>0</v>
      </c>
      <c r="Q398" s="181"/>
      <c r="R398" s="182">
        <f>SUM(R399:R400)</f>
        <v>0</v>
      </c>
      <c r="S398" s="181"/>
      <c r="T398" s="183">
        <f>SUM(T399:T400)</f>
        <v>0</v>
      </c>
      <c r="AR398" s="184" t="s">
        <v>207</v>
      </c>
      <c r="AT398" s="185" t="s">
        <v>79</v>
      </c>
      <c r="AU398" s="185" t="s">
        <v>87</v>
      </c>
      <c r="AY398" s="184" t="s">
        <v>177</v>
      </c>
      <c r="BK398" s="186">
        <f>SUM(BK399:BK400)</f>
        <v>0</v>
      </c>
    </row>
    <row r="399" spans="1:65" s="2" customFormat="1" ht="14.45" customHeight="1">
      <c r="A399" s="32"/>
      <c r="B399" s="33"/>
      <c r="C399" s="189" t="s">
        <v>929</v>
      </c>
      <c r="D399" s="189" t="s">
        <v>179</v>
      </c>
      <c r="E399" s="190" t="s">
        <v>480</v>
      </c>
      <c r="F399" s="191" t="s">
        <v>481</v>
      </c>
      <c r="G399" s="192" t="s">
        <v>429</v>
      </c>
      <c r="H399" s="193">
        <v>1</v>
      </c>
      <c r="I399" s="194"/>
      <c r="J399" s="195">
        <f>ROUND(I399*H399,2)</f>
        <v>0</v>
      </c>
      <c r="K399" s="191" t="s">
        <v>183</v>
      </c>
      <c r="L399" s="37"/>
      <c r="M399" s="196" t="s">
        <v>1</v>
      </c>
      <c r="N399" s="197" t="s">
        <v>45</v>
      </c>
      <c r="O399" s="69"/>
      <c r="P399" s="198">
        <f>O399*H399</f>
        <v>0</v>
      </c>
      <c r="Q399" s="198">
        <v>0</v>
      </c>
      <c r="R399" s="198">
        <f>Q399*H399</f>
        <v>0</v>
      </c>
      <c r="S399" s="198">
        <v>0</v>
      </c>
      <c r="T399" s="199">
        <f>S399*H399</f>
        <v>0</v>
      </c>
      <c r="U399" s="32"/>
      <c r="V399" s="32"/>
      <c r="W399" s="32"/>
      <c r="X399" s="32"/>
      <c r="Y399" s="32"/>
      <c r="Z399" s="32"/>
      <c r="AA399" s="32"/>
      <c r="AB399" s="32"/>
      <c r="AC399" s="32"/>
      <c r="AD399" s="32"/>
      <c r="AE399" s="32"/>
      <c r="AR399" s="200" t="s">
        <v>430</v>
      </c>
      <c r="AT399" s="200" t="s">
        <v>179</v>
      </c>
      <c r="AU399" s="200" t="s">
        <v>89</v>
      </c>
      <c r="AY399" s="15" t="s">
        <v>177</v>
      </c>
      <c r="BE399" s="201">
        <f>IF(N399="základní",J399,0)</f>
        <v>0</v>
      </c>
      <c r="BF399" s="201">
        <f>IF(N399="snížená",J399,0)</f>
        <v>0</v>
      </c>
      <c r="BG399" s="201">
        <f>IF(N399="zákl. přenesená",J399,0)</f>
        <v>0</v>
      </c>
      <c r="BH399" s="201">
        <f>IF(N399="sníž. přenesená",J399,0)</f>
        <v>0</v>
      </c>
      <c r="BI399" s="201">
        <f>IF(N399="nulová",J399,0)</f>
        <v>0</v>
      </c>
      <c r="BJ399" s="15" t="s">
        <v>87</v>
      </c>
      <c r="BK399" s="201">
        <f>ROUND(I399*H399,2)</f>
        <v>0</v>
      </c>
      <c r="BL399" s="15" t="s">
        <v>430</v>
      </c>
      <c r="BM399" s="200" t="s">
        <v>1432</v>
      </c>
    </row>
    <row r="400" spans="1:47" s="2" customFormat="1" ht="11.25">
      <c r="A400" s="32"/>
      <c r="B400" s="33"/>
      <c r="C400" s="34"/>
      <c r="D400" s="202" t="s">
        <v>186</v>
      </c>
      <c r="E400" s="34"/>
      <c r="F400" s="203" t="s">
        <v>481</v>
      </c>
      <c r="G400" s="34"/>
      <c r="H400" s="34"/>
      <c r="I400" s="204"/>
      <c r="J400" s="34"/>
      <c r="K400" s="34"/>
      <c r="L400" s="37"/>
      <c r="M400" s="205"/>
      <c r="N400" s="206"/>
      <c r="O400" s="69"/>
      <c r="P400" s="69"/>
      <c r="Q400" s="69"/>
      <c r="R400" s="69"/>
      <c r="S400" s="69"/>
      <c r="T400" s="70"/>
      <c r="U400" s="32"/>
      <c r="V400" s="32"/>
      <c r="W400" s="32"/>
      <c r="X400" s="32"/>
      <c r="Y400" s="32"/>
      <c r="Z400" s="32"/>
      <c r="AA400" s="32"/>
      <c r="AB400" s="32"/>
      <c r="AC400" s="32"/>
      <c r="AD400" s="32"/>
      <c r="AE400" s="32"/>
      <c r="AT400" s="15" t="s">
        <v>186</v>
      </c>
      <c r="AU400" s="15" t="s">
        <v>89</v>
      </c>
    </row>
    <row r="401" spans="2:63" s="12" customFormat="1" ht="22.9" customHeight="1">
      <c r="B401" s="173"/>
      <c r="C401" s="174"/>
      <c r="D401" s="175" t="s">
        <v>79</v>
      </c>
      <c r="E401" s="187" t="s">
        <v>483</v>
      </c>
      <c r="F401" s="187" t="s">
        <v>484</v>
      </c>
      <c r="G401" s="174"/>
      <c r="H401" s="174"/>
      <c r="I401" s="177"/>
      <c r="J401" s="188">
        <f>BK401</f>
        <v>0</v>
      </c>
      <c r="K401" s="174"/>
      <c r="L401" s="179"/>
      <c r="M401" s="180"/>
      <c r="N401" s="181"/>
      <c r="O401" s="181"/>
      <c r="P401" s="182">
        <f>SUM(P402:P404)</f>
        <v>0</v>
      </c>
      <c r="Q401" s="181"/>
      <c r="R401" s="182">
        <f>SUM(R402:R404)</f>
        <v>0</v>
      </c>
      <c r="S401" s="181"/>
      <c r="T401" s="183">
        <f>SUM(T402:T404)</f>
        <v>0</v>
      </c>
      <c r="AR401" s="184" t="s">
        <v>207</v>
      </c>
      <c r="AT401" s="185" t="s">
        <v>79</v>
      </c>
      <c r="AU401" s="185" t="s">
        <v>87</v>
      </c>
      <c r="AY401" s="184" t="s">
        <v>177</v>
      </c>
      <c r="BK401" s="186">
        <f>SUM(BK402:BK404)</f>
        <v>0</v>
      </c>
    </row>
    <row r="402" spans="1:65" s="2" customFormat="1" ht="14.45" customHeight="1">
      <c r="A402" s="32"/>
      <c r="B402" s="33"/>
      <c r="C402" s="189" t="s">
        <v>931</v>
      </c>
      <c r="D402" s="189" t="s">
        <v>179</v>
      </c>
      <c r="E402" s="190" t="s">
        <v>486</v>
      </c>
      <c r="F402" s="191" t="s">
        <v>487</v>
      </c>
      <c r="G402" s="192" t="s">
        <v>488</v>
      </c>
      <c r="H402" s="193">
        <v>1</v>
      </c>
      <c r="I402" s="194"/>
      <c r="J402" s="195">
        <f>ROUND(I402*H402,2)</f>
        <v>0</v>
      </c>
      <c r="K402" s="191" t="s">
        <v>183</v>
      </c>
      <c r="L402" s="37"/>
      <c r="M402" s="196" t="s">
        <v>1</v>
      </c>
      <c r="N402" s="197" t="s">
        <v>45</v>
      </c>
      <c r="O402" s="69"/>
      <c r="P402" s="198">
        <f>O402*H402</f>
        <v>0</v>
      </c>
      <c r="Q402" s="198">
        <v>0</v>
      </c>
      <c r="R402" s="198">
        <f>Q402*H402</f>
        <v>0</v>
      </c>
      <c r="S402" s="198">
        <v>0</v>
      </c>
      <c r="T402" s="199">
        <f>S402*H402</f>
        <v>0</v>
      </c>
      <c r="U402" s="32"/>
      <c r="V402" s="32"/>
      <c r="W402" s="32"/>
      <c r="X402" s="32"/>
      <c r="Y402" s="32"/>
      <c r="Z402" s="32"/>
      <c r="AA402" s="32"/>
      <c r="AB402" s="32"/>
      <c r="AC402" s="32"/>
      <c r="AD402" s="32"/>
      <c r="AE402" s="32"/>
      <c r="AR402" s="200" t="s">
        <v>430</v>
      </c>
      <c r="AT402" s="200" t="s">
        <v>179</v>
      </c>
      <c r="AU402" s="200" t="s">
        <v>89</v>
      </c>
      <c r="AY402" s="15" t="s">
        <v>177</v>
      </c>
      <c r="BE402" s="201">
        <f>IF(N402="základní",J402,0)</f>
        <v>0</v>
      </c>
      <c r="BF402" s="201">
        <f>IF(N402="snížená",J402,0)</f>
        <v>0</v>
      </c>
      <c r="BG402" s="201">
        <f>IF(N402="zákl. přenesená",J402,0)</f>
        <v>0</v>
      </c>
      <c r="BH402" s="201">
        <f>IF(N402="sníž. přenesená",J402,0)</f>
        <v>0</v>
      </c>
      <c r="BI402" s="201">
        <f>IF(N402="nulová",J402,0)</f>
        <v>0</v>
      </c>
      <c r="BJ402" s="15" t="s">
        <v>87</v>
      </c>
      <c r="BK402" s="201">
        <f>ROUND(I402*H402,2)</f>
        <v>0</v>
      </c>
      <c r="BL402" s="15" t="s">
        <v>430</v>
      </c>
      <c r="BM402" s="200" t="s">
        <v>1433</v>
      </c>
    </row>
    <row r="403" spans="1:47" s="2" customFormat="1" ht="11.25">
      <c r="A403" s="32"/>
      <c r="B403" s="33"/>
      <c r="C403" s="34"/>
      <c r="D403" s="202" t="s">
        <v>186</v>
      </c>
      <c r="E403" s="34"/>
      <c r="F403" s="203" t="s">
        <v>490</v>
      </c>
      <c r="G403" s="34"/>
      <c r="H403" s="34"/>
      <c r="I403" s="204"/>
      <c r="J403" s="34"/>
      <c r="K403" s="34"/>
      <c r="L403" s="37"/>
      <c r="M403" s="205"/>
      <c r="N403" s="206"/>
      <c r="O403" s="69"/>
      <c r="P403" s="69"/>
      <c r="Q403" s="69"/>
      <c r="R403" s="69"/>
      <c r="S403" s="69"/>
      <c r="T403" s="70"/>
      <c r="U403" s="32"/>
      <c r="V403" s="32"/>
      <c r="W403" s="32"/>
      <c r="X403" s="32"/>
      <c r="Y403" s="32"/>
      <c r="Z403" s="32"/>
      <c r="AA403" s="32"/>
      <c r="AB403" s="32"/>
      <c r="AC403" s="32"/>
      <c r="AD403" s="32"/>
      <c r="AE403" s="32"/>
      <c r="AT403" s="15" t="s">
        <v>186</v>
      </c>
      <c r="AU403" s="15" t="s">
        <v>89</v>
      </c>
    </row>
    <row r="404" spans="1:47" s="2" customFormat="1" ht="39">
      <c r="A404" s="32"/>
      <c r="B404" s="33"/>
      <c r="C404" s="34"/>
      <c r="D404" s="202" t="s">
        <v>188</v>
      </c>
      <c r="E404" s="34"/>
      <c r="F404" s="207" t="s">
        <v>491</v>
      </c>
      <c r="G404" s="34"/>
      <c r="H404" s="34"/>
      <c r="I404" s="204"/>
      <c r="J404" s="34"/>
      <c r="K404" s="34"/>
      <c r="L404" s="37"/>
      <c r="M404" s="205"/>
      <c r="N404" s="206"/>
      <c r="O404" s="69"/>
      <c r="P404" s="69"/>
      <c r="Q404" s="69"/>
      <c r="R404" s="69"/>
      <c r="S404" s="69"/>
      <c r="T404" s="70"/>
      <c r="U404" s="32"/>
      <c r="V404" s="32"/>
      <c r="W404" s="32"/>
      <c r="X404" s="32"/>
      <c r="Y404" s="32"/>
      <c r="Z404" s="32"/>
      <c r="AA404" s="32"/>
      <c r="AB404" s="32"/>
      <c r="AC404" s="32"/>
      <c r="AD404" s="32"/>
      <c r="AE404" s="32"/>
      <c r="AT404" s="15" t="s">
        <v>188</v>
      </c>
      <c r="AU404" s="15" t="s">
        <v>89</v>
      </c>
    </row>
    <row r="405" spans="2:63" s="12" customFormat="1" ht="22.9" customHeight="1">
      <c r="B405" s="173"/>
      <c r="C405" s="174"/>
      <c r="D405" s="175" t="s">
        <v>79</v>
      </c>
      <c r="E405" s="187" t="s">
        <v>492</v>
      </c>
      <c r="F405" s="187" t="s">
        <v>493</v>
      </c>
      <c r="G405" s="174"/>
      <c r="H405" s="174"/>
      <c r="I405" s="177"/>
      <c r="J405" s="188">
        <f>BK405</f>
        <v>0</v>
      </c>
      <c r="K405" s="174"/>
      <c r="L405" s="179"/>
      <c r="M405" s="180"/>
      <c r="N405" s="181"/>
      <c r="O405" s="181"/>
      <c r="P405" s="182">
        <f>SUM(P406:P407)</f>
        <v>0</v>
      </c>
      <c r="Q405" s="181"/>
      <c r="R405" s="182">
        <f>SUM(R406:R407)</f>
        <v>0</v>
      </c>
      <c r="S405" s="181"/>
      <c r="T405" s="183">
        <f>SUM(T406:T407)</f>
        <v>0</v>
      </c>
      <c r="AR405" s="184" t="s">
        <v>207</v>
      </c>
      <c r="AT405" s="185" t="s">
        <v>79</v>
      </c>
      <c r="AU405" s="185" t="s">
        <v>87</v>
      </c>
      <c r="AY405" s="184" t="s">
        <v>177</v>
      </c>
      <c r="BK405" s="186">
        <f>SUM(BK406:BK407)</f>
        <v>0</v>
      </c>
    </row>
    <row r="406" spans="1:65" s="2" customFormat="1" ht="14.45" customHeight="1">
      <c r="A406" s="32"/>
      <c r="B406" s="33"/>
      <c r="C406" s="189" t="s">
        <v>933</v>
      </c>
      <c r="D406" s="189" t="s">
        <v>179</v>
      </c>
      <c r="E406" s="190" t="s">
        <v>495</v>
      </c>
      <c r="F406" s="191" t="s">
        <v>496</v>
      </c>
      <c r="G406" s="192" t="s">
        <v>429</v>
      </c>
      <c r="H406" s="193">
        <v>1</v>
      </c>
      <c r="I406" s="194"/>
      <c r="J406" s="195">
        <f>ROUND(I406*H406,2)</f>
        <v>0</v>
      </c>
      <c r="K406" s="191" t="s">
        <v>183</v>
      </c>
      <c r="L406" s="37"/>
      <c r="M406" s="196" t="s">
        <v>1</v>
      </c>
      <c r="N406" s="197" t="s">
        <v>45</v>
      </c>
      <c r="O406" s="69"/>
      <c r="P406" s="198">
        <f>O406*H406</f>
        <v>0</v>
      </c>
      <c r="Q406" s="198">
        <v>0</v>
      </c>
      <c r="R406" s="198">
        <f>Q406*H406</f>
        <v>0</v>
      </c>
      <c r="S406" s="198">
        <v>0</v>
      </c>
      <c r="T406" s="199">
        <f>S406*H406</f>
        <v>0</v>
      </c>
      <c r="U406" s="32"/>
      <c r="V406" s="32"/>
      <c r="W406" s="32"/>
      <c r="X406" s="32"/>
      <c r="Y406" s="32"/>
      <c r="Z406" s="32"/>
      <c r="AA406" s="32"/>
      <c r="AB406" s="32"/>
      <c r="AC406" s="32"/>
      <c r="AD406" s="32"/>
      <c r="AE406" s="32"/>
      <c r="AR406" s="200" t="s">
        <v>430</v>
      </c>
      <c r="AT406" s="200" t="s">
        <v>179</v>
      </c>
      <c r="AU406" s="200" t="s">
        <v>89</v>
      </c>
      <c r="AY406" s="15" t="s">
        <v>177</v>
      </c>
      <c r="BE406" s="201">
        <f>IF(N406="základní",J406,0)</f>
        <v>0</v>
      </c>
      <c r="BF406" s="201">
        <f>IF(N406="snížená",J406,0)</f>
        <v>0</v>
      </c>
      <c r="BG406" s="201">
        <f>IF(N406="zákl. přenesená",J406,0)</f>
        <v>0</v>
      </c>
      <c r="BH406" s="201">
        <f>IF(N406="sníž. přenesená",J406,0)</f>
        <v>0</v>
      </c>
      <c r="BI406" s="201">
        <f>IF(N406="nulová",J406,0)</f>
        <v>0</v>
      </c>
      <c r="BJ406" s="15" t="s">
        <v>87</v>
      </c>
      <c r="BK406" s="201">
        <f>ROUND(I406*H406,2)</f>
        <v>0</v>
      </c>
      <c r="BL406" s="15" t="s">
        <v>430</v>
      </c>
      <c r="BM406" s="200" t="s">
        <v>1434</v>
      </c>
    </row>
    <row r="407" spans="1:47" s="2" customFormat="1" ht="11.25">
      <c r="A407" s="32"/>
      <c r="B407" s="33"/>
      <c r="C407" s="34"/>
      <c r="D407" s="202" t="s">
        <v>186</v>
      </c>
      <c r="E407" s="34"/>
      <c r="F407" s="203" t="s">
        <v>498</v>
      </c>
      <c r="G407" s="34"/>
      <c r="H407" s="34"/>
      <c r="I407" s="204"/>
      <c r="J407" s="34"/>
      <c r="K407" s="34"/>
      <c r="L407" s="37"/>
      <c r="M407" s="218"/>
      <c r="N407" s="219"/>
      <c r="O407" s="220"/>
      <c r="P407" s="220"/>
      <c r="Q407" s="220"/>
      <c r="R407" s="220"/>
      <c r="S407" s="220"/>
      <c r="T407" s="221"/>
      <c r="U407" s="32"/>
      <c r="V407" s="32"/>
      <c r="W407" s="32"/>
      <c r="X407" s="32"/>
      <c r="Y407" s="32"/>
      <c r="Z407" s="32"/>
      <c r="AA407" s="32"/>
      <c r="AB407" s="32"/>
      <c r="AC407" s="32"/>
      <c r="AD407" s="32"/>
      <c r="AE407" s="32"/>
      <c r="AT407" s="15" t="s">
        <v>186</v>
      </c>
      <c r="AU407" s="15" t="s">
        <v>89</v>
      </c>
    </row>
    <row r="408" spans="1:31" s="2" customFormat="1" ht="6.95" customHeight="1">
      <c r="A408" s="32"/>
      <c r="B408" s="52"/>
      <c r="C408" s="53"/>
      <c r="D408" s="53"/>
      <c r="E408" s="53"/>
      <c r="F408" s="53"/>
      <c r="G408" s="53"/>
      <c r="H408" s="53"/>
      <c r="I408" s="53"/>
      <c r="J408" s="53"/>
      <c r="K408" s="53"/>
      <c r="L408" s="37"/>
      <c r="M408" s="32"/>
      <c r="O408" s="32"/>
      <c r="P408" s="32"/>
      <c r="Q408" s="32"/>
      <c r="R408" s="32"/>
      <c r="S408" s="32"/>
      <c r="T408" s="32"/>
      <c r="U408" s="32"/>
      <c r="V408" s="32"/>
      <c r="W408" s="32"/>
      <c r="X408" s="32"/>
      <c r="Y408" s="32"/>
      <c r="Z408" s="32"/>
      <c r="AA408" s="32"/>
      <c r="AB408" s="32"/>
      <c r="AC408" s="32"/>
      <c r="AD408" s="32"/>
      <c r="AE408" s="32"/>
    </row>
  </sheetData>
  <sheetProtection algorithmName="SHA-512" hashValue="gB/i0ysMJ43g7CneY3oIDOyRstc5k3UZK78ddaSnY+pAkPRcYb6MpS5n1xcayFtb48P1dF8zAaT0Olnz1Ze/Aw==" saltValue="MbKO/eO6giCCw781K1hip4F4CKs3Rf+gdYrWtZ4+cnf4DtLJsKL2MPc1HxATCk/vczdeHRG9ZzEb4kN7DXt/lQ==" spinCount="100000" sheet="1" objects="1" scenarios="1" formatColumns="0" formatRows="0" autoFilter="0"/>
  <autoFilter ref="C130:K407"/>
  <mergeCells count="9">
    <mergeCell ref="E87:H87"/>
    <mergeCell ref="E121:H121"/>
    <mergeCell ref="E123:H12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24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123</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1:31" s="2" customFormat="1" ht="12" customHeight="1">
      <c r="A8" s="32"/>
      <c r="B8" s="37"/>
      <c r="C8" s="32"/>
      <c r="D8" s="117" t="s">
        <v>137</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81" t="s">
        <v>1435</v>
      </c>
      <c r="F9" s="280"/>
      <c r="G9" s="280"/>
      <c r="H9" s="280"/>
      <c r="I9" s="32"/>
      <c r="J9" s="32"/>
      <c r="K9" s="32"/>
      <c r="L9" s="49"/>
      <c r="S9" s="32"/>
      <c r="T9" s="32"/>
      <c r="U9" s="32"/>
      <c r="V9" s="32"/>
      <c r="W9" s="32"/>
      <c r="X9" s="32"/>
      <c r="Y9" s="32"/>
      <c r="Z9" s="32"/>
      <c r="AA9" s="32"/>
      <c r="AB9" s="32"/>
      <c r="AC9" s="32"/>
      <c r="AD9" s="32"/>
      <c r="AE9" s="32"/>
    </row>
    <row r="10" spans="1:31" s="2" customFormat="1" ht="11.25">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18</v>
      </c>
      <c r="E11" s="32"/>
      <c r="F11" s="108" t="s">
        <v>1</v>
      </c>
      <c r="G11" s="32"/>
      <c r="H11" s="32"/>
      <c r="I11" s="117" t="s">
        <v>19</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20</v>
      </c>
      <c r="E12" s="32"/>
      <c r="F12" s="108" t="s">
        <v>21</v>
      </c>
      <c r="G12" s="32"/>
      <c r="H12" s="32"/>
      <c r="I12" s="117" t="s">
        <v>22</v>
      </c>
      <c r="J12" s="118" t="str">
        <f>'Rekapitulace stavby'!AN8</f>
        <v>18. 4. 2020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24</v>
      </c>
      <c r="E14" s="32"/>
      <c r="F14" s="32"/>
      <c r="G14" s="32"/>
      <c r="H14" s="32"/>
      <c r="I14" s="117" t="s">
        <v>25</v>
      </c>
      <c r="J14" s="108" t="s">
        <v>26</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27</v>
      </c>
      <c r="F15" s="32"/>
      <c r="G15" s="32"/>
      <c r="H15" s="32"/>
      <c r="I15" s="117" t="s">
        <v>28</v>
      </c>
      <c r="J15" s="108" t="s">
        <v>29</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30</v>
      </c>
      <c r="E17" s="32"/>
      <c r="F17" s="32"/>
      <c r="G17" s="32"/>
      <c r="H17" s="32"/>
      <c r="I17" s="117" t="s">
        <v>25</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282" t="str">
        <f>'Rekapitulace stavby'!E14</f>
        <v>Vyplň údaj</v>
      </c>
      <c r="F18" s="283"/>
      <c r="G18" s="283"/>
      <c r="H18" s="283"/>
      <c r="I18" s="117" t="s">
        <v>28</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32</v>
      </c>
      <c r="E20" s="32"/>
      <c r="F20" s="32"/>
      <c r="G20" s="32"/>
      <c r="H20" s="32"/>
      <c r="I20" s="117" t="s">
        <v>25</v>
      </c>
      <c r="J20" s="108" t="s">
        <v>33</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34</v>
      </c>
      <c r="F21" s="32"/>
      <c r="G21" s="32"/>
      <c r="H21" s="32"/>
      <c r="I21" s="117" t="s">
        <v>28</v>
      </c>
      <c r="J21" s="108" t="s">
        <v>35</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37</v>
      </c>
      <c r="E23" s="32"/>
      <c r="F23" s="32"/>
      <c r="G23" s="32"/>
      <c r="H23" s="32"/>
      <c r="I23" s="117" t="s">
        <v>25</v>
      </c>
      <c r="J23" s="108" t="str">
        <f>IF('Rekapitulace stavby'!AN19="","",'Rekapitulace stavby'!AN19)</f>
        <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tr">
        <f>IF('Rekapitulace stavby'!E20="","",'Rekapitulace stavby'!E20)</f>
        <v xml:space="preserve"> </v>
      </c>
      <c r="F24" s="32"/>
      <c r="G24" s="32"/>
      <c r="H24" s="32"/>
      <c r="I24" s="117" t="s">
        <v>28</v>
      </c>
      <c r="J24" s="108" t="str">
        <f>IF('Rekapitulace stavby'!AN20="","",'Rekapitulace stavby'!AN20)</f>
        <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39</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284" t="s">
        <v>1</v>
      </c>
      <c r="F27" s="284"/>
      <c r="G27" s="284"/>
      <c r="H27" s="28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40</v>
      </c>
      <c r="E30" s="32"/>
      <c r="F30" s="32"/>
      <c r="G30" s="32"/>
      <c r="H30" s="32"/>
      <c r="I30" s="32"/>
      <c r="J30" s="124">
        <f>ROUND(J127,2)</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42</v>
      </c>
      <c r="G32" s="32"/>
      <c r="H32" s="32"/>
      <c r="I32" s="125" t="s">
        <v>41</v>
      </c>
      <c r="J32" s="125" t="s">
        <v>43</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44</v>
      </c>
      <c r="E33" s="117" t="s">
        <v>45</v>
      </c>
      <c r="F33" s="127">
        <f>ROUND((SUM(BE127:BE244)),2)</f>
        <v>0</v>
      </c>
      <c r="G33" s="32"/>
      <c r="H33" s="32"/>
      <c r="I33" s="128">
        <v>0.21</v>
      </c>
      <c r="J33" s="127">
        <f>ROUND(((SUM(BE127:BE244))*I33),2)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46</v>
      </c>
      <c r="F34" s="127">
        <f>ROUND((SUM(BF127:BF244)),2)</f>
        <v>0</v>
      </c>
      <c r="G34" s="32"/>
      <c r="H34" s="32"/>
      <c r="I34" s="128">
        <v>0.15</v>
      </c>
      <c r="J34" s="127">
        <f>ROUND(((SUM(BF127:BF244))*I34),2)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47</v>
      </c>
      <c r="F35" s="127">
        <f>ROUND((SUM(BG127:BG244)),2)</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48</v>
      </c>
      <c r="F36" s="127">
        <f>ROUND((SUM(BH127:BH244)),2)</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49</v>
      </c>
      <c r="F37" s="127">
        <f>ROUND((SUM(BI127:BI244)),2)</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50</v>
      </c>
      <c r="E39" s="131"/>
      <c r="F39" s="131"/>
      <c r="G39" s="132" t="s">
        <v>51</v>
      </c>
      <c r="H39" s="133" t="s">
        <v>52</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137</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38" t="str">
        <f>E9</f>
        <v xml:space="preserve">202004019 - SO 109 - Polní cesta DO 14 </v>
      </c>
      <c r="F87" s="287"/>
      <c r="G87" s="287"/>
      <c r="H87" s="287"/>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20</v>
      </c>
      <c r="D89" s="34"/>
      <c r="E89" s="34"/>
      <c r="F89" s="25" t="str">
        <f>F12</f>
        <v>Řevníčov</v>
      </c>
      <c r="G89" s="34"/>
      <c r="H89" s="34"/>
      <c r="I89" s="27" t="s">
        <v>22</v>
      </c>
      <c r="J89" s="64" t="str">
        <f>IF(J12="","",J12)</f>
        <v>18. 4. 2020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7" t="s">
        <v>24</v>
      </c>
      <c r="D91" s="34"/>
      <c r="E91" s="34"/>
      <c r="F91" s="25" t="str">
        <f>E15</f>
        <v>Státní pozemkový úřad</v>
      </c>
      <c r="G91" s="34"/>
      <c r="H91" s="34"/>
      <c r="I91" s="27" t="s">
        <v>32</v>
      </c>
      <c r="J91" s="30" t="str">
        <f>E21</f>
        <v>S-pro servis s.r.o.</v>
      </c>
      <c r="K91" s="34"/>
      <c r="L91" s="49"/>
      <c r="S91" s="32"/>
      <c r="T91" s="32"/>
      <c r="U91" s="32"/>
      <c r="V91" s="32"/>
      <c r="W91" s="32"/>
      <c r="X91" s="32"/>
      <c r="Y91" s="32"/>
      <c r="Z91" s="32"/>
      <c r="AA91" s="32"/>
      <c r="AB91" s="32"/>
      <c r="AC91" s="32"/>
      <c r="AD91" s="32"/>
      <c r="AE91" s="32"/>
    </row>
    <row r="92" spans="1:31" s="2" customFormat="1" ht="15.2" customHeight="1">
      <c r="A92" s="32"/>
      <c r="B92" s="33"/>
      <c r="C92" s="27" t="s">
        <v>30</v>
      </c>
      <c r="D92" s="34"/>
      <c r="E92" s="34"/>
      <c r="F92" s="25" t="str">
        <f>IF(E18="","",E18)</f>
        <v>Vyplň údaj</v>
      </c>
      <c r="G92" s="34"/>
      <c r="H92" s="34"/>
      <c r="I92" s="27" t="s">
        <v>37</v>
      </c>
      <c r="J92" s="30" t="str">
        <f>E24</f>
        <v xml:space="preserve"> </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142</v>
      </c>
      <c r="D94" s="148"/>
      <c r="E94" s="148"/>
      <c r="F94" s="148"/>
      <c r="G94" s="148"/>
      <c r="H94" s="148"/>
      <c r="I94" s="148"/>
      <c r="J94" s="149" t="s">
        <v>143</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144</v>
      </c>
      <c r="D96" s="34"/>
      <c r="E96" s="34"/>
      <c r="F96" s="34"/>
      <c r="G96" s="34"/>
      <c r="H96" s="34"/>
      <c r="I96" s="34"/>
      <c r="J96" s="82">
        <f>J127</f>
        <v>0</v>
      </c>
      <c r="K96" s="34"/>
      <c r="L96" s="49"/>
      <c r="S96" s="32"/>
      <c r="T96" s="32"/>
      <c r="U96" s="32"/>
      <c r="V96" s="32"/>
      <c r="W96" s="32"/>
      <c r="X96" s="32"/>
      <c r="Y96" s="32"/>
      <c r="Z96" s="32"/>
      <c r="AA96" s="32"/>
      <c r="AB96" s="32"/>
      <c r="AC96" s="32"/>
      <c r="AD96" s="32"/>
      <c r="AE96" s="32"/>
      <c r="AU96" s="15" t="s">
        <v>145</v>
      </c>
    </row>
    <row r="97" spans="2:12" s="9" customFormat="1" ht="24.95" customHeight="1">
      <c r="B97" s="151"/>
      <c r="C97" s="152"/>
      <c r="D97" s="153" t="s">
        <v>146</v>
      </c>
      <c r="E97" s="154"/>
      <c r="F97" s="154"/>
      <c r="G97" s="154"/>
      <c r="H97" s="154"/>
      <c r="I97" s="154"/>
      <c r="J97" s="155">
        <f>J128</f>
        <v>0</v>
      </c>
      <c r="K97" s="152"/>
      <c r="L97" s="156"/>
    </row>
    <row r="98" spans="2:12" s="10" customFormat="1" ht="19.9" customHeight="1">
      <c r="B98" s="157"/>
      <c r="C98" s="102"/>
      <c r="D98" s="158" t="s">
        <v>147</v>
      </c>
      <c r="E98" s="159"/>
      <c r="F98" s="159"/>
      <c r="G98" s="159"/>
      <c r="H98" s="159"/>
      <c r="I98" s="159"/>
      <c r="J98" s="160">
        <f>J129</f>
        <v>0</v>
      </c>
      <c r="K98" s="102"/>
      <c r="L98" s="161"/>
    </row>
    <row r="99" spans="2:12" s="10" customFormat="1" ht="19.9" customHeight="1">
      <c r="B99" s="157"/>
      <c r="C99" s="102"/>
      <c r="D99" s="158" t="s">
        <v>150</v>
      </c>
      <c r="E99" s="159"/>
      <c r="F99" s="159"/>
      <c r="G99" s="159"/>
      <c r="H99" s="159"/>
      <c r="I99" s="159"/>
      <c r="J99" s="160">
        <f>J179</f>
        <v>0</v>
      </c>
      <c r="K99" s="102"/>
      <c r="L99" s="161"/>
    </row>
    <row r="100" spans="2:12" s="10" customFormat="1" ht="19.9" customHeight="1">
      <c r="B100" s="157"/>
      <c r="C100" s="102"/>
      <c r="D100" s="158" t="s">
        <v>154</v>
      </c>
      <c r="E100" s="159"/>
      <c r="F100" s="159"/>
      <c r="G100" s="159"/>
      <c r="H100" s="159"/>
      <c r="I100" s="159"/>
      <c r="J100" s="160">
        <f>J206</f>
        <v>0</v>
      </c>
      <c r="K100" s="102"/>
      <c r="L100" s="161"/>
    </row>
    <row r="101" spans="2:12" s="9" customFormat="1" ht="24.95" customHeight="1">
      <c r="B101" s="151"/>
      <c r="C101" s="152"/>
      <c r="D101" s="153" t="s">
        <v>155</v>
      </c>
      <c r="E101" s="154"/>
      <c r="F101" s="154"/>
      <c r="G101" s="154"/>
      <c r="H101" s="154"/>
      <c r="I101" s="154"/>
      <c r="J101" s="155">
        <f>J209</f>
        <v>0</v>
      </c>
      <c r="K101" s="152"/>
      <c r="L101" s="156"/>
    </row>
    <row r="102" spans="2:12" s="10" customFormat="1" ht="19.9" customHeight="1">
      <c r="B102" s="157"/>
      <c r="C102" s="102"/>
      <c r="D102" s="158" t="s">
        <v>156</v>
      </c>
      <c r="E102" s="159"/>
      <c r="F102" s="159"/>
      <c r="G102" s="159"/>
      <c r="H102" s="159"/>
      <c r="I102" s="159"/>
      <c r="J102" s="160">
        <f>J210</f>
        <v>0</v>
      </c>
      <c r="K102" s="102"/>
      <c r="L102" s="161"/>
    </row>
    <row r="103" spans="2:12" s="10" customFormat="1" ht="19.9" customHeight="1">
      <c r="B103" s="157"/>
      <c r="C103" s="102"/>
      <c r="D103" s="158" t="s">
        <v>157</v>
      </c>
      <c r="E103" s="159"/>
      <c r="F103" s="159"/>
      <c r="G103" s="159"/>
      <c r="H103" s="159"/>
      <c r="I103" s="159"/>
      <c r="J103" s="160">
        <f>J225</f>
        <v>0</v>
      </c>
      <c r="K103" s="102"/>
      <c r="L103" s="161"/>
    </row>
    <row r="104" spans="2:12" s="10" customFormat="1" ht="19.9" customHeight="1">
      <c r="B104" s="157"/>
      <c r="C104" s="102"/>
      <c r="D104" s="158" t="s">
        <v>158</v>
      </c>
      <c r="E104" s="159"/>
      <c r="F104" s="159"/>
      <c r="G104" s="159"/>
      <c r="H104" s="159"/>
      <c r="I104" s="159"/>
      <c r="J104" s="160">
        <f>J230</f>
        <v>0</v>
      </c>
      <c r="K104" s="102"/>
      <c r="L104" s="161"/>
    </row>
    <row r="105" spans="2:12" s="10" customFormat="1" ht="19.9" customHeight="1">
      <c r="B105" s="157"/>
      <c r="C105" s="102"/>
      <c r="D105" s="158" t="s">
        <v>159</v>
      </c>
      <c r="E105" s="159"/>
      <c r="F105" s="159"/>
      <c r="G105" s="159"/>
      <c r="H105" s="159"/>
      <c r="I105" s="159"/>
      <c r="J105" s="160">
        <f>J235</f>
        <v>0</v>
      </c>
      <c r="K105" s="102"/>
      <c r="L105" s="161"/>
    </row>
    <row r="106" spans="2:12" s="10" customFormat="1" ht="19.9" customHeight="1">
      <c r="B106" s="157"/>
      <c r="C106" s="102"/>
      <c r="D106" s="158" t="s">
        <v>160</v>
      </c>
      <c r="E106" s="159"/>
      <c r="F106" s="159"/>
      <c r="G106" s="159"/>
      <c r="H106" s="159"/>
      <c r="I106" s="159"/>
      <c r="J106" s="160">
        <f>J238</f>
        <v>0</v>
      </c>
      <c r="K106" s="102"/>
      <c r="L106" s="161"/>
    </row>
    <row r="107" spans="2:12" s="10" customFormat="1" ht="19.9" customHeight="1">
      <c r="B107" s="157"/>
      <c r="C107" s="102"/>
      <c r="D107" s="158" t="s">
        <v>161</v>
      </c>
      <c r="E107" s="159"/>
      <c r="F107" s="159"/>
      <c r="G107" s="159"/>
      <c r="H107" s="159"/>
      <c r="I107" s="159"/>
      <c r="J107" s="160">
        <f>J242</f>
        <v>0</v>
      </c>
      <c r="K107" s="102"/>
      <c r="L107" s="161"/>
    </row>
    <row r="108" spans="1:31" s="2" customFormat="1" ht="21.75" customHeight="1">
      <c r="A108" s="32"/>
      <c r="B108" s="33"/>
      <c r="C108" s="34"/>
      <c r="D108" s="34"/>
      <c r="E108" s="34"/>
      <c r="F108" s="34"/>
      <c r="G108" s="34"/>
      <c r="H108" s="34"/>
      <c r="I108" s="34"/>
      <c r="J108" s="34"/>
      <c r="K108" s="34"/>
      <c r="L108" s="49"/>
      <c r="S108" s="32"/>
      <c r="T108" s="32"/>
      <c r="U108" s="32"/>
      <c r="V108" s="32"/>
      <c r="W108" s="32"/>
      <c r="X108" s="32"/>
      <c r="Y108" s="32"/>
      <c r="Z108" s="32"/>
      <c r="AA108" s="32"/>
      <c r="AB108" s="32"/>
      <c r="AC108" s="32"/>
      <c r="AD108" s="32"/>
      <c r="AE108" s="32"/>
    </row>
    <row r="109" spans="1:31" s="2" customFormat="1" ht="6.95" customHeight="1">
      <c r="A109" s="32"/>
      <c r="B109" s="52"/>
      <c r="C109" s="53"/>
      <c r="D109" s="53"/>
      <c r="E109" s="53"/>
      <c r="F109" s="53"/>
      <c r="G109" s="53"/>
      <c r="H109" s="53"/>
      <c r="I109" s="53"/>
      <c r="J109" s="53"/>
      <c r="K109" s="53"/>
      <c r="L109" s="49"/>
      <c r="S109" s="32"/>
      <c r="T109" s="32"/>
      <c r="U109" s="32"/>
      <c r="V109" s="32"/>
      <c r="W109" s="32"/>
      <c r="X109" s="32"/>
      <c r="Y109" s="32"/>
      <c r="Z109" s="32"/>
      <c r="AA109" s="32"/>
      <c r="AB109" s="32"/>
      <c r="AC109" s="32"/>
      <c r="AD109" s="32"/>
      <c r="AE109" s="32"/>
    </row>
    <row r="113" spans="1:31" s="2" customFormat="1" ht="6.95" customHeight="1">
      <c r="A113" s="32"/>
      <c r="B113" s="54"/>
      <c r="C113" s="55"/>
      <c r="D113" s="55"/>
      <c r="E113" s="55"/>
      <c r="F113" s="55"/>
      <c r="G113" s="55"/>
      <c r="H113" s="55"/>
      <c r="I113" s="55"/>
      <c r="J113" s="55"/>
      <c r="K113" s="55"/>
      <c r="L113" s="49"/>
      <c r="S113" s="32"/>
      <c r="T113" s="32"/>
      <c r="U113" s="32"/>
      <c r="V113" s="32"/>
      <c r="W113" s="32"/>
      <c r="X113" s="32"/>
      <c r="Y113" s="32"/>
      <c r="Z113" s="32"/>
      <c r="AA113" s="32"/>
      <c r="AB113" s="32"/>
      <c r="AC113" s="32"/>
      <c r="AD113" s="32"/>
      <c r="AE113" s="32"/>
    </row>
    <row r="114" spans="1:31" s="2" customFormat="1" ht="24.95" customHeight="1">
      <c r="A114" s="32"/>
      <c r="B114" s="33"/>
      <c r="C114" s="21" t="s">
        <v>162</v>
      </c>
      <c r="D114" s="34"/>
      <c r="E114" s="34"/>
      <c r="F114" s="34"/>
      <c r="G114" s="34"/>
      <c r="H114" s="34"/>
      <c r="I114" s="34"/>
      <c r="J114" s="34"/>
      <c r="K114" s="34"/>
      <c r="L114" s="49"/>
      <c r="S114" s="32"/>
      <c r="T114" s="32"/>
      <c r="U114" s="32"/>
      <c r="V114" s="32"/>
      <c r="W114" s="32"/>
      <c r="X114" s="32"/>
      <c r="Y114" s="32"/>
      <c r="Z114" s="32"/>
      <c r="AA114" s="32"/>
      <c r="AB114" s="32"/>
      <c r="AC114" s="32"/>
      <c r="AD114" s="32"/>
      <c r="AE114" s="32"/>
    </row>
    <row r="115" spans="1:31" s="2" customFormat="1" ht="6.95" customHeight="1">
      <c r="A115" s="32"/>
      <c r="B115" s="33"/>
      <c r="C115" s="34"/>
      <c r="D115" s="34"/>
      <c r="E115" s="34"/>
      <c r="F115" s="34"/>
      <c r="G115" s="34"/>
      <c r="H115" s="34"/>
      <c r="I115" s="34"/>
      <c r="J115" s="34"/>
      <c r="K115" s="34"/>
      <c r="L115" s="49"/>
      <c r="S115" s="32"/>
      <c r="T115" s="32"/>
      <c r="U115" s="32"/>
      <c r="V115" s="32"/>
      <c r="W115" s="32"/>
      <c r="X115" s="32"/>
      <c r="Y115" s="32"/>
      <c r="Z115" s="32"/>
      <c r="AA115" s="32"/>
      <c r="AB115" s="32"/>
      <c r="AC115" s="32"/>
      <c r="AD115" s="32"/>
      <c r="AE115" s="32"/>
    </row>
    <row r="116" spans="1:31" s="2" customFormat="1" ht="12" customHeight="1">
      <c r="A116" s="32"/>
      <c r="B116" s="33"/>
      <c r="C116" s="27" t="s">
        <v>16</v>
      </c>
      <c r="D116" s="34"/>
      <c r="E116" s="34"/>
      <c r="F116" s="34"/>
      <c r="G116" s="34"/>
      <c r="H116" s="34"/>
      <c r="I116" s="34"/>
      <c r="J116" s="34"/>
      <c r="K116" s="34"/>
      <c r="L116" s="49"/>
      <c r="S116" s="32"/>
      <c r="T116" s="32"/>
      <c r="U116" s="32"/>
      <c r="V116" s="32"/>
      <c r="W116" s="32"/>
      <c r="X116" s="32"/>
      <c r="Y116" s="32"/>
      <c r="Z116" s="32"/>
      <c r="AA116" s="32"/>
      <c r="AB116" s="32"/>
      <c r="AC116" s="32"/>
      <c r="AD116" s="32"/>
      <c r="AE116" s="32"/>
    </row>
    <row r="117" spans="1:31" s="2" customFormat="1" ht="16.5" customHeight="1">
      <c r="A117" s="32"/>
      <c r="B117" s="33"/>
      <c r="C117" s="34"/>
      <c r="D117" s="34"/>
      <c r="E117" s="285" t="str">
        <f>E7</f>
        <v>Polní cesty stavby D6 v k.ú. Řevničov_3</v>
      </c>
      <c r="F117" s="286"/>
      <c r="G117" s="286"/>
      <c r="H117" s="286"/>
      <c r="I117" s="34"/>
      <c r="J117" s="34"/>
      <c r="K117" s="34"/>
      <c r="L117" s="49"/>
      <c r="S117" s="32"/>
      <c r="T117" s="32"/>
      <c r="U117" s="32"/>
      <c r="V117" s="32"/>
      <c r="W117" s="32"/>
      <c r="X117" s="32"/>
      <c r="Y117" s="32"/>
      <c r="Z117" s="32"/>
      <c r="AA117" s="32"/>
      <c r="AB117" s="32"/>
      <c r="AC117" s="32"/>
      <c r="AD117" s="32"/>
      <c r="AE117" s="32"/>
    </row>
    <row r="118" spans="1:31" s="2" customFormat="1" ht="12" customHeight="1">
      <c r="A118" s="32"/>
      <c r="B118" s="33"/>
      <c r="C118" s="27" t="s">
        <v>137</v>
      </c>
      <c r="D118" s="34"/>
      <c r="E118" s="34"/>
      <c r="F118" s="34"/>
      <c r="G118" s="34"/>
      <c r="H118" s="34"/>
      <c r="I118" s="34"/>
      <c r="J118" s="34"/>
      <c r="K118" s="34"/>
      <c r="L118" s="49"/>
      <c r="S118" s="32"/>
      <c r="T118" s="32"/>
      <c r="U118" s="32"/>
      <c r="V118" s="32"/>
      <c r="W118" s="32"/>
      <c r="X118" s="32"/>
      <c r="Y118" s="32"/>
      <c r="Z118" s="32"/>
      <c r="AA118" s="32"/>
      <c r="AB118" s="32"/>
      <c r="AC118" s="32"/>
      <c r="AD118" s="32"/>
      <c r="AE118" s="32"/>
    </row>
    <row r="119" spans="1:31" s="2" customFormat="1" ht="16.5" customHeight="1">
      <c r="A119" s="32"/>
      <c r="B119" s="33"/>
      <c r="C119" s="34"/>
      <c r="D119" s="34"/>
      <c r="E119" s="238" t="str">
        <f>E9</f>
        <v xml:space="preserve">202004019 - SO 109 - Polní cesta DO 14 </v>
      </c>
      <c r="F119" s="287"/>
      <c r="G119" s="287"/>
      <c r="H119" s="287"/>
      <c r="I119" s="34"/>
      <c r="J119" s="34"/>
      <c r="K119" s="34"/>
      <c r="L119" s="49"/>
      <c r="S119" s="32"/>
      <c r="T119" s="32"/>
      <c r="U119" s="32"/>
      <c r="V119" s="32"/>
      <c r="W119" s="32"/>
      <c r="X119" s="32"/>
      <c r="Y119" s="32"/>
      <c r="Z119" s="32"/>
      <c r="AA119" s="32"/>
      <c r="AB119" s="32"/>
      <c r="AC119" s="32"/>
      <c r="AD119" s="32"/>
      <c r="AE119" s="32"/>
    </row>
    <row r="120" spans="1:31" s="2" customFormat="1" ht="6.95" customHeight="1">
      <c r="A120" s="32"/>
      <c r="B120" s="33"/>
      <c r="C120" s="34"/>
      <c r="D120" s="34"/>
      <c r="E120" s="34"/>
      <c r="F120" s="34"/>
      <c r="G120" s="34"/>
      <c r="H120" s="34"/>
      <c r="I120" s="34"/>
      <c r="J120" s="34"/>
      <c r="K120" s="34"/>
      <c r="L120" s="49"/>
      <c r="S120" s="32"/>
      <c r="T120" s="32"/>
      <c r="U120" s="32"/>
      <c r="V120" s="32"/>
      <c r="W120" s="32"/>
      <c r="X120" s="32"/>
      <c r="Y120" s="32"/>
      <c r="Z120" s="32"/>
      <c r="AA120" s="32"/>
      <c r="AB120" s="32"/>
      <c r="AC120" s="32"/>
      <c r="AD120" s="32"/>
      <c r="AE120" s="32"/>
    </row>
    <row r="121" spans="1:31" s="2" customFormat="1" ht="12" customHeight="1">
      <c r="A121" s="32"/>
      <c r="B121" s="33"/>
      <c r="C121" s="27" t="s">
        <v>20</v>
      </c>
      <c r="D121" s="34"/>
      <c r="E121" s="34"/>
      <c r="F121" s="25" t="str">
        <f>F12</f>
        <v>Řevníčov</v>
      </c>
      <c r="G121" s="34"/>
      <c r="H121" s="34"/>
      <c r="I121" s="27" t="s">
        <v>22</v>
      </c>
      <c r="J121" s="64" t="str">
        <f>IF(J12="","",J12)</f>
        <v>18. 4. 2020</v>
      </c>
      <c r="K121" s="34"/>
      <c r="L121" s="49"/>
      <c r="S121" s="32"/>
      <c r="T121" s="32"/>
      <c r="U121" s="32"/>
      <c r="V121" s="32"/>
      <c r="W121" s="32"/>
      <c r="X121" s="32"/>
      <c r="Y121" s="32"/>
      <c r="Z121" s="32"/>
      <c r="AA121" s="32"/>
      <c r="AB121" s="32"/>
      <c r="AC121" s="32"/>
      <c r="AD121" s="32"/>
      <c r="AE121" s="32"/>
    </row>
    <row r="122" spans="1:31" s="2" customFormat="1" ht="6.95" customHeight="1">
      <c r="A122" s="32"/>
      <c r="B122" s="33"/>
      <c r="C122" s="34"/>
      <c r="D122" s="34"/>
      <c r="E122" s="34"/>
      <c r="F122" s="34"/>
      <c r="G122" s="34"/>
      <c r="H122" s="34"/>
      <c r="I122" s="34"/>
      <c r="J122" s="34"/>
      <c r="K122" s="34"/>
      <c r="L122" s="49"/>
      <c r="S122" s="32"/>
      <c r="T122" s="32"/>
      <c r="U122" s="32"/>
      <c r="V122" s="32"/>
      <c r="W122" s="32"/>
      <c r="X122" s="32"/>
      <c r="Y122" s="32"/>
      <c r="Z122" s="32"/>
      <c r="AA122" s="32"/>
      <c r="AB122" s="32"/>
      <c r="AC122" s="32"/>
      <c r="AD122" s="32"/>
      <c r="AE122" s="32"/>
    </row>
    <row r="123" spans="1:31" s="2" customFormat="1" ht="15.2" customHeight="1">
      <c r="A123" s="32"/>
      <c r="B123" s="33"/>
      <c r="C123" s="27" t="s">
        <v>24</v>
      </c>
      <c r="D123" s="34"/>
      <c r="E123" s="34"/>
      <c r="F123" s="25" t="str">
        <f>E15</f>
        <v>Státní pozemkový úřad</v>
      </c>
      <c r="G123" s="34"/>
      <c r="H123" s="34"/>
      <c r="I123" s="27" t="s">
        <v>32</v>
      </c>
      <c r="J123" s="30" t="str">
        <f>E21</f>
        <v>S-pro servis s.r.o.</v>
      </c>
      <c r="K123" s="34"/>
      <c r="L123" s="49"/>
      <c r="S123" s="32"/>
      <c r="T123" s="32"/>
      <c r="U123" s="32"/>
      <c r="V123" s="32"/>
      <c r="W123" s="32"/>
      <c r="X123" s="32"/>
      <c r="Y123" s="32"/>
      <c r="Z123" s="32"/>
      <c r="AA123" s="32"/>
      <c r="AB123" s="32"/>
      <c r="AC123" s="32"/>
      <c r="AD123" s="32"/>
      <c r="AE123" s="32"/>
    </row>
    <row r="124" spans="1:31" s="2" customFormat="1" ht="15.2" customHeight="1">
      <c r="A124" s="32"/>
      <c r="B124" s="33"/>
      <c r="C124" s="27" t="s">
        <v>30</v>
      </c>
      <c r="D124" s="34"/>
      <c r="E124" s="34"/>
      <c r="F124" s="25" t="str">
        <f>IF(E18="","",E18)</f>
        <v>Vyplň údaj</v>
      </c>
      <c r="G124" s="34"/>
      <c r="H124" s="34"/>
      <c r="I124" s="27" t="s">
        <v>37</v>
      </c>
      <c r="J124" s="30" t="str">
        <f>E24</f>
        <v xml:space="preserve"> </v>
      </c>
      <c r="K124" s="34"/>
      <c r="L124" s="49"/>
      <c r="S124" s="32"/>
      <c r="T124" s="32"/>
      <c r="U124" s="32"/>
      <c r="V124" s="32"/>
      <c r="W124" s="32"/>
      <c r="X124" s="32"/>
      <c r="Y124" s="32"/>
      <c r="Z124" s="32"/>
      <c r="AA124" s="32"/>
      <c r="AB124" s="32"/>
      <c r="AC124" s="32"/>
      <c r="AD124" s="32"/>
      <c r="AE124" s="32"/>
    </row>
    <row r="125" spans="1:31" s="2" customFormat="1" ht="10.35" customHeight="1">
      <c r="A125" s="32"/>
      <c r="B125" s="33"/>
      <c r="C125" s="34"/>
      <c r="D125" s="34"/>
      <c r="E125" s="34"/>
      <c r="F125" s="34"/>
      <c r="G125" s="34"/>
      <c r="H125" s="34"/>
      <c r="I125" s="34"/>
      <c r="J125" s="34"/>
      <c r="K125" s="34"/>
      <c r="L125" s="49"/>
      <c r="S125" s="32"/>
      <c r="T125" s="32"/>
      <c r="U125" s="32"/>
      <c r="V125" s="32"/>
      <c r="W125" s="32"/>
      <c r="X125" s="32"/>
      <c r="Y125" s="32"/>
      <c r="Z125" s="32"/>
      <c r="AA125" s="32"/>
      <c r="AB125" s="32"/>
      <c r="AC125" s="32"/>
      <c r="AD125" s="32"/>
      <c r="AE125" s="32"/>
    </row>
    <row r="126" spans="1:31" s="11" customFormat="1" ht="29.25" customHeight="1">
      <c r="A126" s="162"/>
      <c r="B126" s="163"/>
      <c r="C126" s="164" t="s">
        <v>163</v>
      </c>
      <c r="D126" s="165" t="s">
        <v>65</v>
      </c>
      <c r="E126" s="165" t="s">
        <v>61</v>
      </c>
      <c r="F126" s="165" t="s">
        <v>62</v>
      </c>
      <c r="G126" s="165" t="s">
        <v>164</v>
      </c>
      <c r="H126" s="165" t="s">
        <v>165</v>
      </c>
      <c r="I126" s="165" t="s">
        <v>166</v>
      </c>
      <c r="J126" s="165" t="s">
        <v>143</v>
      </c>
      <c r="K126" s="166" t="s">
        <v>167</v>
      </c>
      <c r="L126" s="167"/>
      <c r="M126" s="73" t="s">
        <v>1</v>
      </c>
      <c r="N126" s="74" t="s">
        <v>44</v>
      </c>
      <c r="O126" s="74" t="s">
        <v>168</v>
      </c>
      <c r="P126" s="74" t="s">
        <v>169</v>
      </c>
      <c r="Q126" s="74" t="s">
        <v>170</v>
      </c>
      <c r="R126" s="74" t="s">
        <v>171</v>
      </c>
      <c r="S126" s="74" t="s">
        <v>172</v>
      </c>
      <c r="T126" s="75" t="s">
        <v>173</v>
      </c>
      <c r="U126" s="162"/>
      <c r="V126" s="162"/>
      <c r="W126" s="162"/>
      <c r="X126" s="162"/>
      <c r="Y126" s="162"/>
      <c r="Z126" s="162"/>
      <c r="AA126" s="162"/>
      <c r="AB126" s="162"/>
      <c r="AC126" s="162"/>
      <c r="AD126" s="162"/>
      <c r="AE126" s="162"/>
    </row>
    <row r="127" spans="1:63" s="2" customFormat="1" ht="22.9" customHeight="1">
      <c r="A127" s="32"/>
      <c r="B127" s="33"/>
      <c r="C127" s="80" t="s">
        <v>174</v>
      </c>
      <c r="D127" s="34"/>
      <c r="E127" s="34"/>
      <c r="F127" s="34"/>
      <c r="G127" s="34"/>
      <c r="H127" s="34"/>
      <c r="I127" s="34"/>
      <c r="J127" s="168">
        <f>BK127</f>
        <v>0</v>
      </c>
      <c r="K127" s="34"/>
      <c r="L127" s="37"/>
      <c r="M127" s="76"/>
      <c r="N127" s="169"/>
      <c r="O127" s="77"/>
      <c r="P127" s="170">
        <f>P128+P209</f>
        <v>0</v>
      </c>
      <c r="Q127" s="77"/>
      <c r="R127" s="170">
        <f>R128+R209</f>
        <v>619.7468572700001</v>
      </c>
      <c r="S127" s="77"/>
      <c r="T127" s="171">
        <f>T128+T209</f>
        <v>0</v>
      </c>
      <c r="U127" s="32"/>
      <c r="V127" s="32"/>
      <c r="W127" s="32"/>
      <c r="X127" s="32"/>
      <c r="Y127" s="32"/>
      <c r="Z127" s="32"/>
      <c r="AA127" s="32"/>
      <c r="AB127" s="32"/>
      <c r="AC127" s="32"/>
      <c r="AD127" s="32"/>
      <c r="AE127" s="32"/>
      <c r="AT127" s="15" t="s">
        <v>79</v>
      </c>
      <c r="AU127" s="15" t="s">
        <v>145</v>
      </c>
      <c r="BK127" s="172">
        <f>BK128+BK209</f>
        <v>0</v>
      </c>
    </row>
    <row r="128" spans="2:63" s="12" customFormat="1" ht="25.9" customHeight="1">
      <c r="B128" s="173"/>
      <c r="C128" s="174"/>
      <c r="D128" s="175" t="s">
        <v>79</v>
      </c>
      <c r="E128" s="176" t="s">
        <v>175</v>
      </c>
      <c r="F128" s="176" t="s">
        <v>176</v>
      </c>
      <c r="G128" s="174"/>
      <c r="H128" s="174"/>
      <c r="I128" s="177"/>
      <c r="J128" s="178">
        <f>BK128</f>
        <v>0</v>
      </c>
      <c r="K128" s="174"/>
      <c r="L128" s="179"/>
      <c r="M128" s="180"/>
      <c r="N128" s="181"/>
      <c r="O128" s="181"/>
      <c r="P128" s="182">
        <f>P129+P179+P206</f>
        <v>0</v>
      </c>
      <c r="Q128" s="181"/>
      <c r="R128" s="182">
        <f>R129+R179+R206</f>
        <v>619.7468572700001</v>
      </c>
      <c r="S128" s="181"/>
      <c r="T128" s="183">
        <f>T129+T179+T206</f>
        <v>0</v>
      </c>
      <c r="AR128" s="184" t="s">
        <v>87</v>
      </c>
      <c r="AT128" s="185" t="s">
        <v>79</v>
      </c>
      <c r="AU128" s="185" t="s">
        <v>80</v>
      </c>
      <c r="AY128" s="184" t="s">
        <v>177</v>
      </c>
      <c r="BK128" s="186">
        <f>BK129+BK179+BK206</f>
        <v>0</v>
      </c>
    </row>
    <row r="129" spans="2:63" s="12" customFormat="1" ht="22.9" customHeight="1">
      <c r="B129" s="173"/>
      <c r="C129" s="174"/>
      <c r="D129" s="175" t="s">
        <v>79</v>
      </c>
      <c r="E129" s="187" t="s">
        <v>87</v>
      </c>
      <c r="F129" s="187" t="s">
        <v>178</v>
      </c>
      <c r="G129" s="174"/>
      <c r="H129" s="174"/>
      <c r="I129" s="177"/>
      <c r="J129" s="188">
        <f>BK129</f>
        <v>0</v>
      </c>
      <c r="K129" s="174"/>
      <c r="L129" s="179"/>
      <c r="M129" s="180"/>
      <c r="N129" s="181"/>
      <c r="O129" s="181"/>
      <c r="P129" s="182">
        <f>SUM(P130:P178)</f>
        <v>0</v>
      </c>
      <c r="Q129" s="181"/>
      <c r="R129" s="182">
        <f>SUM(R130:R178)</f>
        <v>16.044549999999997</v>
      </c>
      <c r="S129" s="181"/>
      <c r="T129" s="183">
        <f>SUM(T130:T178)</f>
        <v>0</v>
      </c>
      <c r="AR129" s="184" t="s">
        <v>87</v>
      </c>
      <c r="AT129" s="185" t="s">
        <v>79</v>
      </c>
      <c r="AU129" s="185" t="s">
        <v>87</v>
      </c>
      <c r="AY129" s="184" t="s">
        <v>177</v>
      </c>
      <c r="BK129" s="186">
        <f>SUM(BK130:BK178)</f>
        <v>0</v>
      </c>
    </row>
    <row r="130" spans="1:65" s="2" customFormat="1" ht="37.9" customHeight="1">
      <c r="A130" s="32"/>
      <c r="B130" s="33"/>
      <c r="C130" s="189" t="s">
        <v>87</v>
      </c>
      <c r="D130" s="189" t="s">
        <v>179</v>
      </c>
      <c r="E130" s="190" t="s">
        <v>1222</v>
      </c>
      <c r="F130" s="191" t="s">
        <v>1223</v>
      </c>
      <c r="G130" s="192" t="s">
        <v>182</v>
      </c>
      <c r="H130" s="193">
        <v>985.34</v>
      </c>
      <c r="I130" s="194"/>
      <c r="J130" s="195">
        <f>ROUND(I130*H130,2)</f>
        <v>0</v>
      </c>
      <c r="K130" s="191" t="s">
        <v>183</v>
      </c>
      <c r="L130" s="37"/>
      <c r="M130" s="196" t="s">
        <v>1</v>
      </c>
      <c r="N130" s="197" t="s">
        <v>45</v>
      </c>
      <c r="O130" s="69"/>
      <c r="P130" s="198">
        <f>O130*H130</f>
        <v>0</v>
      </c>
      <c r="Q130" s="198">
        <v>0</v>
      </c>
      <c r="R130" s="198">
        <f>Q130*H130</f>
        <v>0</v>
      </c>
      <c r="S130" s="198">
        <v>0</v>
      </c>
      <c r="T130" s="199">
        <f>S130*H130</f>
        <v>0</v>
      </c>
      <c r="U130" s="32"/>
      <c r="V130" s="32"/>
      <c r="W130" s="32"/>
      <c r="X130" s="32"/>
      <c r="Y130" s="32"/>
      <c r="Z130" s="32"/>
      <c r="AA130" s="32"/>
      <c r="AB130" s="32"/>
      <c r="AC130" s="32"/>
      <c r="AD130" s="32"/>
      <c r="AE130" s="32"/>
      <c r="AR130" s="200" t="s">
        <v>184</v>
      </c>
      <c r="AT130" s="200" t="s">
        <v>179</v>
      </c>
      <c r="AU130" s="200" t="s">
        <v>89</v>
      </c>
      <c r="AY130" s="15" t="s">
        <v>177</v>
      </c>
      <c r="BE130" s="201">
        <f>IF(N130="základní",J130,0)</f>
        <v>0</v>
      </c>
      <c r="BF130" s="201">
        <f>IF(N130="snížená",J130,0)</f>
        <v>0</v>
      </c>
      <c r="BG130" s="201">
        <f>IF(N130="zákl. přenesená",J130,0)</f>
        <v>0</v>
      </c>
      <c r="BH130" s="201">
        <f>IF(N130="sníž. přenesená",J130,0)</f>
        <v>0</v>
      </c>
      <c r="BI130" s="201">
        <f>IF(N130="nulová",J130,0)</f>
        <v>0</v>
      </c>
      <c r="BJ130" s="15" t="s">
        <v>87</v>
      </c>
      <c r="BK130" s="201">
        <f>ROUND(I130*H130,2)</f>
        <v>0</v>
      </c>
      <c r="BL130" s="15" t="s">
        <v>184</v>
      </c>
      <c r="BM130" s="200" t="s">
        <v>1436</v>
      </c>
    </row>
    <row r="131" spans="1:47" s="2" customFormat="1" ht="48.75">
      <c r="A131" s="32"/>
      <c r="B131" s="33"/>
      <c r="C131" s="34"/>
      <c r="D131" s="202" t="s">
        <v>186</v>
      </c>
      <c r="E131" s="34"/>
      <c r="F131" s="203" t="s">
        <v>1225</v>
      </c>
      <c r="G131" s="34"/>
      <c r="H131" s="34"/>
      <c r="I131" s="204"/>
      <c r="J131" s="34"/>
      <c r="K131" s="34"/>
      <c r="L131" s="37"/>
      <c r="M131" s="205"/>
      <c r="N131" s="206"/>
      <c r="O131" s="69"/>
      <c r="P131" s="69"/>
      <c r="Q131" s="69"/>
      <c r="R131" s="69"/>
      <c r="S131" s="69"/>
      <c r="T131" s="70"/>
      <c r="U131" s="32"/>
      <c r="V131" s="32"/>
      <c r="W131" s="32"/>
      <c r="X131" s="32"/>
      <c r="Y131" s="32"/>
      <c r="Z131" s="32"/>
      <c r="AA131" s="32"/>
      <c r="AB131" s="32"/>
      <c r="AC131" s="32"/>
      <c r="AD131" s="32"/>
      <c r="AE131" s="32"/>
      <c r="AT131" s="15" t="s">
        <v>186</v>
      </c>
      <c r="AU131" s="15" t="s">
        <v>89</v>
      </c>
    </row>
    <row r="132" spans="1:65" s="2" customFormat="1" ht="14.45" customHeight="1">
      <c r="A132" s="32"/>
      <c r="B132" s="33"/>
      <c r="C132" s="208" t="s">
        <v>89</v>
      </c>
      <c r="D132" s="208" t="s">
        <v>246</v>
      </c>
      <c r="E132" s="209" t="s">
        <v>522</v>
      </c>
      <c r="F132" s="210" t="s">
        <v>523</v>
      </c>
      <c r="G132" s="211" t="s">
        <v>231</v>
      </c>
      <c r="H132" s="212">
        <v>16.02</v>
      </c>
      <c r="I132" s="213"/>
      <c r="J132" s="214">
        <f>ROUND(I132*H132,2)</f>
        <v>0</v>
      </c>
      <c r="K132" s="210" t="s">
        <v>183</v>
      </c>
      <c r="L132" s="215"/>
      <c r="M132" s="216" t="s">
        <v>1</v>
      </c>
      <c r="N132" s="217" t="s">
        <v>45</v>
      </c>
      <c r="O132" s="69"/>
      <c r="P132" s="198">
        <f>O132*H132</f>
        <v>0</v>
      </c>
      <c r="Q132" s="198">
        <v>1</v>
      </c>
      <c r="R132" s="198">
        <f>Q132*H132</f>
        <v>16.02</v>
      </c>
      <c r="S132" s="198">
        <v>0</v>
      </c>
      <c r="T132" s="199">
        <f>S132*H132</f>
        <v>0</v>
      </c>
      <c r="U132" s="32"/>
      <c r="V132" s="32"/>
      <c r="W132" s="32"/>
      <c r="X132" s="32"/>
      <c r="Y132" s="32"/>
      <c r="Z132" s="32"/>
      <c r="AA132" s="32"/>
      <c r="AB132" s="32"/>
      <c r="AC132" s="32"/>
      <c r="AD132" s="32"/>
      <c r="AE132" s="32"/>
      <c r="AR132" s="200" t="s">
        <v>218</v>
      </c>
      <c r="AT132" s="200" t="s">
        <v>246</v>
      </c>
      <c r="AU132" s="200" t="s">
        <v>89</v>
      </c>
      <c r="AY132" s="15" t="s">
        <v>177</v>
      </c>
      <c r="BE132" s="201">
        <f>IF(N132="základní",J132,0)</f>
        <v>0</v>
      </c>
      <c r="BF132" s="201">
        <f>IF(N132="snížená",J132,0)</f>
        <v>0</v>
      </c>
      <c r="BG132" s="201">
        <f>IF(N132="zákl. přenesená",J132,0)</f>
        <v>0</v>
      </c>
      <c r="BH132" s="201">
        <f>IF(N132="sníž. přenesená",J132,0)</f>
        <v>0</v>
      </c>
      <c r="BI132" s="201">
        <f>IF(N132="nulová",J132,0)</f>
        <v>0</v>
      </c>
      <c r="BJ132" s="15" t="s">
        <v>87</v>
      </c>
      <c r="BK132" s="201">
        <f>ROUND(I132*H132,2)</f>
        <v>0</v>
      </c>
      <c r="BL132" s="15" t="s">
        <v>184</v>
      </c>
      <c r="BM132" s="200" t="s">
        <v>1437</v>
      </c>
    </row>
    <row r="133" spans="1:47" s="2" customFormat="1" ht="11.25">
      <c r="A133" s="32"/>
      <c r="B133" s="33"/>
      <c r="C133" s="34"/>
      <c r="D133" s="202" t="s">
        <v>186</v>
      </c>
      <c r="E133" s="34"/>
      <c r="F133" s="203" t="s">
        <v>523</v>
      </c>
      <c r="G133" s="34"/>
      <c r="H133" s="34"/>
      <c r="I133" s="204"/>
      <c r="J133" s="34"/>
      <c r="K133" s="34"/>
      <c r="L133" s="37"/>
      <c r="M133" s="205"/>
      <c r="N133" s="206"/>
      <c r="O133" s="69"/>
      <c r="P133" s="69"/>
      <c r="Q133" s="69"/>
      <c r="R133" s="69"/>
      <c r="S133" s="69"/>
      <c r="T133" s="70"/>
      <c r="U133" s="32"/>
      <c r="V133" s="32"/>
      <c r="W133" s="32"/>
      <c r="X133" s="32"/>
      <c r="Y133" s="32"/>
      <c r="Z133" s="32"/>
      <c r="AA133" s="32"/>
      <c r="AB133" s="32"/>
      <c r="AC133" s="32"/>
      <c r="AD133" s="32"/>
      <c r="AE133" s="32"/>
      <c r="AT133" s="15" t="s">
        <v>186</v>
      </c>
      <c r="AU133" s="15" t="s">
        <v>89</v>
      </c>
    </row>
    <row r="134" spans="1:47" s="2" customFormat="1" ht="19.5">
      <c r="A134" s="32"/>
      <c r="B134" s="33"/>
      <c r="C134" s="34"/>
      <c r="D134" s="202" t="s">
        <v>188</v>
      </c>
      <c r="E134" s="34"/>
      <c r="F134" s="207" t="s">
        <v>1438</v>
      </c>
      <c r="G134" s="34"/>
      <c r="H134" s="34"/>
      <c r="I134" s="204"/>
      <c r="J134" s="34"/>
      <c r="K134" s="34"/>
      <c r="L134" s="37"/>
      <c r="M134" s="205"/>
      <c r="N134" s="206"/>
      <c r="O134" s="69"/>
      <c r="P134" s="69"/>
      <c r="Q134" s="69"/>
      <c r="R134" s="69"/>
      <c r="S134" s="69"/>
      <c r="T134" s="70"/>
      <c r="U134" s="32"/>
      <c r="V134" s="32"/>
      <c r="W134" s="32"/>
      <c r="X134" s="32"/>
      <c r="Y134" s="32"/>
      <c r="Z134" s="32"/>
      <c r="AA134" s="32"/>
      <c r="AB134" s="32"/>
      <c r="AC134" s="32"/>
      <c r="AD134" s="32"/>
      <c r="AE134" s="32"/>
      <c r="AT134" s="15" t="s">
        <v>188</v>
      </c>
      <c r="AU134" s="15" t="s">
        <v>89</v>
      </c>
    </row>
    <row r="135" spans="1:65" s="2" customFormat="1" ht="24.2" customHeight="1">
      <c r="A135" s="32"/>
      <c r="B135" s="33"/>
      <c r="C135" s="189" t="s">
        <v>195</v>
      </c>
      <c r="D135" s="189" t="s">
        <v>179</v>
      </c>
      <c r="E135" s="190" t="s">
        <v>951</v>
      </c>
      <c r="F135" s="191" t="s">
        <v>952</v>
      </c>
      <c r="G135" s="192" t="s">
        <v>182</v>
      </c>
      <c r="H135" s="193">
        <v>538.05</v>
      </c>
      <c r="I135" s="194"/>
      <c r="J135" s="195">
        <f>ROUND(I135*H135,2)</f>
        <v>0</v>
      </c>
      <c r="K135" s="191" t="s">
        <v>183</v>
      </c>
      <c r="L135" s="37"/>
      <c r="M135" s="196" t="s">
        <v>1</v>
      </c>
      <c r="N135" s="197" t="s">
        <v>45</v>
      </c>
      <c r="O135" s="69"/>
      <c r="P135" s="198">
        <f>O135*H135</f>
        <v>0</v>
      </c>
      <c r="Q135" s="198">
        <v>0</v>
      </c>
      <c r="R135" s="198">
        <f>Q135*H135</f>
        <v>0</v>
      </c>
      <c r="S135" s="198">
        <v>0</v>
      </c>
      <c r="T135" s="199">
        <f>S135*H135</f>
        <v>0</v>
      </c>
      <c r="U135" s="32"/>
      <c r="V135" s="32"/>
      <c r="W135" s="32"/>
      <c r="X135" s="32"/>
      <c r="Y135" s="32"/>
      <c r="Z135" s="32"/>
      <c r="AA135" s="32"/>
      <c r="AB135" s="32"/>
      <c r="AC135" s="32"/>
      <c r="AD135" s="32"/>
      <c r="AE135" s="32"/>
      <c r="AR135" s="200" t="s">
        <v>184</v>
      </c>
      <c r="AT135" s="200" t="s">
        <v>179</v>
      </c>
      <c r="AU135" s="200" t="s">
        <v>89</v>
      </c>
      <c r="AY135" s="15" t="s">
        <v>177</v>
      </c>
      <c r="BE135" s="201">
        <f>IF(N135="základní",J135,0)</f>
        <v>0</v>
      </c>
      <c r="BF135" s="201">
        <f>IF(N135="snížená",J135,0)</f>
        <v>0</v>
      </c>
      <c r="BG135" s="201">
        <f>IF(N135="zákl. přenesená",J135,0)</f>
        <v>0</v>
      </c>
      <c r="BH135" s="201">
        <f>IF(N135="sníž. přenesená",J135,0)</f>
        <v>0</v>
      </c>
      <c r="BI135" s="201">
        <f>IF(N135="nulová",J135,0)</f>
        <v>0</v>
      </c>
      <c r="BJ135" s="15" t="s">
        <v>87</v>
      </c>
      <c r="BK135" s="201">
        <f>ROUND(I135*H135,2)</f>
        <v>0</v>
      </c>
      <c r="BL135" s="15" t="s">
        <v>184</v>
      </c>
      <c r="BM135" s="200" t="s">
        <v>1439</v>
      </c>
    </row>
    <row r="136" spans="1:47" s="2" customFormat="1" ht="19.5">
      <c r="A136" s="32"/>
      <c r="B136" s="33"/>
      <c r="C136" s="34"/>
      <c r="D136" s="202" t="s">
        <v>186</v>
      </c>
      <c r="E136" s="34"/>
      <c r="F136" s="203" t="s">
        <v>954</v>
      </c>
      <c r="G136" s="34"/>
      <c r="H136" s="34"/>
      <c r="I136" s="204"/>
      <c r="J136" s="34"/>
      <c r="K136" s="34"/>
      <c r="L136" s="37"/>
      <c r="M136" s="205"/>
      <c r="N136" s="206"/>
      <c r="O136" s="69"/>
      <c r="P136" s="69"/>
      <c r="Q136" s="69"/>
      <c r="R136" s="69"/>
      <c r="S136" s="69"/>
      <c r="T136" s="70"/>
      <c r="U136" s="32"/>
      <c r="V136" s="32"/>
      <c r="W136" s="32"/>
      <c r="X136" s="32"/>
      <c r="Y136" s="32"/>
      <c r="Z136" s="32"/>
      <c r="AA136" s="32"/>
      <c r="AB136" s="32"/>
      <c r="AC136" s="32"/>
      <c r="AD136" s="32"/>
      <c r="AE136" s="32"/>
      <c r="AT136" s="15" t="s">
        <v>186</v>
      </c>
      <c r="AU136" s="15" t="s">
        <v>89</v>
      </c>
    </row>
    <row r="137" spans="1:65" s="2" customFormat="1" ht="24.2" customHeight="1">
      <c r="A137" s="32"/>
      <c r="B137" s="33"/>
      <c r="C137" s="189" t="s">
        <v>184</v>
      </c>
      <c r="D137" s="189" t="s">
        <v>179</v>
      </c>
      <c r="E137" s="190" t="s">
        <v>202</v>
      </c>
      <c r="F137" s="191" t="s">
        <v>203</v>
      </c>
      <c r="G137" s="192" t="s">
        <v>198</v>
      </c>
      <c r="H137" s="193">
        <v>161.874</v>
      </c>
      <c r="I137" s="194"/>
      <c r="J137" s="195">
        <f>ROUND(I137*H137,2)</f>
        <v>0</v>
      </c>
      <c r="K137" s="191" t="s">
        <v>183</v>
      </c>
      <c r="L137" s="37"/>
      <c r="M137" s="196" t="s">
        <v>1</v>
      </c>
      <c r="N137" s="197" t="s">
        <v>45</v>
      </c>
      <c r="O137" s="69"/>
      <c r="P137" s="198">
        <f>O137*H137</f>
        <v>0</v>
      </c>
      <c r="Q137" s="198">
        <v>0</v>
      </c>
      <c r="R137" s="198">
        <f>Q137*H137</f>
        <v>0</v>
      </c>
      <c r="S137" s="198">
        <v>0</v>
      </c>
      <c r="T137" s="199">
        <f>S137*H137</f>
        <v>0</v>
      </c>
      <c r="U137" s="32"/>
      <c r="V137" s="32"/>
      <c r="W137" s="32"/>
      <c r="X137" s="32"/>
      <c r="Y137" s="32"/>
      <c r="Z137" s="32"/>
      <c r="AA137" s="32"/>
      <c r="AB137" s="32"/>
      <c r="AC137" s="32"/>
      <c r="AD137" s="32"/>
      <c r="AE137" s="32"/>
      <c r="AR137" s="200" t="s">
        <v>184</v>
      </c>
      <c r="AT137" s="200" t="s">
        <v>179</v>
      </c>
      <c r="AU137" s="200" t="s">
        <v>89</v>
      </c>
      <c r="AY137" s="15" t="s">
        <v>177</v>
      </c>
      <c r="BE137" s="201">
        <f>IF(N137="základní",J137,0)</f>
        <v>0</v>
      </c>
      <c r="BF137" s="201">
        <f>IF(N137="snížená",J137,0)</f>
        <v>0</v>
      </c>
      <c r="BG137" s="201">
        <f>IF(N137="zákl. přenesená",J137,0)</f>
        <v>0</v>
      </c>
      <c r="BH137" s="201">
        <f>IF(N137="sníž. přenesená",J137,0)</f>
        <v>0</v>
      </c>
      <c r="BI137" s="201">
        <f>IF(N137="nulová",J137,0)</f>
        <v>0</v>
      </c>
      <c r="BJ137" s="15" t="s">
        <v>87</v>
      </c>
      <c r="BK137" s="201">
        <f>ROUND(I137*H137,2)</f>
        <v>0</v>
      </c>
      <c r="BL137" s="15" t="s">
        <v>184</v>
      </c>
      <c r="BM137" s="200" t="s">
        <v>1440</v>
      </c>
    </row>
    <row r="138" spans="1:47" s="2" customFormat="1" ht="19.5">
      <c r="A138" s="32"/>
      <c r="B138" s="33"/>
      <c r="C138" s="34"/>
      <c r="D138" s="202" t="s">
        <v>186</v>
      </c>
      <c r="E138" s="34"/>
      <c r="F138" s="203" t="s">
        <v>205</v>
      </c>
      <c r="G138" s="34"/>
      <c r="H138" s="34"/>
      <c r="I138" s="204"/>
      <c r="J138" s="34"/>
      <c r="K138" s="34"/>
      <c r="L138" s="37"/>
      <c r="M138" s="205"/>
      <c r="N138" s="206"/>
      <c r="O138" s="69"/>
      <c r="P138" s="69"/>
      <c r="Q138" s="69"/>
      <c r="R138" s="69"/>
      <c r="S138" s="69"/>
      <c r="T138" s="70"/>
      <c r="U138" s="32"/>
      <c r="V138" s="32"/>
      <c r="W138" s="32"/>
      <c r="X138" s="32"/>
      <c r="Y138" s="32"/>
      <c r="Z138" s="32"/>
      <c r="AA138" s="32"/>
      <c r="AB138" s="32"/>
      <c r="AC138" s="32"/>
      <c r="AD138" s="32"/>
      <c r="AE138" s="32"/>
      <c r="AT138" s="15" t="s">
        <v>186</v>
      </c>
      <c r="AU138" s="15" t="s">
        <v>89</v>
      </c>
    </row>
    <row r="139" spans="1:47" s="2" customFormat="1" ht="19.5">
      <c r="A139" s="32"/>
      <c r="B139" s="33"/>
      <c r="C139" s="34"/>
      <c r="D139" s="202" t="s">
        <v>188</v>
      </c>
      <c r="E139" s="34"/>
      <c r="F139" s="207" t="s">
        <v>558</v>
      </c>
      <c r="G139" s="34"/>
      <c r="H139" s="34"/>
      <c r="I139" s="204"/>
      <c r="J139" s="34"/>
      <c r="K139" s="34"/>
      <c r="L139" s="37"/>
      <c r="M139" s="205"/>
      <c r="N139" s="206"/>
      <c r="O139" s="69"/>
      <c r="P139" s="69"/>
      <c r="Q139" s="69"/>
      <c r="R139" s="69"/>
      <c r="S139" s="69"/>
      <c r="T139" s="70"/>
      <c r="U139" s="32"/>
      <c r="V139" s="32"/>
      <c r="W139" s="32"/>
      <c r="X139" s="32"/>
      <c r="Y139" s="32"/>
      <c r="Z139" s="32"/>
      <c r="AA139" s="32"/>
      <c r="AB139" s="32"/>
      <c r="AC139" s="32"/>
      <c r="AD139" s="32"/>
      <c r="AE139" s="32"/>
      <c r="AT139" s="15" t="s">
        <v>188</v>
      </c>
      <c r="AU139" s="15" t="s">
        <v>89</v>
      </c>
    </row>
    <row r="140" spans="1:65" s="2" customFormat="1" ht="24.2" customHeight="1">
      <c r="A140" s="32"/>
      <c r="B140" s="33"/>
      <c r="C140" s="189" t="s">
        <v>207</v>
      </c>
      <c r="D140" s="189" t="s">
        <v>179</v>
      </c>
      <c r="E140" s="190" t="s">
        <v>1441</v>
      </c>
      <c r="F140" s="191" t="s">
        <v>1442</v>
      </c>
      <c r="G140" s="192" t="s">
        <v>198</v>
      </c>
      <c r="H140" s="193">
        <v>51.3</v>
      </c>
      <c r="I140" s="194"/>
      <c r="J140" s="195">
        <f>ROUND(I140*H140,2)</f>
        <v>0</v>
      </c>
      <c r="K140" s="191" t="s">
        <v>183</v>
      </c>
      <c r="L140" s="37"/>
      <c r="M140" s="196" t="s">
        <v>1</v>
      </c>
      <c r="N140" s="197" t="s">
        <v>45</v>
      </c>
      <c r="O140" s="69"/>
      <c r="P140" s="198">
        <f>O140*H140</f>
        <v>0</v>
      </c>
      <c r="Q140" s="198">
        <v>0</v>
      </c>
      <c r="R140" s="198">
        <f>Q140*H140</f>
        <v>0</v>
      </c>
      <c r="S140" s="198">
        <v>0</v>
      </c>
      <c r="T140" s="199">
        <f>S140*H140</f>
        <v>0</v>
      </c>
      <c r="U140" s="32"/>
      <c r="V140" s="32"/>
      <c r="W140" s="32"/>
      <c r="X140" s="32"/>
      <c r="Y140" s="32"/>
      <c r="Z140" s="32"/>
      <c r="AA140" s="32"/>
      <c r="AB140" s="32"/>
      <c r="AC140" s="32"/>
      <c r="AD140" s="32"/>
      <c r="AE140" s="32"/>
      <c r="AR140" s="200" t="s">
        <v>184</v>
      </c>
      <c r="AT140" s="200" t="s">
        <v>179</v>
      </c>
      <c r="AU140" s="200" t="s">
        <v>89</v>
      </c>
      <c r="AY140" s="15" t="s">
        <v>177</v>
      </c>
      <c r="BE140" s="201">
        <f>IF(N140="základní",J140,0)</f>
        <v>0</v>
      </c>
      <c r="BF140" s="201">
        <f>IF(N140="snížená",J140,0)</f>
        <v>0</v>
      </c>
      <c r="BG140" s="201">
        <f>IF(N140="zákl. přenesená",J140,0)</f>
        <v>0</v>
      </c>
      <c r="BH140" s="201">
        <f>IF(N140="sníž. přenesená",J140,0)</f>
        <v>0</v>
      </c>
      <c r="BI140" s="201">
        <f>IF(N140="nulová",J140,0)</f>
        <v>0</v>
      </c>
      <c r="BJ140" s="15" t="s">
        <v>87</v>
      </c>
      <c r="BK140" s="201">
        <f>ROUND(I140*H140,2)</f>
        <v>0</v>
      </c>
      <c r="BL140" s="15" t="s">
        <v>184</v>
      </c>
      <c r="BM140" s="200" t="s">
        <v>1443</v>
      </c>
    </row>
    <row r="141" spans="1:47" s="2" customFormat="1" ht="29.25">
      <c r="A141" s="32"/>
      <c r="B141" s="33"/>
      <c r="C141" s="34"/>
      <c r="D141" s="202" t="s">
        <v>186</v>
      </c>
      <c r="E141" s="34"/>
      <c r="F141" s="203" t="s">
        <v>1444</v>
      </c>
      <c r="G141" s="34"/>
      <c r="H141" s="34"/>
      <c r="I141" s="204"/>
      <c r="J141" s="34"/>
      <c r="K141" s="34"/>
      <c r="L141" s="37"/>
      <c r="M141" s="205"/>
      <c r="N141" s="206"/>
      <c r="O141" s="69"/>
      <c r="P141" s="69"/>
      <c r="Q141" s="69"/>
      <c r="R141" s="69"/>
      <c r="S141" s="69"/>
      <c r="T141" s="70"/>
      <c r="U141" s="32"/>
      <c r="V141" s="32"/>
      <c r="W141" s="32"/>
      <c r="X141" s="32"/>
      <c r="Y141" s="32"/>
      <c r="Z141" s="32"/>
      <c r="AA141" s="32"/>
      <c r="AB141" s="32"/>
      <c r="AC141" s="32"/>
      <c r="AD141" s="32"/>
      <c r="AE141" s="32"/>
      <c r="AT141" s="15" t="s">
        <v>186</v>
      </c>
      <c r="AU141" s="15" t="s">
        <v>89</v>
      </c>
    </row>
    <row r="142" spans="1:47" s="2" customFormat="1" ht="39">
      <c r="A142" s="32"/>
      <c r="B142" s="33"/>
      <c r="C142" s="34"/>
      <c r="D142" s="202" t="s">
        <v>188</v>
      </c>
      <c r="E142" s="34"/>
      <c r="F142" s="207" t="s">
        <v>1445</v>
      </c>
      <c r="G142" s="34"/>
      <c r="H142" s="34"/>
      <c r="I142" s="204"/>
      <c r="J142" s="34"/>
      <c r="K142" s="34"/>
      <c r="L142" s="37"/>
      <c r="M142" s="205"/>
      <c r="N142" s="206"/>
      <c r="O142" s="69"/>
      <c r="P142" s="69"/>
      <c r="Q142" s="69"/>
      <c r="R142" s="69"/>
      <c r="S142" s="69"/>
      <c r="T142" s="70"/>
      <c r="U142" s="32"/>
      <c r="V142" s="32"/>
      <c r="W142" s="32"/>
      <c r="X142" s="32"/>
      <c r="Y142" s="32"/>
      <c r="Z142" s="32"/>
      <c r="AA142" s="32"/>
      <c r="AB142" s="32"/>
      <c r="AC142" s="32"/>
      <c r="AD142" s="32"/>
      <c r="AE142" s="32"/>
      <c r="AT142" s="15" t="s">
        <v>188</v>
      </c>
      <c r="AU142" s="15" t="s">
        <v>89</v>
      </c>
    </row>
    <row r="143" spans="1:65" s="2" customFormat="1" ht="14.45" customHeight="1">
      <c r="A143" s="32"/>
      <c r="B143" s="33"/>
      <c r="C143" s="189" t="s">
        <v>210</v>
      </c>
      <c r="D143" s="189" t="s">
        <v>179</v>
      </c>
      <c r="E143" s="190" t="s">
        <v>760</v>
      </c>
      <c r="F143" s="191" t="s">
        <v>761</v>
      </c>
      <c r="G143" s="192" t="s">
        <v>198</v>
      </c>
      <c r="H143" s="193">
        <v>51.3</v>
      </c>
      <c r="I143" s="194"/>
      <c r="J143" s="195">
        <f>ROUND(I143*H143,2)</f>
        <v>0</v>
      </c>
      <c r="K143" s="191" t="s">
        <v>183</v>
      </c>
      <c r="L143" s="37"/>
      <c r="M143" s="196" t="s">
        <v>1</v>
      </c>
      <c r="N143" s="197" t="s">
        <v>45</v>
      </c>
      <c r="O143" s="69"/>
      <c r="P143" s="198">
        <f>O143*H143</f>
        <v>0</v>
      </c>
      <c r="Q143" s="198">
        <v>0</v>
      </c>
      <c r="R143" s="198">
        <f>Q143*H143</f>
        <v>0</v>
      </c>
      <c r="S143" s="198">
        <v>0</v>
      </c>
      <c r="T143" s="199">
        <f>S143*H143</f>
        <v>0</v>
      </c>
      <c r="U143" s="32"/>
      <c r="V143" s="32"/>
      <c r="W143" s="32"/>
      <c r="X143" s="32"/>
      <c r="Y143" s="32"/>
      <c r="Z143" s="32"/>
      <c r="AA143" s="32"/>
      <c r="AB143" s="32"/>
      <c r="AC143" s="32"/>
      <c r="AD143" s="32"/>
      <c r="AE143" s="32"/>
      <c r="AR143" s="200" t="s">
        <v>184</v>
      </c>
      <c r="AT143" s="200" t="s">
        <v>179</v>
      </c>
      <c r="AU143" s="200" t="s">
        <v>89</v>
      </c>
      <c r="AY143" s="15" t="s">
        <v>177</v>
      </c>
      <c r="BE143" s="201">
        <f>IF(N143="základní",J143,0)</f>
        <v>0</v>
      </c>
      <c r="BF143" s="201">
        <f>IF(N143="snížená",J143,0)</f>
        <v>0</v>
      </c>
      <c r="BG143" s="201">
        <f>IF(N143="zákl. přenesená",J143,0)</f>
        <v>0</v>
      </c>
      <c r="BH143" s="201">
        <f>IF(N143="sníž. přenesená",J143,0)</f>
        <v>0</v>
      </c>
      <c r="BI143" s="201">
        <f>IF(N143="nulová",J143,0)</f>
        <v>0</v>
      </c>
      <c r="BJ143" s="15" t="s">
        <v>87</v>
      </c>
      <c r="BK143" s="201">
        <f>ROUND(I143*H143,2)</f>
        <v>0</v>
      </c>
      <c r="BL143" s="15" t="s">
        <v>184</v>
      </c>
      <c r="BM143" s="200" t="s">
        <v>1446</v>
      </c>
    </row>
    <row r="144" spans="1:47" s="2" customFormat="1" ht="39">
      <c r="A144" s="32"/>
      <c r="B144" s="33"/>
      <c r="C144" s="34"/>
      <c r="D144" s="202" t="s">
        <v>186</v>
      </c>
      <c r="E144" s="34"/>
      <c r="F144" s="203" t="s">
        <v>763</v>
      </c>
      <c r="G144" s="34"/>
      <c r="H144" s="34"/>
      <c r="I144" s="204"/>
      <c r="J144" s="34"/>
      <c r="K144" s="34"/>
      <c r="L144" s="37"/>
      <c r="M144" s="205"/>
      <c r="N144" s="206"/>
      <c r="O144" s="69"/>
      <c r="P144" s="69"/>
      <c r="Q144" s="69"/>
      <c r="R144" s="69"/>
      <c r="S144" s="69"/>
      <c r="T144" s="70"/>
      <c r="U144" s="32"/>
      <c r="V144" s="32"/>
      <c r="W144" s="32"/>
      <c r="X144" s="32"/>
      <c r="Y144" s="32"/>
      <c r="Z144" s="32"/>
      <c r="AA144" s="32"/>
      <c r="AB144" s="32"/>
      <c r="AC144" s="32"/>
      <c r="AD144" s="32"/>
      <c r="AE144" s="32"/>
      <c r="AT144" s="15" t="s">
        <v>186</v>
      </c>
      <c r="AU144" s="15" t="s">
        <v>89</v>
      </c>
    </row>
    <row r="145" spans="1:65" s="2" customFormat="1" ht="24.2" customHeight="1">
      <c r="A145" s="32"/>
      <c r="B145" s="33"/>
      <c r="C145" s="189" t="s">
        <v>216</v>
      </c>
      <c r="D145" s="189" t="s">
        <v>179</v>
      </c>
      <c r="E145" s="190" t="s">
        <v>211</v>
      </c>
      <c r="F145" s="191" t="s">
        <v>212</v>
      </c>
      <c r="G145" s="192" t="s">
        <v>198</v>
      </c>
      <c r="H145" s="193">
        <v>269.484</v>
      </c>
      <c r="I145" s="194"/>
      <c r="J145" s="195">
        <f>ROUND(I145*H145,2)</f>
        <v>0</v>
      </c>
      <c r="K145" s="191" t="s">
        <v>183</v>
      </c>
      <c r="L145" s="37"/>
      <c r="M145" s="196" t="s">
        <v>1</v>
      </c>
      <c r="N145" s="197" t="s">
        <v>45</v>
      </c>
      <c r="O145" s="69"/>
      <c r="P145" s="198">
        <f>O145*H145</f>
        <v>0</v>
      </c>
      <c r="Q145" s="198">
        <v>0</v>
      </c>
      <c r="R145" s="198">
        <f>Q145*H145</f>
        <v>0</v>
      </c>
      <c r="S145" s="198">
        <v>0</v>
      </c>
      <c r="T145" s="199">
        <f>S145*H145</f>
        <v>0</v>
      </c>
      <c r="U145" s="32"/>
      <c r="V145" s="32"/>
      <c r="W145" s="32"/>
      <c r="X145" s="32"/>
      <c r="Y145" s="32"/>
      <c r="Z145" s="32"/>
      <c r="AA145" s="32"/>
      <c r="AB145" s="32"/>
      <c r="AC145" s="32"/>
      <c r="AD145" s="32"/>
      <c r="AE145" s="32"/>
      <c r="AR145" s="200" t="s">
        <v>184</v>
      </c>
      <c r="AT145" s="200" t="s">
        <v>179</v>
      </c>
      <c r="AU145" s="200" t="s">
        <v>89</v>
      </c>
      <c r="AY145" s="15" t="s">
        <v>177</v>
      </c>
      <c r="BE145" s="201">
        <f>IF(N145="základní",J145,0)</f>
        <v>0</v>
      </c>
      <c r="BF145" s="201">
        <f>IF(N145="snížená",J145,0)</f>
        <v>0</v>
      </c>
      <c r="BG145" s="201">
        <f>IF(N145="zákl. přenesená",J145,0)</f>
        <v>0</v>
      </c>
      <c r="BH145" s="201">
        <f>IF(N145="sníž. přenesená",J145,0)</f>
        <v>0</v>
      </c>
      <c r="BI145" s="201">
        <f>IF(N145="nulová",J145,0)</f>
        <v>0</v>
      </c>
      <c r="BJ145" s="15" t="s">
        <v>87</v>
      </c>
      <c r="BK145" s="201">
        <f>ROUND(I145*H145,2)</f>
        <v>0</v>
      </c>
      <c r="BL145" s="15" t="s">
        <v>184</v>
      </c>
      <c r="BM145" s="200" t="s">
        <v>1447</v>
      </c>
    </row>
    <row r="146" spans="1:47" s="2" customFormat="1" ht="39">
      <c r="A146" s="32"/>
      <c r="B146" s="33"/>
      <c r="C146" s="34"/>
      <c r="D146" s="202" t="s">
        <v>186</v>
      </c>
      <c r="E146" s="34"/>
      <c r="F146" s="203" t="s">
        <v>214</v>
      </c>
      <c r="G146" s="34"/>
      <c r="H146" s="34"/>
      <c r="I146" s="204"/>
      <c r="J146" s="34"/>
      <c r="K146" s="34"/>
      <c r="L146" s="37"/>
      <c r="M146" s="205"/>
      <c r="N146" s="206"/>
      <c r="O146" s="69"/>
      <c r="P146" s="69"/>
      <c r="Q146" s="69"/>
      <c r="R146" s="69"/>
      <c r="S146" s="69"/>
      <c r="T146" s="70"/>
      <c r="U146" s="32"/>
      <c r="V146" s="32"/>
      <c r="W146" s="32"/>
      <c r="X146" s="32"/>
      <c r="Y146" s="32"/>
      <c r="Z146" s="32"/>
      <c r="AA146" s="32"/>
      <c r="AB146" s="32"/>
      <c r="AC146" s="32"/>
      <c r="AD146" s="32"/>
      <c r="AE146" s="32"/>
      <c r="AT146" s="15" t="s">
        <v>186</v>
      </c>
      <c r="AU146" s="15" t="s">
        <v>89</v>
      </c>
    </row>
    <row r="147" spans="1:47" s="2" customFormat="1" ht="19.5">
      <c r="A147" s="32"/>
      <c r="B147" s="33"/>
      <c r="C147" s="34"/>
      <c r="D147" s="202" t="s">
        <v>188</v>
      </c>
      <c r="E147" s="34"/>
      <c r="F147" s="207" t="s">
        <v>1448</v>
      </c>
      <c r="G147" s="34"/>
      <c r="H147" s="34"/>
      <c r="I147" s="204"/>
      <c r="J147" s="34"/>
      <c r="K147" s="34"/>
      <c r="L147" s="37"/>
      <c r="M147" s="205"/>
      <c r="N147" s="206"/>
      <c r="O147" s="69"/>
      <c r="P147" s="69"/>
      <c r="Q147" s="69"/>
      <c r="R147" s="69"/>
      <c r="S147" s="69"/>
      <c r="T147" s="70"/>
      <c r="U147" s="32"/>
      <c r="V147" s="32"/>
      <c r="W147" s="32"/>
      <c r="X147" s="32"/>
      <c r="Y147" s="32"/>
      <c r="Z147" s="32"/>
      <c r="AA147" s="32"/>
      <c r="AB147" s="32"/>
      <c r="AC147" s="32"/>
      <c r="AD147" s="32"/>
      <c r="AE147" s="32"/>
      <c r="AT147" s="15" t="s">
        <v>188</v>
      </c>
      <c r="AU147" s="15" t="s">
        <v>89</v>
      </c>
    </row>
    <row r="148" spans="1:65" s="2" customFormat="1" ht="24.2" customHeight="1">
      <c r="A148" s="32"/>
      <c r="B148" s="33"/>
      <c r="C148" s="189" t="s">
        <v>218</v>
      </c>
      <c r="D148" s="189" t="s">
        <v>179</v>
      </c>
      <c r="E148" s="190" t="s">
        <v>211</v>
      </c>
      <c r="F148" s="191" t="s">
        <v>212</v>
      </c>
      <c r="G148" s="192" t="s">
        <v>198</v>
      </c>
      <c r="H148" s="193">
        <v>107.61</v>
      </c>
      <c r="I148" s="194"/>
      <c r="J148" s="195">
        <f>ROUND(I148*H148,2)</f>
        <v>0</v>
      </c>
      <c r="K148" s="191" t="s">
        <v>183</v>
      </c>
      <c r="L148" s="37"/>
      <c r="M148" s="196" t="s">
        <v>1</v>
      </c>
      <c r="N148" s="197" t="s">
        <v>45</v>
      </c>
      <c r="O148" s="69"/>
      <c r="P148" s="198">
        <f>O148*H148</f>
        <v>0</v>
      </c>
      <c r="Q148" s="198">
        <v>0</v>
      </c>
      <c r="R148" s="198">
        <f>Q148*H148</f>
        <v>0</v>
      </c>
      <c r="S148" s="198">
        <v>0</v>
      </c>
      <c r="T148" s="199">
        <f>S148*H148</f>
        <v>0</v>
      </c>
      <c r="U148" s="32"/>
      <c r="V148" s="32"/>
      <c r="W148" s="32"/>
      <c r="X148" s="32"/>
      <c r="Y148" s="32"/>
      <c r="Z148" s="32"/>
      <c r="AA148" s="32"/>
      <c r="AB148" s="32"/>
      <c r="AC148" s="32"/>
      <c r="AD148" s="32"/>
      <c r="AE148" s="32"/>
      <c r="AR148" s="200" t="s">
        <v>184</v>
      </c>
      <c r="AT148" s="200" t="s">
        <v>179</v>
      </c>
      <c r="AU148" s="200" t="s">
        <v>89</v>
      </c>
      <c r="AY148" s="15" t="s">
        <v>177</v>
      </c>
      <c r="BE148" s="201">
        <f>IF(N148="základní",J148,0)</f>
        <v>0</v>
      </c>
      <c r="BF148" s="201">
        <f>IF(N148="snížená",J148,0)</f>
        <v>0</v>
      </c>
      <c r="BG148" s="201">
        <f>IF(N148="zákl. přenesená",J148,0)</f>
        <v>0</v>
      </c>
      <c r="BH148" s="201">
        <f>IF(N148="sníž. přenesená",J148,0)</f>
        <v>0</v>
      </c>
      <c r="BI148" s="201">
        <f>IF(N148="nulová",J148,0)</f>
        <v>0</v>
      </c>
      <c r="BJ148" s="15" t="s">
        <v>87</v>
      </c>
      <c r="BK148" s="201">
        <f>ROUND(I148*H148,2)</f>
        <v>0</v>
      </c>
      <c r="BL148" s="15" t="s">
        <v>184</v>
      </c>
      <c r="BM148" s="200" t="s">
        <v>1449</v>
      </c>
    </row>
    <row r="149" spans="1:47" s="2" customFormat="1" ht="39">
      <c r="A149" s="32"/>
      <c r="B149" s="33"/>
      <c r="C149" s="34"/>
      <c r="D149" s="202" t="s">
        <v>186</v>
      </c>
      <c r="E149" s="34"/>
      <c r="F149" s="203" t="s">
        <v>214</v>
      </c>
      <c r="G149" s="34"/>
      <c r="H149" s="34"/>
      <c r="I149" s="204"/>
      <c r="J149" s="34"/>
      <c r="K149" s="34"/>
      <c r="L149" s="37"/>
      <c r="M149" s="205"/>
      <c r="N149" s="206"/>
      <c r="O149" s="69"/>
      <c r="P149" s="69"/>
      <c r="Q149" s="69"/>
      <c r="R149" s="69"/>
      <c r="S149" s="69"/>
      <c r="T149" s="70"/>
      <c r="U149" s="32"/>
      <c r="V149" s="32"/>
      <c r="W149" s="32"/>
      <c r="X149" s="32"/>
      <c r="Y149" s="32"/>
      <c r="Z149" s="32"/>
      <c r="AA149" s="32"/>
      <c r="AB149" s="32"/>
      <c r="AC149" s="32"/>
      <c r="AD149" s="32"/>
      <c r="AE149" s="32"/>
      <c r="AT149" s="15" t="s">
        <v>186</v>
      </c>
      <c r="AU149" s="15" t="s">
        <v>89</v>
      </c>
    </row>
    <row r="150" spans="1:47" s="2" customFormat="1" ht="19.5">
      <c r="A150" s="32"/>
      <c r="B150" s="33"/>
      <c r="C150" s="34"/>
      <c r="D150" s="202" t="s">
        <v>188</v>
      </c>
      <c r="E150" s="34"/>
      <c r="F150" s="207" t="s">
        <v>979</v>
      </c>
      <c r="G150" s="34"/>
      <c r="H150" s="34"/>
      <c r="I150" s="204"/>
      <c r="J150" s="34"/>
      <c r="K150" s="34"/>
      <c r="L150" s="37"/>
      <c r="M150" s="205"/>
      <c r="N150" s="206"/>
      <c r="O150" s="69"/>
      <c r="P150" s="69"/>
      <c r="Q150" s="69"/>
      <c r="R150" s="69"/>
      <c r="S150" s="69"/>
      <c r="T150" s="70"/>
      <c r="U150" s="32"/>
      <c r="V150" s="32"/>
      <c r="W150" s="32"/>
      <c r="X150" s="32"/>
      <c r="Y150" s="32"/>
      <c r="Z150" s="32"/>
      <c r="AA150" s="32"/>
      <c r="AB150" s="32"/>
      <c r="AC150" s="32"/>
      <c r="AD150" s="32"/>
      <c r="AE150" s="32"/>
      <c r="AT150" s="15" t="s">
        <v>188</v>
      </c>
      <c r="AU150" s="15" t="s">
        <v>89</v>
      </c>
    </row>
    <row r="151" spans="1:65" s="2" customFormat="1" ht="14.45" customHeight="1">
      <c r="A151" s="32"/>
      <c r="B151" s="33"/>
      <c r="C151" s="189" t="s">
        <v>220</v>
      </c>
      <c r="D151" s="189" t="s">
        <v>179</v>
      </c>
      <c r="E151" s="190" t="s">
        <v>221</v>
      </c>
      <c r="F151" s="191" t="s">
        <v>222</v>
      </c>
      <c r="G151" s="192" t="s">
        <v>198</v>
      </c>
      <c r="H151" s="193">
        <v>161.874</v>
      </c>
      <c r="I151" s="194"/>
      <c r="J151" s="195">
        <f>ROUND(I151*H151,2)</f>
        <v>0</v>
      </c>
      <c r="K151" s="191" t="s">
        <v>183</v>
      </c>
      <c r="L151" s="37"/>
      <c r="M151" s="196" t="s">
        <v>1</v>
      </c>
      <c r="N151" s="197" t="s">
        <v>45</v>
      </c>
      <c r="O151" s="69"/>
      <c r="P151" s="198">
        <f>O151*H151</f>
        <v>0</v>
      </c>
      <c r="Q151" s="198">
        <v>0</v>
      </c>
      <c r="R151" s="198">
        <f>Q151*H151</f>
        <v>0</v>
      </c>
      <c r="S151" s="198">
        <v>0</v>
      </c>
      <c r="T151" s="199">
        <f>S151*H151</f>
        <v>0</v>
      </c>
      <c r="U151" s="32"/>
      <c r="V151" s="32"/>
      <c r="W151" s="32"/>
      <c r="X151" s="32"/>
      <c r="Y151" s="32"/>
      <c r="Z151" s="32"/>
      <c r="AA151" s="32"/>
      <c r="AB151" s="32"/>
      <c r="AC151" s="32"/>
      <c r="AD151" s="32"/>
      <c r="AE151" s="32"/>
      <c r="AR151" s="200" t="s">
        <v>184</v>
      </c>
      <c r="AT151" s="200" t="s">
        <v>179</v>
      </c>
      <c r="AU151" s="200" t="s">
        <v>89</v>
      </c>
      <c r="AY151" s="15" t="s">
        <v>177</v>
      </c>
      <c r="BE151" s="201">
        <f>IF(N151="základní",J151,0)</f>
        <v>0</v>
      </c>
      <c r="BF151" s="201">
        <f>IF(N151="snížená",J151,0)</f>
        <v>0</v>
      </c>
      <c r="BG151" s="201">
        <f>IF(N151="zákl. přenesená",J151,0)</f>
        <v>0</v>
      </c>
      <c r="BH151" s="201">
        <f>IF(N151="sníž. přenesená",J151,0)</f>
        <v>0</v>
      </c>
      <c r="BI151" s="201">
        <f>IF(N151="nulová",J151,0)</f>
        <v>0</v>
      </c>
      <c r="BJ151" s="15" t="s">
        <v>87</v>
      </c>
      <c r="BK151" s="201">
        <f>ROUND(I151*H151,2)</f>
        <v>0</v>
      </c>
      <c r="BL151" s="15" t="s">
        <v>184</v>
      </c>
      <c r="BM151" s="200" t="s">
        <v>1450</v>
      </c>
    </row>
    <row r="152" spans="1:47" s="2" customFormat="1" ht="11.25">
      <c r="A152" s="32"/>
      <c r="B152" s="33"/>
      <c r="C152" s="34"/>
      <c r="D152" s="202" t="s">
        <v>186</v>
      </c>
      <c r="E152" s="34"/>
      <c r="F152" s="203" t="s">
        <v>222</v>
      </c>
      <c r="G152" s="34"/>
      <c r="H152" s="34"/>
      <c r="I152" s="204"/>
      <c r="J152" s="34"/>
      <c r="K152" s="34"/>
      <c r="L152" s="37"/>
      <c r="M152" s="205"/>
      <c r="N152" s="206"/>
      <c r="O152" s="69"/>
      <c r="P152" s="69"/>
      <c r="Q152" s="69"/>
      <c r="R152" s="69"/>
      <c r="S152" s="69"/>
      <c r="T152" s="70"/>
      <c r="U152" s="32"/>
      <c r="V152" s="32"/>
      <c r="W152" s="32"/>
      <c r="X152" s="32"/>
      <c r="Y152" s="32"/>
      <c r="Z152" s="32"/>
      <c r="AA152" s="32"/>
      <c r="AB152" s="32"/>
      <c r="AC152" s="32"/>
      <c r="AD152" s="32"/>
      <c r="AE152" s="32"/>
      <c r="AT152" s="15" t="s">
        <v>186</v>
      </c>
      <c r="AU152" s="15" t="s">
        <v>89</v>
      </c>
    </row>
    <row r="153" spans="1:47" s="2" customFormat="1" ht="19.5">
      <c r="A153" s="32"/>
      <c r="B153" s="33"/>
      <c r="C153" s="34"/>
      <c r="D153" s="202" t="s">
        <v>188</v>
      </c>
      <c r="E153" s="34"/>
      <c r="F153" s="207" t="s">
        <v>539</v>
      </c>
      <c r="G153" s="34"/>
      <c r="H153" s="34"/>
      <c r="I153" s="204"/>
      <c r="J153" s="34"/>
      <c r="K153" s="34"/>
      <c r="L153" s="37"/>
      <c r="M153" s="205"/>
      <c r="N153" s="206"/>
      <c r="O153" s="69"/>
      <c r="P153" s="69"/>
      <c r="Q153" s="69"/>
      <c r="R153" s="69"/>
      <c r="S153" s="69"/>
      <c r="T153" s="70"/>
      <c r="U153" s="32"/>
      <c r="V153" s="32"/>
      <c r="W153" s="32"/>
      <c r="X153" s="32"/>
      <c r="Y153" s="32"/>
      <c r="Z153" s="32"/>
      <c r="AA153" s="32"/>
      <c r="AB153" s="32"/>
      <c r="AC153" s="32"/>
      <c r="AD153" s="32"/>
      <c r="AE153" s="32"/>
      <c r="AT153" s="15" t="s">
        <v>188</v>
      </c>
      <c r="AU153" s="15" t="s">
        <v>89</v>
      </c>
    </row>
    <row r="154" spans="1:65" s="2" customFormat="1" ht="14.45" customHeight="1">
      <c r="A154" s="32"/>
      <c r="B154" s="33"/>
      <c r="C154" s="189" t="s">
        <v>224</v>
      </c>
      <c r="D154" s="189" t="s">
        <v>179</v>
      </c>
      <c r="E154" s="190" t="s">
        <v>983</v>
      </c>
      <c r="F154" s="191" t="s">
        <v>984</v>
      </c>
      <c r="G154" s="192" t="s">
        <v>198</v>
      </c>
      <c r="H154" s="193">
        <v>107.61</v>
      </c>
      <c r="I154" s="194"/>
      <c r="J154" s="195">
        <f>ROUND(I154*H154,2)</f>
        <v>0</v>
      </c>
      <c r="K154" s="191" t="s">
        <v>183</v>
      </c>
      <c r="L154" s="37"/>
      <c r="M154" s="196" t="s">
        <v>1</v>
      </c>
      <c r="N154" s="197" t="s">
        <v>45</v>
      </c>
      <c r="O154" s="69"/>
      <c r="P154" s="198">
        <f>O154*H154</f>
        <v>0</v>
      </c>
      <c r="Q154" s="198">
        <v>0</v>
      </c>
      <c r="R154" s="198">
        <f>Q154*H154</f>
        <v>0</v>
      </c>
      <c r="S154" s="198">
        <v>0</v>
      </c>
      <c r="T154" s="199">
        <f>S154*H154</f>
        <v>0</v>
      </c>
      <c r="U154" s="32"/>
      <c r="V154" s="32"/>
      <c r="W154" s="32"/>
      <c r="X154" s="32"/>
      <c r="Y154" s="32"/>
      <c r="Z154" s="32"/>
      <c r="AA154" s="32"/>
      <c r="AB154" s="32"/>
      <c r="AC154" s="32"/>
      <c r="AD154" s="32"/>
      <c r="AE154" s="32"/>
      <c r="AR154" s="200" t="s">
        <v>184</v>
      </c>
      <c r="AT154" s="200" t="s">
        <v>179</v>
      </c>
      <c r="AU154" s="200" t="s">
        <v>89</v>
      </c>
      <c r="AY154" s="15" t="s">
        <v>177</v>
      </c>
      <c r="BE154" s="201">
        <f>IF(N154="základní",J154,0)</f>
        <v>0</v>
      </c>
      <c r="BF154" s="201">
        <f>IF(N154="snížená",J154,0)</f>
        <v>0</v>
      </c>
      <c r="BG154" s="201">
        <f>IF(N154="zákl. přenesená",J154,0)</f>
        <v>0</v>
      </c>
      <c r="BH154" s="201">
        <f>IF(N154="sníž. přenesená",J154,0)</f>
        <v>0</v>
      </c>
      <c r="BI154" s="201">
        <f>IF(N154="nulová",J154,0)</f>
        <v>0</v>
      </c>
      <c r="BJ154" s="15" t="s">
        <v>87</v>
      </c>
      <c r="BK154" s="201">
        <f>ROUND(I154*H154,2)</f>
        <v>0</v>
      </c>
      <c r="BL154" s="15" t="s">
        <v>184</v>
      </c>
      <c r="BM154" s="200" t="s">
        <v>1451</v>
      </c>
    </row>
    <row r="155" spans="1:47" s="2" customFormat="1" ht="19.5">
      <c r="A155" s="32"/>
      <c r="B155" s="33"/>
      <c r="C155" s="34"/>
      <c r="D155" s="202" t="s">
        <v>186</v>
      </c>
      <c r="E155" s="34"/>
      <c r="F155" s="203" t="s">
        <v>986</v>
      </c>
      <c r="G155" s="34"/>
      <c r="H155" s="34"/>
      <c r="I155" s="204"/>
      <c r="J155" s="34"/>
      <c r="K155" s="34"/>
      <c r="L155" s="37"/>
      <c r="M155" s="205"/>
      <c r="N155" s="206"/>
      <c r="O155" s="69"/>
      <c r="P155" s="69"/>
      <c r="Q155" s="69"/>
      <c r="R155" s="69"/>
      <c r="S155" s="69"/>
      <c r="T155" s="70"/>
      <c r="U155" s="32"/>
      <c r="V155" s="32"/>
      <c r="W155" s="32"/>
      <c r="X155" s="32"/>
      <c r="Y155" s="32"/>
      <c r="Z155" s="32"/>
      <c r="AA155" s="32"/>
      <c r="AB155" s="32"/>
      <c r="AC155" s="32"/>
      <c r="AD155" s="32"/>
      <c r="AE155" s="32"/>
      <c r="AT155" s="15" t="s">
        <v>186</v>
      </c>
      <c r="AU155" s="15" t="s">
        <v>89</v>
      </c>
    </row>
    <row r="156" spans="1:65" s="2" customFormat="1" ht="24.2" customHeight="1">
      <c r="A156" s="32"/>
      <c r="B156" s="33"/>
      <c r="C156" s="189" t="s">
        <v>226</v>
      </c>
      <c r="D156" s="189" t="s">
        <v>179</v>
      </c>
      <c r="E156" s="190" t="s">
        <v>542</v>
      </c>
      <c r="F156" s="191" t="s">
        <v>543</v>
      </c>
      <c r="G156" s="192" t="s">
        <v>231</v>
      </c>
      <c r="H156" s="193">
        <v>283.279</v>
      </c>
      <c r="I156" s="194"/>
      <c r="J156" s="195">
        <f>ROUND(I156*H156,2)</f>
        <v>0</v>
      </c>
      <c r="K156" s="191" t="s">
        <v>183</v>
      </c>
      <c r="L156" s="37"/>
      <c r="M156" s="196" t="s">
        <v>1</v>
      </c>
      <c r="N156" s="197" t="s">
        <v>45</v>
      </c>
      <c r="O156" s="69"/>
      <c r="P156" s="198">
        <f>O156*H156</f>
        <v>0</v>
      </c>
      <c r="Q156" s="198">
        <v>0</v>
      </c>
      <c r="R156" s="198">
        <f>Q156*H156</f>
        <v>0</v>
      </c>
      <c r="S156" s="198">
        <v>0</v>
      </c>
      <c r="T156" s="199">
        <f>S156*H156</f>
        <v>0</v>
      </c>
      <c r="U156" s="32"/>
      <c r="V156" s="32"/>
      <c r="W156" s="32"/>
      <c r="X156" s="32"/>
      <c r="Y156" s="32"/>
      <c r="Z156" s="32"/>
      <c r="AA156" s="32"/>
      <c r="AB156" s="32"/>
      <c r="AC156" s="32"/>
      <c r="AD156" s="32"/>
      <c r="AE156" s="32"/>
      <c r="AR156" s="200" t="s">
        <v>184</v>
      </c>
      <c r="AT156" s="200" t="s">
        <v>179</v>
      </c>
      <c r="AU156" s="200" t="s">
        <v>89</v>
      </c>
      <c r="AY156" s="15" t="s">
        <v>177</v>
      </c>
      <c r="BE156" s="201">
        <f>IF(N156="základní",J156,0)</f>
        <v>0</v>
      </c>
      <c r="BF156" s="201">
        <f>IF(N156="snížená",J156,0)</f>
        <v>0</v>
      </c>
      <c r="BG156" s="201">
        <f>IF(N156="zákl. přenesená",J156,0)</f>
        <v>0</v>
      </c>
      <c r="BH156" s="201">
        <f>IF(N156="sníž. přenesená",J156,0)</f>
        <v>0</v>
      </c>
      <c r="BI156" s="201">
        <f>IF(N156="nulová",J156,0)</f>
        <v>0</v>
      </c>
      <c r="BJ156" s="15" t="s">
        <v>87</v>
      </c>
      <c r="BK156" s="201">
        <f>ROUND(I156*H156,2)</f>
        <v>0</v>
      </c>
      <c r="BL156" s="15" t="s">
        <v>184</v>
      </c>
      <c r="BM156" s="200" t="s">
        <v>1452</v>
      </c>
    </row>
    <row r="157" spans="1:47" s="2" customFormat="1" ht="29.25">
      <c r="A157" s="32"/>
      <c r="B157" s="33"/>
      <c r="C157" s="34"/>
      <c r="D157" s="202" t="s">
        <v>186</v>
      </c>
      <c r="E157" s="34"/>
      <c r="F157" s="203" t="s">
        <v>545</v>
      </c>
      <c r="G157" s="34"/>
      <c r="H157" s="34"/>
      <c r="I157" s="204"/>
      <c r="J157" s="34"/>
      <c r="K157" s="34"/>
      <c r="L157" s="37"/>
      <c r="M157" s="205"/>
      <c r="N157" s="206"/>
      <c r="O157" s="69"/>
      <c r="P157" s="69"/>
      <c r="Q157" s="69"/>
      <c r="R157" s="69"/>
      <c r="S157" s="69"/>
      <c r="T157" s="70"/>
      <c r="U157" s="32"/>
      <c r="V157" s="32"/>
      <c r="W157" s="32"/>
      <c r="X157" s="32"/>
      <c r="Y157" s="32"/>
      <c r="Z157" s="32"/>
      <c r="AA157" s="32"/>
      <c r="AB157" s="32"/>
      <c r="AC157" s="32"/>
      <c r="AD157" s="32"/>
      <c r="AE157" s="32"/>
      <c r="AT157" s="15" t="s">
        <v>186</v>
      </c>
      <c r="AU157" s="15" t="s">
        <v>89</v>
      </c>
    </row>
    <row r="158" spans="1:47" s="2" customFormat="1" ht="29.25">
      <c r="A158" s="32"/>
      <c r="B158" s="33"/>
      <c r="C158" s="34"/>
      <c r="D158" s="202" t="s">
        <v>188</v>
      </c>
      <c r="E158" s="34"/>
      <c r="F158" s="207" t="s">
        <v>1453</v>
      </c>
      <c r="G158" s="34"/>
      <c r="H158" s="34"/>
      <c r="I158" s="204"/>
      <c r="J158" s="34"/>
      <c r="K158" s="34"/>
      <c r="L158" s="37"/>
      <c r="M158" s="205"/>
      <c r="N158" s="206"/>
      <c r="O158" s="69"/>
      <c r="P158" s="69"/>
      <c r="Q158" s="69"/>
      <c r="R158" s="69"/>
      <c r="S158" s="69"/>
      <c r="T158" s="70"/>
      <c r="U158" s="32"/>
      <c r="V158" s="32"/>
      <c r="W158" s="32"/>
      <c r="X158" s="32"/>
      <c r="Y158" s="32"/>
      <c r="Z158" s="32"/>
      <c r="AA158" s="32"/>
      <c r="AB158" s="32"/>
      <c r="AC158" s="32"/>
      <c r="AD158" s="32"/>
      <c r="AE158" s="32"/>
      <c r="AT158" s="15" t="s">
        <v>188</v>
      </c>
      <c r="AU158" s="15" t="s">
        <v>89</v>
      </c>
    </row>
    <row r="159" spans="1:65" s="2" customFormat="1" ht="24.2" customHeight="1">
      <c r="A159" s="32"/>
      <c r="B159" s="33"/>
      <c r="C159" s="189" t="s">
        <v>228</v>
      </c>
      <c r="D159" s="189" t="s">
        <v>179</v>
      </c>
      <c r="E159" s="190" t="s">
        <v>793</v>
      </c>
      <c r="F159" s="191" t="s">
        <v>794</v>
      </c>
      <c r="G159" s="192" t="s">
        <v>198</v>
      </c>
      <c r="H159" s="193">
        <v>135.115</v>
      </c>
      <c r="I159" s="194"/>
      <c r="J159" s="195">
        <f>ROUND(I159*H159,2)</f>
        <v>0</v>
      </c>
      <c r="K159" s="191" t="s">
        <v>183</v>
      </c>
      <c r="L159" s="37"/>
      <c r="M159" s="196" t="s">
        <v>1</v>
      </c>
      <c r="N159" s="197" t="s">
        <v>45</v>
      </c>
      <c r="O159" s="69"/>
      <c r="P159" s="198">
        <f>O159*H159</f>
        <v>0</v>
      </c>
      <c r="Q159" s="198">
        <v>0</v>
      </c>
      <c r="R159" s="198">
        <f>Q159*H159</f>
        <v>0</v>
      </c>
      <c r="S159" s="198">
        <v>0</v>
      </c>
      <c r="T159" s="199">
        <f>S159*H159</f>
        <v>0</v>
      </c>
      <c r="U159" s="32"/>
      <c r="V159" s="32"/>
      <c r="W159" s="32"/>
      <c r="X159" s="32"/>
      <c r="Y159" s="32"/>
      <c r="Z159" s="32"/>
      <c r="AA159" s="32"/>
      <c r="AB159" s="32"/>
      <c r="AC159" s="32"/>
      <c r="AD159" s="32"/>
      <c r="AE159" s="32"/>
      <c r="AR159" s="200" t="s">
        <v>184</v>
      </c>
      <c r="AT159" s="200" t="s">
        <v>179</v>
      </c>
      <c r="AU159" s="200" t="s">
        <v>89</v>
      </c>
      <c r="AY159" s="15" t="s">
        <v>177</v>
      </c>
      <c r="BE159" s="201">
        <f>IF(N159="základní",J159,0)</f>
        <v>0</v>
      </c>
      <c r="BF159" s="201">
        <f>IF(N159="snížená",J159,0)</f>
        <v>0</v>
      </c>
      <c r="BG159" s="201">
        <f>IF(N159="zákl. přenesená",J159,0)</f>
        <v>0</v>
      </c>
      <c r="BH159" s="201">
        <f>IF(N159="sníž. přenesená",J159,0)</f>
        <v>0</v>
      </c>
      <c r="BI159" s="201">
        <f>IF(N159="nulová",J159,0)</f>
        <v>0</v>
      </c>
      <c r="BJ159" s="15" t="s">
        <v>87</v>
      </c>
      <c r="BK159" s="201">
        <f>ROUND(I159*H159,2)</f>
        <v>0</v>
      </c>
      <c r="BL159" s="15" t="s">
        <v>184</v>
      </c>
      <c r="BM159" s="200" t="s">
        <v>1454</v>
      </c>
    </row>
    <row r="160" spans="1:47" s="2" customFormat="1" ht="19.5">
      <c r="A160" s="32"/>
      <c r="B160" s="33"/>
      <c r="C160" s="34"/>
      <c r="D160" s="202" t="s">
        <v>186</v>
      </c>
      <c r="E160" s="34"/>
      <c r="F160" s="203" t="s">
        <v>796</v>
      </c>
      <c r="G160" s="34"/>
      <c r="H160" s="34"/>
      <c r="I160" s="204"/>
      <c r="J160" s="34"/>
      <c r="K160" s="34"/>
      <c r="L160" s="37"/>
      <c r="M160" s="205"/>
      <c r="N160" s="206"/>
      <c r="O160" s="69"/>
      <c r="P160" s="69"/>
      <c r="Q160" s="69"/>
      <c r="R160" s="69"/>
      <c r="S160" s="69"/>
      <c r="T160" s="70"/>
      <c r="U160" s="32"/>
      <c r="V160" s="32"/>
      <c r="W160" s="32"/>
      <c r="X160" s="32"/>
      <c r="Y160" s="32"/>
      <c r="Z160" s="32"/>
      <c r="AA160" s="32"/>
      <c r="AB160" s="32"/>
      <c r="AC160" s="32"/>
      <c r="AD160" s="32"/>
      <c r="AE160" s="32"/>
      <c r="AT160" s="15" t="s">
        <v>186</v>
      </c>
      <c r="AU160" s="15" t="s">
        <v>89</v>
      </c>
    </row>
    <row r="161" spans="1:47" s="2" customFormat="1" ht="19.5">
      <c r="A161" s="32"/>
      <c r="B161" s="33"/>
      <c r="C161" s="34"/>
      <c r="D161" s="202" t="s">
        <v>188</v>
      </c>
      <c r="E161" s="34"/>
      <c r="F161" s="207" t="s">
        <v>1455</v>
      </c>
      <c r="G161" s="34"/>
      <c r="H161" s="34"/>
      <c r="I161" s="204"/>
      <c r="J161" s="34"/>
      <c r="K161" s="34"/>
      <c r="L161" s="37"/>
      <c r="M161" s="205"/>
      <c r="N161" s="206"/>
      <c r="O161" s="69"/>
      <c r="P161" s="69"/>
      <c r="Q161" s="69"/>
      <c r="R161" s="69"/>
      <c r="S161" s="69"/>
      <c r="T161" s="70"/>
      <c r="U161" s="32"/>
      <c r="V161" s="32"/>
      <c r="W161" s="32"/>
      <c r="X161" s="32"/>
      <c r="Y161" s="32"/>
      <c r="Z161" s="32"/>
      <c r="AA161" s="32"/>
      <c r="AB161" s="32"/>
      <c r="AC161" s="32"/>
      <c r="AD161" s="32"/>
      <c r="AE161" s="32"/>
      <c r="AT161" s="15" t="s">
        <v>188</v>
      </c>
      <c r="AU161" s="15" t="s">
        <v>89</v>
      </c>
    </row>
    <row r="162" spans="1:65" s="2" customFormat="1" ht="14.45" customHeight="1">
      <c r="A162" s="32"/>
      <c r="B162" s="33"/>
      <c r="C162" s="189" t="s">
        <v>235</v>
      </c>
      <c r="D162" s="189" t="s">
        <v>179</v>
      </c>
      <c r="E162" s="190" t="s">
        <v>261</v>
      </c>
      <c r="F162" s="191" t="s">
        <v>262</v>
      </c>
      <c r="G162" s="192" t="s">
        <v>182</v>
      </c>
      <c r="H162" s="193">
        <v>900.767</v>
      </c>
      <c r="I162" s="194"/>
      <c r="J162" s="195">
        <f>ROUND(I162*H162,2)</f>
        <v>0</v>
      </c>
      <c r="K162" s="191" t="s">
        <v>183</v>
      </c>
      <c r="L162" s="37"/>
      <c r="M162" s="196" t="s">
        <v>1</v>
      </c>
      <c r="N162" s="197" t="s">
        <v>45</v>
      </c>
      <c r="O162" s="69"/>
      <c r="P162" s="198">
        <f>O162*H162</f>
        <v>0</v>
      </c>
      <c r="Q162" s="198">
        <v>0</v>
      </c>
      <c r="R162" s="198">
        <f>Q162*H162</f>
        <v>0</v>
      </c>
      <c r="S162" s="198">
        <v>0</v>
      </c>
      <c r="T162" s="199">
        <f>S162*H162</f>
        <v>0</v>
      </c>
      <c r="U162" s="32"/>
      <c r="V162" s="32"/>
      <c r="W162" s="32"/>
      <c r="X162" s="32"/>
      <c r="Y162" s="32"/>
      <c r="Z162" s="32"/>
      <c r="AA162" s="32"/>
      <c r="AB162" s="32"/>
      <c r="AC162" s="32"/>
      <c r="AD162" s="32"/>
      <c r="AE162" s="32"/>
      <c r="AR162" s="200" t="s">
        <v>184</v>
      </c>
      <c r="AT162" s="200" t="s">
        <v>179</v>
      </c>
      <c r="AU162" s="200" t="s">
        <v>89</v>
      </c>
      <c r="AY162" s="15" t="s">
        <v>177</v>
      </c>
      <c r="BE162" s="201">
        <f>IF(N162="základní",J162,0)</f>
        <v>0</v>
      </c>
      <c r="BF162" s="201">
        <f>IF(N162="snížená",J162,0)</f>
        <v>0</v>
      </c>
      <c r="BG162" s="201">
        <f>IF(N162="zákl. přenesená",J162,0)</f>
        <v>0</v>
      </c>
      <c r="BH162" s="201">
        <f>IF(N162="sníž. přenesená",J162,0)</f>
        <v>0</v>
      </c>
      <c r="BI162" s="201">
        <f>IF(N162="nulová",J162,0)</f>
        <v>0</v>
      </c>
      <c r="BJ162" s="15" t="s">
        <v>87</v>
      </c>
      <c r="BK162" s="201">
        <f>ROUND(I162*H162,2)</f>
        <v>0</v>
      </c>
      <c r="BL162" s="15" t="s">
        <v>184</v>
      </c>
      <c r="BM162" s="200" t="s">
        <v>1456</v>
      </c>
    </row>
    <row r="163" spans="1:47" s="2" customFormat="1" ht="19.5">
      <c r="A163" s="32"/>
      <c r="B163" s="33"/>
      <c r="C163" s="34"/>
      <c r="D163" s="202" t="s">
        <v>186</v>
      </c>
      <c r="E163" s="34"/>
      <c r="F163" s="203" t="s">
        <v>264</v>
      </c>
      <c r="G163" s="34"/>
      <c r="H163" s="34"/>
      <c r="I163" s="204"/>
      <c r="J163" s="34"/>
      <c r="K163" s="34"/>
      <c r="L163" s="37"/>
      <c r="M163" s="205"/>
      <c r="N163" s="206"/>
      <c r="O163" s="69"/>
      <c r="P163" s="69"/>
      <c r="Q163" s="69"/>
      <c r="R163" s="69"/>
      <c r="S163" s="69"/>
      <c r="T163" s="70"/>
      <c r="U163" s="32"/>
      <c r="V163" s="32"/>
      <c r="W163" s="32"/>
      <c r="X163" s="32"/>
      <c r="Y163" s="32"/>
      <c r="Z163" s="32"/>
      <c r="AA163" s="32"/>
      <c r="AB163" s="32"/>
      <c r="AC163" s="32"/>
      <c r="AD163" s="32"/>
      <c r="AE163" s="32"/>
      <c r="AT163" s="15" t="s">
        <v>186</v>
      </c>
      <c r="AU163" s="15" t="s">
        <v>89</v>
      </c>
    </row>
    <row r="164" spans="1:47" s="2" customFormat="1" ht="19.5">
      <c r="A164" s="32"/>
      <c r="B164" s="33"/>
      <c r="C164" s="34"/>
      <c r="D164" s="202" t="s">
        <v>188</v>
      </c>
      <c r="E164" s="34"/>
      <c r="F164" s="207" t="s">
        <v>558</v>
      </c>
      <c r="G164" s="34"/>
      <c r="H164" s="34"/>
      <c r="I164" s="204"/>
      <c r="J164" s="34"/>
      <c r="K164" s="34"/>
      <c r="L164" s="37"/>
      <c r="M164" s="205"/>
      <c r="N164" s="206"/>
      <c r="O164" s="69"/>
      <c r="P164" s="69"/>
      <c r="Q164" s="69"/>
      <c r="R164" s="69"/>
      <c r="S164" s="69"/>
      <c r="T164" s="70"/>
      <c r="U164" s="32"/>
      <c r="V164" s="32"/>
      <c r="W164" s="32"/>
      <c r="X164" s="32"/>
      <c r="Y164" s="32"/>
      <c r="Z164" s="32"/>
      <c r="AA164" s="32"/>
      <c r="AB164" s="32"/>
      <c r="AC164" s="32"/>
      <c r="AD164" s="32"/>
      <c r="AE164" s="32"/>
      <c r="AT164" s="15" t="s">
        <v>188</v>
      </c>
      <c r="AU164" s="15" t="s">
        <v>89</v>
      </c>
    </row>
    <row r="165" spans="1:65" s="2" customFormat="1" ht="24.2" customHeight="1">
      <c r="A165" s="32"/>
      <c r="B165" s="33"/>
      <c r="C165" s="189" t="s">
        <v>238</v>
      </c>
      <c r="D165" s="189" t="s">
        <v>179</v>
      </c>
      <c r="E165" s="190" t="s">
        <v>1172</v>
      </c>
      <c r="F165" s="191" t="s">
        <v>1173</v>
      </c>
      <c r="G165" s="192" t="s">
        <v>182</v>
      </c>
      <c r="H165" s="193">
        <v>538.05</v>
      </c>
      <c r="I165" s="194"/>
      <c r="J165" s="195">
        <f>ROUND(I165*H165,2)</f>
        <v>0</v>
      </c>
      <c r="K165" s="191" t="s">
        <v>183</v>
      </c>
      <c r="L165" s="37"/>
      <c r="M165" s="196" t="s">
        <v>1</v>
      </c>
      <c r="N165" s="197" t="s">
        <v>45</v>
      </c>
      <c r="O165" s="69"/>
      <c r="P165" s="198">
        <f>O165*H165</f>
        <v>0</v>
      </c>
      <c r="Q165" s="198">
        <v>0</v>
      </c>
      <c r="R165" s="198">
        <f>Q165*H165</f>
        <v>0</v>
      </c>
      <c r="S165" s="198">
        <v>0</v>
      </c>
      <c r="T165" s="199">
        <f>S165*H165</f>
        <v>0</v>
      </c>
      <c r="U165" s="32"/>
      <c r="V165" s="32"/>
      <c r="W165" s="32"/>
      <c r="X165" s="32"/>
      <c r="Y165" s="32"/>
      <c r="Z165" s="32"/>
      <c r="AA165" s="32"/>
      <c r="AB165" s="32"/>
      <c r="AC165" s="32"/>
      <c r="AD165" s="32"/>
      <c r="AE165" s="32"/>
      <c r="AR165" s="200" t="s">
        <v>184</v>
      </c>
      <c r="AT165" s="200" t="s">
        <v>179</v>
      </c>
      <c r="AU165" s="200" t="s">
        <v>89</v>
      </c>
      <c r="AY165" s="15" t="s">
        <v>177</v>
      </c>
      <c r="BE165" s="201">
        <f>IF(N165="základní",J165,0)</f>
        <v>0</v>
      </c>
      <c r="BF165" s="201">
        <f>IF(N165="snížená",J165,0)</f>
        <v>0</v>
      </c>
      <c r="BG165" s="201">
        <f>IF(N165="zákl. přenesená",J165,0)</f>
        <v>0</v>
      </c>
      <c r="BH165" s="201">
        <f>IF(N165="sníž. přenesená",J165,0)</f>
        <v>0</v>
      </c>
      <c r="BI165" s="201">
        <f>IF(N165="nulová",J165,0)</f>
        <v>0</v>
      </c>
      <c r="BJ165" s="15" t="s">
        <v>87</v>
      </c>
      <c r="BK165" s="201">
        <f>ROUND(I165*H165,2)</f>
        <v>0</v>
      </c>
      <c r="BL165" s="15" t="s">
        <v>184</v>
      </c>
      <c r="BM165" s="200" t="s">
        <v>1457</v>
      </c>
    </row>
    <row r="166" spans="1:47" s="2" customFormat="1" ht="19.5">
      <c r="A166" s="32"/>
      <c r="B166" s="33"/>
      <c r="C166" s="34"/>
      <c r="D166" s="202" t="s">
        <v>186</v>
      </c>
      <c r="E166" s="34"/>
      <c r="F166" s="203" t="s">
        <v>1175</v>
      </c>
      <c r="G166" s="34"/>
      <c r="H166" s="34"/>
      <c r="I166" s="204"/>
      <c r="J166" s="34"/>
      <c r="K166" s="34"/>
      <c r="L166" s="37"/>
      <c r="M166" s="205"/>
      <c r="N166" s="206"/>
      <c r="O166" s="69"/>
      <c r="P166" s="69"/>
      <c r="Q166" s="69"/>
      <c r="R166" s="69"/>
      <c r="S166" s="69"/>
      <c r="T166" s="70"/>
      <c r="U166" s="32"/>
      <c r="V166" s="32"/>
      <c r="W166" s="32"/>
      <c r="X166" s="32"/>
      <c r="Y166" s="32"/>
      <c r="Z166" s="32"/>
      <c r="AA166" s="32"/>
      <c r="AB166" s="32"/>
      <c r="AC166" s="32"/>
      <c r="AD166" s="32"/>
      <c r="AE166" s="32"/>
      <c r="AT166" s="15" t="s">
        <v>186</v>
      </c>
      <c r="AU166" s="15" t="s">
        <v>89</v>
      </c>
    </row>
    <row r="167" spans="1:65" s="2" customFormat="1" ht="24.2" customHeight="1">
      <c r="A167" s="32"/>
      <c r="B167" s="33"/>
      <c r="C167" s="189" t="s">
        <v>8</v>
      </c>
      <c r="D167" s="189" t="s">
        <v>179</v>
      </c>
      <c r="E167" s="190" t="s">
        <v>808</v>
      </c>
      <c r="F167" s="191" t="s">
        <v>809</v>
      </c>
      <c r="G167" s="192" t="s">
        <v>182</v>
      </c>
      <c r="H167" s="193">
        <v>342</v>
      </c>
      <c r="I167" s="194"/>
      <c r="J167" s="195">
        <f>ROUND(I167*H167,2)</f>
        <v>0</v>
      </c>
      <c r="K167" s="191" t="s">
        <v>183</v>
      </c>
      <c r="L167" s="37"/>
      <c r="M167" s="196" t="s">
        <v>1</v>
      </c>
      <c r="N167" s="197" t="s">
        <v>45</v>
      </c>
      <c r="O167" s="69"/>
      <c r="P167" s="198">
        <f>O167*H167</f>
        <v>0</v>
      </c>
      <c r="Q167" s="198">
        <v>0</v>
      </c>
      <c r="R167" s="198">
        <f>Q167*H167</f>
        <v>0</v>
      </c>
      <c r="S167" s="198">
        <v>0</v>
      </c>
      <c r="T167" s="199">
        <f>S167*H167</f>
        <v>0</v>
      </c>
      <c r="U167" s="32"/>
      <c r="V167" s="32"/>
      <c r="W167" s="32"/>
      <c r="X167" s="32"/>
      <c r="Y167" s="32"/>
      <c r="Z167" s="32"/>
      <c r="AA167" s="32"/>
      <c r="AB167" s="32"/>
      <c r="AC167" s="32"/>
      <c r="AD167" s="32"/>
      <c r="AE167" s="32"/>
      <c r="AR167" s="200" t="s">
        <v>184</v>
      </c>
      <c r="AT167" s="200" t="s">
        <v>179</v>
      </c>
      <c r="AU167" s="200" t="s">
        <v>89</v>
      </c>
      <c r="AY167" s="15" t="s">
        <v>177</v>
      </c>
      <c r="BE167" s="201">
        <f>IF(N167="základní",J167,0)</f>
        <v>0</v>
      </c>
      <c r="BF167" s="201">
        <f>IF(N167="snížená",J167,0)</f>
        <v>0</v>
      </c>
      <c r="BG167" s="201">
        <f>IF(N167="zákl. přenesená",J167,0)</f>
        <v>0</v>
      </c>
      <c r="BH167" s="201">
        <f>IF(N167="sníž. přenesená",J167,0)</f>
        <v>0</v>
      </c>
      <c r="BI167" s="201">
        <f>IF(N167="nulová",J167,0)</f>
        <v>0</v>
      </c>
      <c r="BJ167" s="15" t="s">
        <v>87</v>
      </c>
      <c r="BK167" s="201">
        <f>ROUND(I167*H167,2)</f>
        <v>0</v>
      </c>
      <c r="BL167" s="15" t="s">
        <v>184</v>
      </c>
      <c r="BM167" s="200" t="s">
        <v>1458</v>
      </c>
    </row>
    <row r="168" spans="1:47" s="2" customFormat="1" ht="19.5">
      <c r="A168" s="32"/>
      <c r="B168" s="33"/>
      <c r="C168" s="34"/>
      <c r="D168" s="202" t="s">
        <v>186</v>
      </c>
      <c r="E168" s="34"/>
      <c r="F168" s="203" t="s">
        <v>811</v>
      </c>
      <c r="G168" s="34"/>
      <c r="H168" s="34"/>
      <c r="I168" s="204"/>
      <c r="J168" s="34"/>
      <c r="K168" s="34"/>
      <c r="L168" s="37"/>
      <c r="M168" s="205"/>
      <c r="N168" s="206"/>
      <c r="O168" s="69"/>
      <c r="P168" s="69"/>
      <c r="Q168" s="69"/>
      <c r="R168" s="69"/>
      <c r="S168" s="69"/>
      <c r="T168" s="70"/>
      <c r="U168" s="32"/>
      <c r="V168" s="32"/>
      <c r="W168" s="32"/>
      <c r="X168" s="32"/>
      <c r="Y168" s="32"/>
      <c r="Z168" s="32"/>
      <c r="AA168" s="32"/>
      <c r="AB168" s="32"/>
      <c r="AC168" s="32"/>
      <c r="AD168" s="32"/>
      <c r="AE168" s="32"/>
      <c r="AT168" s="15" t="s">
        <v>186</v>
      </c>
      <c r="AU168" s="15" t="s">
        <v>89</v>
      </c>
    </row>
    <row r="169" spans="1:65" s="2" customFormat="1" ht="24.2" customHeight="1">
      <c r="A169" s="32"/>
      <c r="B169" s="33"/>
      <c r="C169" s="189" t="s">
        <v>245</v>
      </c>
      <c r="D169" s="189" t="s">
        <v>179</v>
      </c>
      <c r="E169" s="190" t="s">
        <v>1177</v>
      </c>
      <c r="F169" s="191" t="s">
        <v>1178</v>
      </c>
      <c r="G169" s="192" t="s">
        <v>182</v>
      </c>
      <c r="H169" s="193">
        <v>538.05</v>
      </c>
      <c r="I169" s="194"/>
      <c r="J169" s="195">
        <f>ROUND(I169*H169,2)</f>
        <v>0</v>
      </c>
      <c r="K169" s="191" t="s">
        <v>183</v>
      </c>
      <c r="L169" s="37"/>
      <c r="M169" s="196" t="s">
        <v>1</v>
      </c>
      <c r="N169" s="197" t="s">
        <v>45</v>
      </c>
      <c r="O169" s="69"/>
      <c r="P169" s="198">
        <f>O169*H169</f>
        <v>0</v>
      </c>
      <c r="Q169" s="198">
        <v>0</v>
      </c>
      <c r="R169" s="198">
        <f>Q169*H169</f>
        <v>0</v>
      </c>
      <c r="S169" s="198">
        <v>0</v>
      </c>
      <c r="T169" s="199">
        <f>S169*H169</f>
        <v>0</v>
      </c>
      <c r="U169" s="32"/>
      <c r="V169" s="32"/>
      <c r="W169" s="32"/>
      <c r="X169" s="32"/>
      <c r="Y169" s="32"/>
      <c r="Z169" s="32"/>
      <c r="AA169" s="32"/>
      <c r="AB169" s="32"/>
      <c r="AC169" s="32"/>
      <c r="AD169" s="32"/>
      <c r="AE169" s="32"/>
      <c r="AR169" s="200" t="s">
        <v>184</v>
      </c>
      <c r="AT169" s="200" t="s">
        <v>179</v>
      </c>
      <c r="AU169" s="200" t="s">
        <v>89</v>
      </c>
      <c r="AY169" s="15" t="s">
        <v>177</v>
      </c>
      <c r="BE169" s="201">
        <f>IF(N169="základní",J169,0)</f>
        <v>0</v>
      </c>
      <c r="BF169" s="201">
        <f>IF(N169="snížená",J169,0)</f>
        <v>0</v>
      </c>
      <c r="BG169" s="201">
        <f>IF(N169="zákl. přenesená",J169,0)</f>
        <v>0</v>
      </c>
      <c r="BH169" s="201">
        <f>IF(N169="sníž. přenesená",J169,0)</f>
        <v>0</v>
      </c>
      <c r="BI169" s="201">
        <f>IF(N169="nulová",J169,0)</f>
        <v>0</v>
      </c>
      <c r="BJ169" s="15" t="s">
        <v>87</v>
      </c>
      <c r="BK169" s="201">
        <f>ROUND(I169*H169,2)</f>
        <v>0</v>
      </c>
      <c r="BL169" s="15" t="s">
        <v>184</v>
      </c>
      <c r="BM169" s="200" t="s">
        <v>1459</v>
      </c>
    </row>
    <row r="170" spans="1:47" s="2" customFormat="1" ht="29.25">
      <c r="A170" s="32"/>
      <c r="B170" s="33"/>
      <c r="C170" s="34"/>
      <c r="D170" s="202" t="s">
        <v>186</v>
      </c>
      <c r="E170" s="34"/>
      <c r="F170" s="203" t="s">
        <v>1180</v>
      </c>
      <c r="G170" s="34"/>
      <c r="H170" s="34"/>
      <c r="I170" s="204"/>
      <c r="J170" s="34"/>
      <c r="K170" s="34"/>
      <c r="L170" s="37"/>
      <c r="M170" s="205"/>
      <c r="N170" s="206"/>
      <c r="O170" s="69"/>
      <c r="P170" s="69"/>
      <c r="Q170" s="69"/>
      <c r="R170" s="69"/>
      <c r="S170" s="69"/>
      <c r="T170" s="70"/>
      <c r="U170" s="32"/>
      <c r="V170" s="32"/>
      <c r="W170" s="32"/>
      <c r="X170" s="32"/>
      <c r="Y170" s="32"/>
      <c r="Z170" s="32"/>
      <c r="AA170" s="32"/>
      <c r="AB170" s="32"/>
      <c r="AC170" s="32"/>
      <c r="AD170" s="32"/>
      <c r="AE170" s="32"/>
      <c r="AT170" s="15" t="s">
        <v>186</v>
      </c>
      <c r="AU170" s="15" t="s">
        <v>89</v>
      </c>
    </row>
    <row r="171" spans="1:65" s="2" customFormat="1" ht="14.45" customHeight="1">
      <c r="A171" s="32"/>
      <c r="B171" s="33"/>
      <c r="C171" s="208" t="s">
        <v>252</v>
      </c>
      <c r="D171" s="208" t="s">
        <v>246</v>
      </c>
      <c r="E171" s="209" t="s">
        <v>1181</v>
      </c>
      <c r="F171" s="210" t="s">
        <v>1182</v>
      </c>
      <c r="G171" s="211" t="s">
        <v>818</v>
      </c>
      <c r="H171" s="212">
        <v>107.7</v>
      </c>
      <c r="I171" s="213"/>
      <c r="J171" s="214">
        <f>ROUND(I171*H171,2)</f>
        <v>0</v>
      </c>
      <c r="K171" s="210" t="s">
        <v>183</v>
      </c>
      <c r="L171" s="215"/>
      <c r="M171" s="216" t="s">
        <v>1</v>
      </c>
      <c r="N171" s="217" t="s">
        <v>45</v>
      </c>
      <c r="O171" s="69"/>
      <c r="P171" s="198">
        <f>O171*H171</f>
        <v>0</v>
      </c>
      <c r="Q171" s="198">
        <v>0</v>
      </c>
      <c r="R171" s="198">
        <f>Q171*H171</f>
        <v>0</v>
      </c>
      <c r="S171" s="198">
        <v>0</v>
      </c>
      <c r="T171" s="199">
        <f>S171*H171</f>
        <v>0</v>
      </c>
      <c r="U171" s="32"/>
      <c r="V171" s="32"/>
      <c r="W171" s="32"/>
      <c r="X171" s="32"/>
      <c r="Y171" s="32"/>
      <c r="Z171" s="32"/>
      <c r="AA171" s="32"/>
      <c r="AB171" s="32"/>
      <c r="AC171" s="32"/>
      <c r="AD171" s="32"/>
      <c r="AE171" s="32"/>
      <c r="AR171" s="200" t="s">
        <v>218</v>
      </c>
      <c r="AT171" s="200" t="s">
        <v>246</v>
      </c>
      <c r="AU171" s="200" t="s">
        <v>89</v>
      </c>
      <c r="AY171" s="15" t="s">
        <v>177</v>
      </c>
      <c r="BE171" s="201">
        <f>IF(N171="základní",J171,0)</f>
        <v>0</v>
      </c>
      <c r="BF171" s="201">
        <f>IF(N171="snížená",J171,0)</f>
        <v>0</v>
      </c>
      <c r="BG171" s="201">
        <f>IF(N171="zákl. přenesená",J171,0)</f>
        <v>0</v>
      </c>
      <c r="BH171" s="201">
        <f>IF(N171="sníž. přenesená",J171,0)</f>
        <v>0</v>
      </c>
      <c r="BI171" s="201">
        <f>IF(N171="nulová",J171,0)</f>
        <v>0</v>
      </c>
      <c r="BJ171" s="15" t="s">
        <v>87</v>
      </c>
      <c r="BK171" s="201">
        <f>ROUND(I171*H171,2)</f>
        <v>0</v>
      </c>
      <c r="BL171" s="15" t="s">
        <v>184</v>
      </c>
      <c r="BM171" s="200" t="s">
        <v>1460</v>
      </c>
    </row>
    <row r="172" spans="1:47" s="2" customFormat="1" ht="11.25">
      <c r="A172" s="32"/>
      <c r="B172" s="33"/>
      <c r="C172" s="34"/>
      <c r="D172" s="202" t="s">
        <v>186</v>
      </c>
      <c r="E172" s="34"/>
      <c r="F172" s="203" t="s">
        <v>1184</v>
      </c>
      <c r="G172" s="34"/>
      <c r="H172" s="34"/>
      <c r="I172" s="204"/>
      <c r="J172" s="34"/>
      <c r="K172" s="34"/>
      <c r="L172" s="37"/>
      <c r="M172" s="205"/>
      <c r="N172" s="206"/>
      <c r="O172" s="69"/>
      <c r="P172" s="69"/>
      <c r="Q172" s="69"/>
      <c r="R172" s="69"/>
      <c r="S172" s="69"/>
      <c r="T172" s="70"/>
      <c r="U172" s="32"/>
      <c r="V172" s="32"/>
      <c r="W172" s="32"/>
      <c r="X172" s="32"/>
      <c r="Y172" s="32"/>
      <c r="Z172" s="32"/>
      <c r="AA172" s="32"/>
      <c r="AB172" s="32"/>
      <c r="AC172" s="32"/>
      <c r="AD172" s="32"/>
      <c r="AE172" s="32"/>
      <c r="AT172" s="15" t="s">
        <v>186</v>
      </c>
      <c r="AU172" s="15" t="s">
        <v>89</v>
      </c>
    </row>
    <row r="173" spans="1:65" s="2" customFormat="1" ht="14.45" customHeight="1">
      <c r="A173" s="32"/>
      <c r="B173" s="33"/>
      <c r="C173" s="208" t="s">
        <v>258</v>
      </c>
      <c r="D173" s="208" t="s">
        <v>246</v>
      </c>
      <c r="E173" s="209" t="s">
        <v>1185</v>
      </c>
      <c r="F173" s="210" t="s">
        <v>1186</v>
      </c>
      <c r="G173" s="211" t="s">
        <v>818</v>
      </c>
      <c r="H173" s="212">
        <v>16</v>
      </c>
      <c r="I173" s="213"/>
      <c r="J173" s="214">
        <f>ROUND(I173*H173,2)</f>
        <v>0</v>
      </c>
      <c r="K173" s="210" t="s">
        <v>183</v>
      </c>
      <c r="L173" s="215"/>
      <c r="M173" s="216" t="s">
        <v>1</v>
      </c>
      <c r="N173" s="217" t="s">
        <v>45</v>
      </c>
      <c r="O173" s="69"/>
      <c r="P173" s="198">
        <f>O173*H173</f>
        <v>0</v>
      </c>
      <c r="Q173" s="198">
        <v>0.001</v>
      </c>
      <c r="R173" s="198">
        <f>Q173*H173</f>
        <v>0.016</v>
      </c>
      <c r="S173" s="198">
        <v>0</v>
      </c>
      <c r="T173" s="199">
        <f>S173*H173</f>
        <v>0</v>
      </c>
      <c r="U173" s="32"/>
      <c r="V173" s="32"/>
      <c r="W173" s="32"/>
      <c r="X173" s="32"/>
      <c r="Y173" s="32"/>
      <c r="Z173" s="32"/>
      <c r="AA173" s="32"/>
      <c r="AB173" s="32"/>
      <c r="AC173" s="32"/>
      <c r="AD173" s="32"/>
      <c r="AE173" s="32"/>
      <c r="AR173" s="200" t="s">
        <v>218</v>
      </c>
      <c r="AT173" s="200" t="s">
        <v>246</v>
      </c>
      <c r="AU173" s="200" t="s">
        <v>89</v>
      </c>
      <c r="AY173" s="15" t="s">
        <v>177</v>
      </c>
      <c r="BE173" s="201">
        <f>IF(N173="základní",J173,0)</f>
        <v>0</v>
      </c>
      <c r="BF173" s="201">
        <f>IF(N173="snížená",J173,0)</f>
        <v>0</v>
      </c>
      <c r="BG173" s="201">
        <f>IF(N173="zákl. přenesená",J173,0)</f>
        <v>0</v>
      </c>
      <c r="BH173" s="201">
        <f>IF(N173="sníž. přenesená",J173,0)</f>
        <v>0</v>
      </c>
      <c r="BI173" s="201">
        <f>IF(N173="nulová",J173,0)</f>
        <v>0</v>
      </c>
      <c r="BJ173" s="15" t="s">
        <v>87</v>
      </c>
      <c r="BK173" s="201">
        <f>ROUND(I173*H173,2)</f>
        <v>0</v>
      </c>
      <c r="BL173" s="15" t="s">
        <v>184</v>
      </c>
      <c r="BM173" s="200" t="s">
        <v>1461</v>
      </c>
    </row>
    <row r="174" spans="1:47" s="2" customFormat="1" ht="11.25">
      <c r="A174" s="32"/>
      <c r="B174" s="33"/>
      <c r="C174" s="34"/>
      <c r="D174" s="202" t="s">
        <v>186</v>
      </c>
      <c r="E174" s="34"/>
      <c r="F174" s="203" t="s">
        <v>1186</v>
      </c>
      <c r="G174" s="34"/>
      <c r="H174" s="34"/>
      <c r="I174" s="204"/>
      <c r="J174" s="34"/>
      <c r="K174" s="34"/>
      <c r="L174" s="37"/>
      <c r="M174" s="205"/>
      <c r="N174" s="206"/>
      <c r="O174" s="69"/>
      <c r="P174" s="69"/>
      <c r="Q174" s="69"/>
      <c r="R174" s="69"/>
      <c r="S174" s="69"/>
      <c r="T174" s="70"/>
      <c r="U174" s="32"/>
      <c r="V174" s="32"/>
      <c r="W174" s="32"/>
      <c r="X174" s="32"/>
      <c r="Y174" s="32"/>
      <c r="Z174" s="32"/>
      <c r="AA174" s="32"/>
      <c r="AB174" s="32"/>
      <c r="AC174" s="32"/>
      <c r="AD174" s="32"/>
      <c r="AE174" s="32"/>
      <c r="AT174" s="15" t="s">
        <v>186</v>
      </c>
      <c r="AU174" s="15" t="s">
        <v>89</v>
      </c>
    </row>
    <row r="175" spans="1:65" s="2" customFormat="1" ht="14.45" customHeight="1">
      <c r="A175" s="32"/>
      <c r="B175" s="33"/>
      <c r="C175" s="189" t="s">
        <v>260</v>
      </c>
      <c r="D175" s="189" t="s">
        <v>179</v>
      </c>
      <c r="E175" s="190" t="s">
        <v>812</v>
      </c>
      <c r="F175" s="191" t="s">
        <v>813</v>
      </c>
      <c r="G175" s="192" t="s">
        <v>182</v>
      </c>
      <c r="H175" s="193">
        <v>342</v>
      </c>
      <c r="I175" s="194"/>
      <c r="J175" s="195">
        <f>ROUND(I175*H175,2)</f>
        <v>0</v>
      </c>
      <c r="K175" s="191" t="s">
        <v>183</v>
      </c>
      <c r="L175" s="37"/>
      <c r="M175" s="196" t="s">
        <v>1</v>
      </c>
      <c r="N175" s="197" t="s">
        <v>45</v>
      </c>
      <c r="O175" s="69"/>
      <c r="P175" s="198">
        <f>O175*H175</f>
        <v>0</v>
      </c>
      <c r="Q175" s="198">
        <v>0</v>
      </c>
      <c r="R175" s="198">
        <f>Q175*H175</f>
        <v>0</v>
      </c>
      <c r="S175" s="198">
        <v>0</v>
      </c>
      <c r="T175" s="199">
        <f>S175*H175</f>
        <v>0</v>
      </c>
      <c r="U175" s="32"/>
      <c r="V175" s="32"/>
      <c r="W175" s="32"/>
      <c r="X175" s="32"/>
      <c r="Y175" s="32"/>
      <c r="Z175" s="32"/>
      <c r="AA175" s="32"/>
      <c r="AB175" s="32"/>
      <c r="AC175" s="32"/>
      <c r="AD175" s="32"/>
      <c r="AE175" s="32"/>
      <c r="AR175" s="200" t="s">
        <v>184</v>
      </c>
      <c r="AT175" s="200" t="s">
        <v>179</v>
      </c>
      <c r="AU175" s="200" t="s">
        <v>89</v>
      </c>
      <c r="AY175" s="15" t="s">
        <v>177</v>
      </c>
      <c r="BE175" s="201">
        <f>IF(N175="základní",J175,0)</f>
        <v>0</v>
      </c>
      <c r="BF175" s="201">
        <f>IF(N175="snížená",J175,0)</f>
        <v>0</v>
      </c>
      <c r="BG175" s="201">
        <f>IF(N175="zákl. přenesená",J175,0)</f>
        <v>0</v>
      </c>
      <c r="BH175" s="201">
        <f>IF(N175="sníž. přenesená",J175,0)</f>
        <v>0</v>
      </c>
      <c r="BI175" s="201">
        <f>IF(N175="nulová",J175,0)</f>
        <v>0</v>
      </c>
      <c r="BJ175" s="15" t="s">
        <v>87</v>
      </c>
      <c r="BK175" s="201">
        <f>ROUND(I175*H175,2)</f>
        <v>0</v>
      </c>
      <c r="BL175" s="15" t="s">
        <v>184</v>
      </c>
      <c r="BM175" s="200" t="s">
        <v>1462</v>
      </c>
    </row>
    <row r="176" spans="1:47" s="2" customFormat="1" ht="19.5">
      <c r="A176" s="32"/>
      <c r="B176" s="33"/>
      <c r="C176" s="34"/>
      <c r="D176" s="202" t="s">
        <v>186</v>
      </c>
      <c r="E176" s="34"/>
      <c r="F176" s="203" t="s">
        <v>815</v>
      </c>
      <c r="G176" s="34"/>
      <c r="H176" s="34"/>
      <c r="I176" s="204"/>
      <c r="J176" s="34"/>
      <c r="K176" s="34"/>
      <c r="L176" s="37"/>
      <c r="M176" s="205"/>
      <c r="N176" s="206"/>
      <c r="O176" s="69"/>
      <c r="P176" s="69"/>
      <c r="Q176" s="69"/>
      <c r="R176" s="69"/>
      <c r="S176" s="69"/>
      <c r="T176" s="70"/>
      <c r="U176" s="32"/>
      <c r="V176" s="32"/>
      <c r="W176" s="32"/>
      <c r="X176" s="32"/>
      <c r="Y176" s="32"/>
      <c r="Z176" s="32"/>
      <c r="AA176" s="32"/>
      <c r="AB176" s="32"/>
      <c r="AC176" s="32"/>
      <c r="AD176" s="32"/>
      <c r="AE176" s="32"/>
      <c r="AT176" s="15" t="s">
        <v>186</v>
      </c>
      <c r="AU176" s="15" t="s">
        <v>89</v>
      </c>
    </row>
    <row r="177" spans="1:65" s="2" customFormat="1" ht="14.45" customHeight="1">
      <c r="A177" s="32"/>
      <c r="B177" s="33"/>
      <c r="C177" s="208" t="s">
        <v>266</v>
      </c>
      <c r="D177" s="208" t="s">
        <v>246</v>
      </c>
      <c r="E177" s="209" t="s">
        <v>816</v>
      </c>
      <c r="F177" s="210" t="s">
        <v>817</v>
      </c>
      <c r="G177" s="211" t="s">
        <v>818</v>
      </c>
      <c r="H177" s="212">
        <v>8.55</v>
      </c>
      <c r="I177" s="213"/>
      <c r="J177" s="214">
        <f>ROUND(I177*H177,2)</f>
        <v>0</v>
      </c>
      <c r="K177" s="210" t="s">
        <v>183</v>
      </c>
      <c r="L177" s="215"/>
      <c r="M177" s="216" t="s">
        <v>1</v>
      </c>
      <c r="N177" s="217" t="s">
        <v>45</v>
      </c>
      <c r="O177" s="69"/>
      <c r="P177" s="198">
        <f>O177*H177</f>
        <v>0</v>
      </c>
      <c r="Q177" s="198">
        <v>0.001</v>
      </c>
      <c r="R177" s="198">
        <f>Q177*H177</f>
        <v>0.00855</v>
      </c>
      <c r="S177" s="198">
        <v>0</v>
      </c>
      <c r="T177" s="199">
        <f>S177*H177</f>
        <v>0</v>
      </c>
      <c r="U177" s="32"/>
      <c r="V177" s="32"/>
      <c r="W177" s="32"/>
      <c r="X177" s="32"/>
      <c r="Y177" s="32"/>
      <c r="Z177" s="32"/>
      <c r="AA177" s="32"/>
      <c r="AB177" s="32"/>
      <c r="AC177" s="32"/>
      <c r="AD177" s="32"/>
      <c r="AE177" s="32"/>
      <c r="AR177" s="200" t="s">
        <v>218</v>
      </c>
      <c r="AT177" s="200" t="s">
        <v>246</v>
      </c>
      <c r="AU177" s="200" t="s">
        <v>89</v>
      </c>
      <c r="AY177" s="15" t="s">
        <v>177</v>
      </c>
      <c r="BE177" s="201">
        <f>IF(N177="základní",J177,0)</f>
        <v>0</v>
      </c>
      <c r="BF177" s="201">
        <f>IF(N177="snížená",J177,0)</f>
        <v>0</v>
      </c>
      <c r="BG177" s="201">
        <f>IF(N177="zákl. přenesená",J177,0)</f>
        <v>0</v>
      </c>
      <c r="BH177" s="201">
        <f>IF(N177="sníž. přenesená",J177,0)</f>
        <v>0</v>
      </c>
      <c r="BI177" s="201">
        <f>IF(N177="nulová",J177,0)</f>
        <v>0</v>
      </c>
      <c r="BJ177" s="15" t="s">
        <v>87</v>
      </c>
      <c r="BK177" s="201">
        <f>ROUND(I177*H177,2)</f>
        <v>0</v>
      </c>
      <c r="BL177" s="15" t="s">
        <v>184</v>
      </c>
      <c r="BM177" s="200" t="s">
        <v>1463</v>
      </c>
    </row>
    <row r="178" spans="1:47" s="2" customFormat="1" ht="11.25">
      <c r="A178" s="32"/>
      <c r="B178" s="33"/>
      <c r="C178" s="34"/>
      <c r="D178" s="202" t="s">
        <v>186</v>
      </c>
      <c r="E178" s="34"/>
      <c r="F178" s="203" t="s">
        <v>817</v>
      </c>
      <c r="G178" s="34"/>
      <c r="H178" s="34"/>
      <c r="I178" s="204"/>
      <c r="J178" s="34"/>
      <c r="K178" s="34"/>
      <c r="L178" s="37"/>
      <c r="M178" s="205"/>
      <c r="N178" s="206"/>
      <c r="O178" s="69"/>
      <c r="P178" s="69"/>
      <c r="Q178" s="69"/>
      <c r="R178" s="69"/>
      <c r="S178" s="69"/>
      <c r="T178" s="70"/>
      <c r="U178" s="32"/>
      <c r="V178" s="32"/>
      <c r="W178" s="32"/>
      <c r="X178" s="32"/>
      <c r="Y178" s="32"/>
      <c r="Z178" s="32"/>
      <c r="AA178" s="32"/>
      <c r="AB178" s="32"/>
      <c r="AC178" s="32"/>
      <c r="AD178" s="32"/>
      <c r="AE178" s="32"/>
      <c r="AT178" s="15" t="s">
        <v>186</v>
      </c>
      <c r="AU178" s="15" t="s">
        <v>89</v>
      </c>
    </row>
    <row r="179" spans="2:63" s="12" customFormat="1" ht="22.9" customHeight="1">
      <c r="B179" s="173"/>
      <c r="C179" s="174"/>
      <c r="D179" s="175" t="s">
        <v>79</v>
      </c>
      <c r="E179" s="187" t="s">
        <v>207</v>
      </c>
      <c r="F179" s="187" t="s">
        <v>293</v>
      </c>
      <c r="G179" s="174"/>
      <c r="H179" s="174"/>
      <c r="I179" s="177"/>
      <c r="J179" s="188">
        <f>BK179</f>
        <v>0</v>
      </c>
      <c r="K179" s="174"/>
      <c r="L179" s="179"/>
      <c r="M179" s="180"/>
      <c r="N179" s="181"/>
      <c r="O179" s="181"/>
      <c r="P179" s="182">
        <f>SUM(P180:P205)</f>
        <v>0</v>
      </c>
      <c r="Q179" s="181"/>
      <c r="R179" s="182">
        <f>SUM(R180:R205)</f>
        <v>603.7023072700001</v>
      </c>
      <c r="S179" s="181"/>
      <c r="T179" s="183">
        <f>SUM(T180:T205)</f>
        <v>0</v>
      </c>
      <c r="AR179" s="184" t="s">
        <v>87</v>
      </c>
      <c r="AT179" s="185" t="s">
        <v>79</v>
      </c>
      <c r="AU179" s="185" t="s">
        <v>87</v>
      </c>
      <c r="AY179" s="184" t="s">
        <v>177</v>
      </c>
      <c r="BK179" s="186">
        <f>SUM(BK180:BK205)</f>
        <v>0</v>
      </c>
    </row>
    <row r="180" spans="1:65" s="2" customFormat="1" ht="14.45" customHeight="1">
      <c r="A180" s="32"/>
      <c r="B180" s="33"/>
      <c r="C180" s="189" t="s">
        <v>7</v>
      </c>
      <c r="D180" s="189" t="s">
        <v>179</v>
      </c>
      <c r="E180" s="190" t="s">
        <v>1190</v>
      </c>
      <c r="F180" s="191" t="s">
        <v>1191</v>
      </c>
      <c r="G180" s="192" t="s">
        <v>182</v>
      </c>
      <c r="H180" s="193">
        <v>602.616</v>
      </c>
      <c r="I180" s="194"/>
      <c r="J180" s="195">
        <f>ROUND(I180*H180,2)</f>
        <v>0</v>
      </c>
      <c r="K180" s="191" t="s">
        <v>183</v>
      </c>
      <c r="L180" s="37"/>
      <c r="M180" s="196" t="s">
        <v>1</v>
      </c>
      <c r="N180" s="197" t="s">
        <v>45</v>
      </c>
      <c r="O180" s="69"/>
      <c r="P180" s="198">
        <f>O180*H180</f>
        <v>0</v>
      </c>
      <c r="Q180" s="198">
        <v>0.36834</v>
      </c>
      <c r="R180" s="198">
        <f>Q180*H180</f>
        <v>221.96757743999999</v>
      </c>
      <c r="S180" s="198">
        <v>0</v>
      </c>
      <c r="T180" s="199">
        <f>S180*H180</f>
        <v>0</v>
      </c>
      <c r="U180" s="32"/>
      <c r="V180" s="32"/>
      <c r="W180" s="32"/>
      <c r="X180" s="32"/>
      <c r="Y180" s="32"/>
      <c r="Z180" s="32"/>
      <c r="AA180" s="32"/>
      <c r="AB180" s="32"/>
      <c r="AC180" s="32"/>
      <c r="AD180" s="32"/>
      <c r="AE180" s="32"/>
      <c r="AR180" s="200" t="s">
        <v>184</v>
      </c>
      <c r="AT180" s="200" t="s">
        <v>179</v>
      </c>
      <c r="AU180" s="200" t="s">
        <v>89</v>
      </c>
      <c r="AY180" s="15" t="s">
        <v>177</v>
      </c>
      <c r="BE180" s="201">
        <f>IF(N180="základní",J180,0)</f>
        <v>0</v>
      </c>
      <c r="BF180" s="201">
        <f>IF(N180="snížená",J180,0)</f>
        <v>0</v>
      </c>
      <c r="BG180" s="201">
        <f>IF(N180="zákl. přenesená",J180,0)</f>
        <v>0</v>
      </c>
      <c r="BH180" s="201">
        <f>IF(N180="sníž. přenesená",J180,0)</f>
        <v>0</v>
      </c>
      <c r="BI180" s="201">
        <f>IF(N180="nulová",J180,0)</f>
        <v>0</v>
      </c>
      <c r="BJ180" s="15" t="s">
        <v>87</v>
      </c>
      <c r="BK180" s="201">
        <f>ROUND(I180*H180,2)</f>
        <v>0</v>
      </c>
      <c r="BL180" s="15" t="s">
        <v>184</v>
      </c>
      <c r="BM180" s="200" t="s">
        <v>1464</v>
      </c>
    </row>
    <row r="181" spans="1:47" s="2" customFormat="1" ht="19.5">
      <c r="A181" s="32"/>
      <c r="B181" s="33"/>
      <c r="C181" s="34"/>
      <c r="D181" s="202" t="s">
        <v>186</v>
      </c>
      <c r="E181" s="34"/>
      <c r="F181" s="203" t="s">
        <v>1193</v>
      </c>
      <c r="G181" s="34"/>
      <c r="H181" s="34"/>
      <c r="I181" s="204"/>
      <c r="J181" s="34"/>
      <c r="K181" s="34"/>
      <c r="L181" s="37"/>
      <c r="M181" s="205"/>
      <c r="N181" s="206"/>
      <c r="O181" s="69"/>
      <c r="P181" s="69"/>
      <c r="Q181" s="69"/>
      <c r="R181" s="69"/>
      <c r="S181" s="69"/>
      <c r="T181" s="70"/>
      <c r="U181" s="32"/>
      <c r="V181" s="32"/>
      <c r="W181" s="32"/>
      <c r="X181" s="32"/>
      <c r="Y181" s="32"/>
      <c r="Z181" s="32"/>
      <c r="AA181" s="32"/>
      <c r="AB181" s="32"/>
      <c r="AC181" s="32"/>
      <c r="AD181" s="32"/>
      <c r="AE181" s="32"/>
      <c r="AT181" s="15" t="s">
        <v>186</v>
      </c>
      <c r="AU181" s="15" t="s">
        <v>89</v>
      </c>
    </row>
    <row r="182" spans="1:47" s="2" customFormat="1" ht="19.5">
      <c r="A182" s="32"/>
      <c r="B182" s="33"/>
      <c r="C182" s="34"/>
      <c r="D182" s="202" t="s">
        <v>188</v>
      </c>
      <c r="E182" s="34"/>
      <c r="F182" s="207" t="s">
        <v>1465</v>
      </c>
      <c r="G182" s="34"/>
      <c r="H182" s="34"/>
      <c r="I182" s="204"/>
      <c r="J182" s="34"/>
      <c r="K182" s="34"/>
      <c r="L182" s="37"/>
      <c r="M182" s="205"/>
      <c r="N182" s="206"/>
      <c r="O182" s="69"/>
      <c r="P182" s="69"/>
      <c r="Q182" s="69"/>
      <c r="R182" s="69"/>
      <c r="S182" s="69"/>
      <c r="T182" s="70"/>
      <c r="U182" s="32"/>
      <c r="V182" s="32"/>
      <c r="W182" s="32"/>
      <c r="X182" s="32"/>
      <c r="Y182" s="32"/>
      <c r="Z182" s="32"/>
      <c r="AA182" s="32"/>
      <c r="AB182" s="32"/>
      <c r="AC182" s="32"/>
      <c r="AD182" s="32"/>
      <c r="AE182" s="32"/>
      <c r="AT182" s="15" t="s">
        <v>188</v>
      </c>
      <c r="AU182" s="15" t="s">
        <v>89</v>
      </c>
    </row>
    <row r="183" spans="1:65" s="2" customFormat="1" ht="14.45" customHeight="1">
      <c r="A183" s="32"/>
      <c r="B183" s="33"/>
      <c r="C183" s="189" t="s">
        <v>276</v>
      </c>
      <c r="D183" s="189" t="s">
        <v>179</v>
      </c>
      <c r="E183" s="190" t="s">
        <v>295</v>
      </c>
      <c r="F183" s="191" t="s">
        <v>296</v>
      </c>
      <c r="G183" s="192" t="s">
        <v>182</v>
      </c>
      <c r="H183" s="193">
        <v>900.767</v>
      </c>
      <c r="I183" s="194"/>
      <c r="J183" s="195">
        <f>ROUND(I183*H183,2)</f>
        <v>0</v>
      </c>
      <c r="K183" s="191" t="s">
        <v>183</v>
      </c>
      <c r="L183" s="37"/>
      <c r="M183" s="196" t="s">
        <v>1</v>
      </c>
      <c r="N183" s="197" t="s">
        <v>45</v>
      </c>
      <c r="O183" s="69"/>
      <c r="P183" s="198">
        <f>O183*H183</f>
        <v>0</v>
      </c>
      <c r="Q183" s="198">
        <v>0.345</v>
      </c>
      <c r="R183" s="198">
        <f>Q183*H183</f>
        <v>310.764615</v>
      </c>
      <c r="S183" s="198">
        <v>0</v>
      </c>
      <c r="T183" s="199">
        <f>S183*H183</f>
        <v>0</v>
      </c>
      <c r="U183" s="32"/>
      <c r="V183" s="32"/>
      <c r="W183" s="32"/>
      <c r="X183" s="32"/>
      <c r="Y183" s="32"/>
      <c r="Z183" s="32"/>
      <c r="AA183" s="32"/>
      <c r="AB183" s="32"/>
      <c r="AC183" s="32"/>
      <c r="AD183" s="32"/>
      <c r="AE183" s="32"/>
      <c r="AR183" s="200" t="s">
        <v>184</v>
      </c>
      <c r="AT183" s="200" t="s">
        <v>179</v>
      </c>
      <c r="AU183" s="200" t="s">
        <v>89</v>
      </c>
      <c r="AY183" s="15" t="s">
        <v>177</v>
      </c>
      <c r="BE183" s="201">
        <f>IF(N183="základní",J183,0)</f>
        <v>0</v>
      </c>
      <c r="BF183" s="201">
        <f>IF(N183="snížená",J183,0)</f>
        <v>0</v>
      </c>
      <c r="BG183" s="201">
        <f>IF(N183="zákl. přenesená",J183,0)</f>
        <v>0</v>
      </c>
      <c r="BH183" s="201">
        <f>IF(N183="sníž. přenesená",J183,0)</f>
        <v>0</v>
      </c>
      <c r="BI183" s="201">
        <f>IF(N183="nulová",J183,0)</f>
        <v>0</v>
      </c>
      <c r="BJ183" s="15" t="s">
        <v>87</v>
      </c>
      <c r="BK183" s="201">
        <f>ROUND(I183*H183,2)</f>
        <v>0</v>
      </c>
      <c r="BL183" s="15" t="s">
        <v>184</v>
      </c>
      <c r="BM183" s="200" t="s">
        <v>1466</v>
      </c>
    </row>
    <row r="184" spans="1:47" s="2" customFormat="1" ht="19.5">
      <c r="A184" s="32"/>
      <c r="B184" s="33"/>
      <c r="C184" s="34"/>
      <c r="D184" s="202" t="s">
        <v>186</v>
      </c>
      <c r="E184" s="34"/>
      <c r="F184" s="203" t="s">
        <v>1196</v>
      </c>
      <c r="G184" s="34"/>
      <c r="H184" s="34"/>
      <c r="I184" s="204"/>
      <c r="J184" s="34"/>
      <c r="K184" s="34"/>
      <c r="L184" s="37"/>
      <c r="M184" s="205"/>
      <c r="N184" s="206"/>
      <c r="O184" s="69"/>
      <c r="P184" s="69"/>
      <c r="Q184" s="69"/>
      <c r="R184" s="69"/>
      <c r="S184" s="69"/>
      <c r="T184" s="70"/>
      <c r="U184" s="32"/>
      <c r="V184" s="32"/>
      <c r="W184" s="32"/>
      <c r="X184" s="32"/>
      <c r="Y184" s="32"/>
      <c r="Z184" s="32"/>
      <c r="AA184" s="32"/>
      <c r="AB184" s="32"/>
      <c r="AC184" s="32"/>
      <c r="AD184" s="32"/>
      <c r="AE184" s="32"/>
      <c r="AT184" s="15" t="s">
        <v>186</v>
      </c>
      <c r="AU184" s="15" t="s">
        <v>89</v>
      </c>
    </row>
    <row r="185" spans="1:47" s="2" customFormat="1" ht="19.5">
      <c r="A185" s="32"/>
      <c r="B185" s="33"/>
      <c r="C185" s="34"/>
      <c r="D185" s="202" t="s">
        <v>188</v>
      </c>
      <c r="E185" s="34"/>
      <c r="F185" s="207" t="s">
        <v>1467</v>
      </c>
      <c r="G185" s="34"/>
      <c r="H185" s="34"/>
      <c r="I185" s="204"/>
      <c r="J185" s="34"/>
      <c r="K185" s="34"/>
      <c r="L185" s="37"/>
      <c r="M185" s="205"/>
      <c r="N185" s="206"/>
      <c r="O185" s="69"/>
      <c r="P185" s="69"/>
      <c r="Q185" s="69"/>
      <c r="R185" s="69"/>
      <c r="S185" s="69"/>
      <c r="T185" s="70"/>
      <c r="U185" s="32"/>
      <c r="V185" s="32"/>
      <c r="W185" s="32"/>
      <c r="X185" s="32"/>
      <c r="Y185" s="32"/>
      <c r="Z185" s="32"/>
      <c r="AA185" s="32"/>
      <c r="AB185" s="32"/>
      <c r="AC185" s="32"/>
      <c r="AD185" s="32"/>
      <c r="AE185" s="32"/>
      <c r="AT185" s="15" t="s">
        <v>188</v>
      </c>
      <c r="AU185" s="15" t="s">
        <v>89</v>
      </c>
    </row>
    <row r="186" spans="1:65" s="2" customFormat="1" ht="14.45" customHeight="1">
      <c r="A186" s="32"/>
      <c r="B186" s="33"/>
      <c r="C186" s="189" t="s">
        <v>282</v>
      </c>
      <c r="D186" s="189" t="s">
        <v>179</v>
      </c>
      <c r="E186" s="190" t="s">
        <v>1468</v>
      </c>
      <c r="F186" s="191" t="s">
        <v>296</v>
      </c>
      <c r="G186" s="192" t="s">
        <v>182</v>
      </c>
      <c r="H186" s="193">
        <v>22.627</v>
      </c>
      <c r="I186" s="194"/>
      <c r="J186" s="195">
        <f>ROUND(I186*H186,2)</f>
        <v>0</v>
      </c>
      <c r="K186" s="191" t="s">
        <v>183</v>
      </c>
      <c r="L186" s="37"/>
      <c r="M186" s="196" t="s">
        <v>1</v>
      </c>
      <c r="N186" s="197" t="s">
        <v>45</v>
      </c>
      <c r="O186" s="69"/>
      <c r="P186" s="198">
        <f>O186*H186</f>
        <v>0</v>
      </c>
      <c r="Q186" s="198">
        <v>0.345</v>
      </c>
      <c r="R186" s="198">
        <f>Q186*H186</f>
        <v>7.806314999999999</v>
      </c>
      <c r="S186" s="198">
        <v>0</v>
      </c>
      <c r="T186" s="199">
        <f>S186*H186</f>
        <v>0</v>
      </c>
      <c r="U186" s="32"/>
      <c r="V186" s="32"/>
      <c r="W186" s="32"/>
      <c r="X186" s="32"/>
      <c r="Y186" s="32"/>
      <c r="Z186" s="32"/>
      <c r="AA186" s="32"/>
      <c r="AB186" s="32"/>
      <c r="AC186" s="32"/>
      <c r="AD186" s="32"/>
      <c r="AE186" s="32"/>
      <c r="AR186" s="200" t="s">
        <v>184</v>
      </c>
      <c r="AT186" s="200" t="s">
        <v>179</v>
      </c>
      <c r="AU186" s="200" t="s">
        <v>89</v>
      </c>
      <c r="AY186" s="15" t="s">
        <v>177</v>
      </c>
      <c r="BE186" s="201">
        <f>IF(N186="základní",J186,0)</f>
        <v>0</v>
      </c>
      <c r="BF186" s="201">
        <f>IF(N186="snížená",J186,0)</f>
        <v>0</v>
      </c>
      <c r="BG186" s="201">
        <f>IF(N186="zákl. přenesená",J186,0)</f>
        <v>0</v>
      </c>
      <c r="BH186" s="201">
        <f>IF(N186="sníž. přenesená",J186,0)</f>
        <v>0</v>
      </c>
      <c r="BI186" s="201">
        <f>IF(N186="nulová",J186,0)</f>
        <v>0</v>
      </c>
      <c r="BJ186" s="15" t="s">
        <v>87</v>
      </c>
      <c r="BK186" s="201">
        <f>ROUND(I186*H186,2)</f>
        <v>0</v>
      </c>
      <c r="BL186" s="15" t="s">
        <v>184</v>
      </c>
      <c r="BM186" s="200" t="s">
        <v>1469</v>
      </c>
    </row>
    <row r="187" spans="1:47" s="2" customFormat="1" ht="19.5">
      <c r="A187" s="32"/>
      <c r="B187" s="33"/>
      <c r="C187" s="34"/>
      <c r="D187" s="202" t="s">
        <v>186</v>
      </c>
      <c r="E187" s="34"/>
      <c r="F187" s="203" t="s">
        <v>298</v>
      </c>
      <c r="G187" s="34"/>
      <c r="H187" s="34"/>
      <c r="I187" s="204"/>
      <c r="J187" s="34"/>
      <c r="K187" s="34"/>
      <c r="L187" s="37"/>
      <c r="M187" s="205"/>
      <c r="N187" s="206"/>
      <c r="O187" s="69"/>
      <c r="P187" s="69"/>
      <c r="Q187" s="69"/>
      <c r="R187" s="69"/>
      <c r="S187" s="69"/>
      <c r="T187" s="70"/>
      <c r="U187" s="32"/>
      <c r="V187" s="32"/>
      <c r="W187" s="32"/>
      <c r="X187" s="32"/>
      <c r="Y187" s="32"/>
      <c r="Z187" s="32"/>
      <c r="AA187" s="32"/>
      <c r="AB187" s="32"/>
      <c r="AC187" s="32"/>
      <c r="AD187" s="32"/>
      <c r="AE187" s="32"/>
      <c r="AT187" s="15" t="s">
        <v>186</v>
      </c>
      <c r="AU187" s="15" t="s">
        <v>89</v>
      </c>
    </row>
    <row r="188" spans="1:47" s="2" customFormat="1" ht="39">
      <c r="A188" s="32"/>
      <c r="B188" s="33"/>
      <c r="C188" s="34"/>
      <c r="D188" s="202" t="s">
        <v>188</v>
      </c>
      <c r="E188" s="34"/>
      <c r="F188" s="207" t="s">
        <v>1470</v>
      </c>
      <c r="G188" s="34"/>
      <c r="H188" s="34"/>
      <c r="I188" s="204"/>
      <c r="J188" s="34"/>
      <c r="K188" s="34"/>
      <c r="L188" s="37"/>
      <c r="M188" s="205"/>
      <c r="N188" s="206"/>
      <c r="O188" s="69"/>
      <c r="P188" s="69"/>
      <c r="Q188" s="69"/>
      <c r="R188" s="69"/>
      <c r="S188" s="69"/>
      <c r="T188" s="70"/>
      <c r="U188" s="32"/>
      <c r="V188" s="32"/>
      <c r="W188" s="32"/>
      <c r="X188" s="32"/>
      <c r="Y188" s="32"/>
      <c r="Z188" s="32"/>
      <c r="AA188" s="32"/>
      <c r="AB188" s="32"/>
      <c r="AC188" s="32"/>
      <c r="AD188" s="32"/>
      <c r="AE188" s="32"/>
      <c r="AT188" s="15" t="s">
        <v>188</v>
      </c>
      <c r="AU188" s="15" t="s">
        <v>89</v>
      </c>
    </row>
    <row r="189" spans="1:65" s="2" customFormat="1" ht="24.2" customHeight="1">
      <c r="A189" s="32"/>
      <c r="B189" s="33"/>
      <c r="C189" s="189" t="s">
        <v>288</v>
      </c>
      <c r="D189" s="189" t="s">
        <v>179</v>
      </c>
      <c r="E189" s="190" t="s">
        <v>306</v>
      </c>
      <c r="F189" s="191" t="s">
        <v>307</v>
      </c>
      <c r="G189" s="192" t="s">
        <v>182</v>
      </c>
      <c r="H189" s="193">
        <v>19.751</v>
      </c>
      <c r="I189" s="194"/>
      <c r="J189" s="195">
        <f>ROUND(I189*H189,2)</f>
        <v>0</v>
      </c>
      <c r="K189" s="191" t="s">
        <v>183</v>
      </c>
      <c r="L189" s="37"/>
      <c r="M189" s="196" t="s">
        <v>1</v>
      </c>
      <c r="N189" s="197" t="s">
        <v>45</v>
      </c>
      <c r="O189" s="69"/>
      <c r="P189" s="198">
        <f>O189*H189</f>
        <v>0</v>
      </c>
      <c r="Q189" s="198">
        <v>0.3719</v>
      </c>
      <c r="R189" s="198">
        <f>Q189*H189</f>
        <v>7.345396900000001</v>
      </c>
      <c r="S189" s="198">
        <v>0</v>
      </c>
      <c r="T189" s="199">
        <f>S189*H189</f>
        <v>0</v>
      </c>
      <c r="U189" s="32"/>
      <c r="V189" s="32"/>
      <c r="W189" s="32"/>
      <c r="X189" s="32"/>
      <c r="Y189" s="32"/>
      <c r="Z189" s="32"/>
      <c r="AA189" s="32"/>
      <c r="AB189" s="32"/>
      <c r="AC189" s="32"/>
      <c r="AD189" s="32"/>
      <c r="AE189" s="32"/>
      <c r="AR189" s="200" t="s">
        <v>184</v>
      </c>
      <c r="AT189" s="200" t="s">
        <v>179</v>
      </c>
      <c r="AU189" s="200" t="s">
        <v>89</v>
      </c>
      <c r="AY189" s="15" t="s">
        <v>177</v>
      </c>
      <c r="BE189" s="201">
        <f>IF(N189="základní",J189,0)</f>
        <v>0</v>
      </c>
      <c r="BF189" s="201">
        <f>IF(N189="snížená",J189,0)</f>
        <v>0</v>
      </c>
      <c r="BG189" s="201">
        <f>IF(N189="zákl. přenesená",J189,0)</f>
        <v>0</v>
      </c>
      <c r="BH189" s="201">
        <f>IF(N189="sníž. přenesená",J189,0)</f>
        <v>0</v>
      </c>
      <c r="BI189" s="201">
        <f>IF(N189="nulová",J189,0)</f>
        <v>0</v>
      </c>
      <c r="BJ189" s="15" t="s">
        <v>87</v>
      </c>
      <c r="BK189" s="201">
        <f>ROUND(I189*H189,2)</f>
        <v>0</v>
      </c>
      <c r="BL189" s="15" t="s">
        <v>184</v>
      </c>
      <c r="BM189" s="200" t="s">
        <v>1471</v>
      </c>
    </row>
    <row r="190" spans="1:47" s="2" customFormat="1" ht="19.5">
      <c r="A190" s="32"/>
      <c r="B190" s="33"/>
      <c r="C190" s="34"/>
      <c r="D190" s="202" t="s">
        <v>186</v>
      </c>
      <c r="E190" s="34"/>
      <c r="F190" s="203" t="s">
        <v>309</v>
      </c>
      <c r="G190" s="34"/>
      <c r="H190" s="34"/>
      <c r="I190" s="204"/>
      <c r="J190" s="34"/>
      <c r="K190" s="34"/>
      <c r="L190" s="37"/>
      <c r="M190" s="205"/>
      <c r="N190" s="206"/>
      <c r="O190" s="69"/>
      <c r="P190" s="69"/>
      <c r="Q190" s="69"/>
      <c r="R190" s="69"/>
      <c r="S190" s="69"/>
      <c r="T190" s="70"/>
      <c r="U190" s="32"/>
      <c r="V190" s="32"/>
      <c r="W190" s="32"/>
      <c r="X190" s="32"/>
      <c r="Y190" s="32"/>
      <c r="Z190" s="32"/>
      <c r="AA190" s="32"/>
      <c r="AB190" s="32"/>
      <c r="AC190" s="32"/>
      <c r="AD190" s="32"/>
      <c r="AE190" s="32"/>
      <c r="AT190" s="15" t="s">
        <v>186</v>
      </c>
      <c r="AU190" s="15" t="s">
        <v>89</v>
      </c>
    </row>
    <row r="191" spans="1:47" s="2" customFormat="1" ht="19.5">
      <c r="A191" s="32"/>
      <c r="B191" s="33"/>
      <c r="C191" s="34"/>
      <c r="D191" s="202" t="s">
        <v>188</v>
      </c>
      <c r="E191" s="34"/>
      <c r="F191" s="207" t="s">
        <v>1472</v>
      </c>
      <c r="G191" s="34"/>
      <c r="H191" s="34"/>
      <c r="I191" s="204"/>
      <c r="J191" s="34"/>
      <c r="K191" s="34"/>
      <c r="L191" s="37"/>
      <c r="M191" s="205"/>
      <c r="N191" s="206"/>
      <c r="O191" s="69"/>
      <c r="P191" s="69"/>
      <c r="Q191" s="69"/>
      <c r="R191" s="69"/>
      <c r="S191" s="69"/>
      <c r="T191" s="70"/>
      <c r="U191" s="32"/>
      <c r="V191" s="32"/>
      <c r="W191" s="32"/>
      <c r="X191" s="32"/>
      <c r="Y191" s="32"/>
      <c r="Z191" s="32"/>
      <c r="AA191" s="32"/>
      <c r="AB191" s="32"/>
      <c r="AC191" s="32"/>
      <c r="AD191" s="32"/>
      <c r="AE191" s="32"/>
      <c r="AT191" s="15" t="s">
        <v>188</v>
      </c>
      <c r="AU191" s="15" t="s">
        <v>89</v>
      </c>
    </row>
    <row r="192" spans="1:65" s="2" customFormat="1" ht="24.2" customHeight="1">
      <c r="A192" s="32"/>
      <c r="B192" s="33"/>
      <c r="C192" s="189" t="s">
        <v>294</v>
      </c>
      <c r="D192" s="189" t="s">
        <v>179</v>
      </c>
      <c r="E192" s="190" t="s">
        <v>312</v>
      </c>
      <c r="F192" s="191" t="s">
        <v>313</v>
      </c>
      <c r="G192" s="192" t="s">
        <v>182</v>
      </c>
      <c r="H192" s="193">
        <v>17.738</v>
      </c>
      <c r="I192" s="194"/>
      <c r="J192" s="195">
        <f>ROUND(I192*H192,2)</f>
        <v>0</v>
      </c>
      <c r="K192" s="191" t="s">
        <v>183</v>
      </c>
      <c r="L192" s="37"/>
      <c r="M192" s="196" t="s">
        <v>1</v>
      </c>
      <c r="N192" s="197" t="s">
        <v>45</v>
      </c>
      <c r="O192" s="69"/>
      <c r="P192" s="198">
        <f>O192*H192</f>
        <v>0</v>
      </c>
      <c r="Q192" s="198">
        <v>0.18463</v>
      </c>
      <c r="R192" s="198">
        <f>Q192*H192</f>
        <v>3.2749669399999997</v>
      </c>
      <c r="S192" s="198">
        <v>0</v>
      </c>
      <c r="T192" s="199">
        <f>S192*H192</f>
        <v>0</v>
      </c>
      <c r="U192" s="32"/>
      <c r="V192" s="32"/>
      <c r="W192" s="32"/>
      <c r="X192" s="32"/>
      <c r="Y192" s="32"/>
      <c r="Z192" s="32"/>
      <c r="AA192" s="32"/>
      <c r="AB192" s="32"/>
      <c r="AC192" s="32"/>
      <c r="AD192" s="32"/>
      <c r="AE192" s="32"/>
      <c r="AR192" s="200" t="s">
        <v>184</v>
      </c>
      <c r="AT192" s="200" t="s">
        <v>179</v>
      </c>
      <c r="AU192" s="200" t="s">
        <v>89</v>
      </c>
      <c r="AY192" s="15" t="s">
        <v>177</v>
      </c>
      <c r="BE192" s="201">
        <f>IF(N192="základní",J192,0)</f>
        <v>0</v>
      </c>
      <c r="BF192" s="201">
        <f>IF(N192="snížená",J192,0)</f>
        <v>0</v>
      </c>
      <c r="BG192" s="201">
        <f>IF(N192="zákl. přenesená",J192,0)</f>
        <v>0</v>
      </c>
      <c r="BH192" s="201">
        <f>IF(N192="sníž. přenesená",J192,0)</f>
        <v>0</v>
      </c>
      <c r="BI192" s="201">
        <f>IF(N192="nulová",J192,0)</f>
        <v>0</v>
      </c>
      <c r="BJ192" s="15" t="s">
        <v>87</v>
      </c>
      <c r="BK192" s="201">
        <f>ROUND(I192*H192,2)</f>
        <v>0</v>
      </c>
      <c r="BL192" s="15" t="s">
        <v>184</v>
      </c>
      <c r="BM192" s="200" t="s">
        <v>1473</v>
      </c>
    </row>
    <row r="193" spans="1:47" s="2" customFormat="1" ht="29.25">
      <c r="A193" s="32"/>
      <c r="B193" s="33"/>
      <c r="C193" s="34"/>
      <c r="D193" s="202" t="s">
        <v>186</v>
      </c>
      <c r="E193" s="34"/>
      <c r="F193" s="203" t="s">
        <v>315</v>
      </c>
      <c r="G193" s="34"/>
      <c r="H193" s="34"/>
      <c r="I193" s="204"/>
      <c r="J193" s="34"/>
      <c r="K193" s="34"/>
      <c r="L193" s="37"/>
      <c r="M193" s="205"/>
      <c r="N193" s="206"/>
      <c r="O193" s="69"/>
      <c r="P193" s="69"/>
      <c r="Q193" s="69"/>
      <c r="R193" s="69"/>
      <c r="S193" s="69"/>
      <c r="T193" s="70"/>
      <c r="U193" s="32"/>
      <c r="V193" s="32"/>
      <c r="W193" s="32"/>
      <c r="X193" s="32"/>
      <c r="Y193" s="32"/>
      <c r="Z193" s="32"/>
      <c r="AA193" s="32"/>
      <c r="AB193" s="32"/>
      <c r="AC193" s="32"/>
      <c r="AD193" s="32"/>
      <c r="AE193" s="32"/>
      <c r="AT193" s="15" t="s">
        <v>186</v>
      </c>
      <c r="AU193" s="15" t="s">
        <v>89</v>
      </c>
    </row>
    <row r="194" spans="1:47" s="2" customFormat="1" ht="19.5">
      <c r="A194" s="32"/>
      <c r="B194" s="33"/>
      <c r="C194" s="34"/>
      <c r="D194" s="202" t="s">
        <v>188</v>
      </c>
      <c r="E194" s="34"/>
      <c r="F194" s="207" t="s">
        <v>1474</v>
      </c>
      <c r="G194" s="34"/>
      <c r="H194" s="34"/>
      <c r="I194" s="204"/>
      <c r="J194" s="34"/>
      <c r="K194" s="34"/>
      <c r="L194" s="37"/>
      <c r="M194" s="205"/>
      <c r="N194" s="206"/>
      <c r="O194" s="69"/>
      <c r="P194" s="69"/>
      <c r="Q194" s="69"/>
      <c r="R194" s="69"/>
      <c r="S194" s="69"/>
      <c r="T194" s="70"/>
      <c r="U194" s="32"/>
      <c r="V194" s="32"/>
      <c r="W194" s="32"/>
      <c r="X194" s="32"/>
      <c r="Y194" s="32"/>
      <c r="Z194" s="32"/>
      <c r="AA194" s="32"/>
      <c r="AB194" s="32"/>
      <c r="AC194" s="32"/>
      <c r="AD194" s="32"/>
      <c r="AE194" s="32"/>
      <c r="AT194" s="15" t="s">
        <v>188</v>
      </c>
      <c r="AU194" s="15" t="s">
        <v>89</v>
      </c>
    </row>
    <row r="195" spans="1:65" s="2" customFormat="1" ht="14.45" customHeight="1">
      <c r="A195" s="32"/>
      <c r="B195" s="33"/>
      <c r="C195" s="189" t="s">
        <v>300</v>
      </c>
      <c r="D195" s="189" t="s">
        <v>179</v>
      </c>
      <c r="E195" s="190" t="s">
        <v>318</v>
      </c>
      <c r="F195" s="191" t="s">
        <v>319</v>
      </c>
      <c r="G195" s="192" t="s">
        <v>182</v>
      </c>
      <c r="H195" s="193">
        <v>220.23</v>
      </c>
      <c r="I195" s="194"/>
      <c r="J195" s="195">
        <f>ROUND(I195*H195,2)</f>
        <v>0</v>
      </c>
      <c r="K195" s="191" t="s">
        <v>183</v>
      </c>
      <c r="L195" s="37"/>
      <c r="M195" s="196" t="s">
        <v>1</v>
      </c>
      <c r="N195" s="197" t="s">
        <v>45</v>
      </c>
      <c r="O195" s="69"/>
      <c r="P195" s="198">
        <f>O195*H195</f>
        <v>0</v>
      </c>
      <c r="Q195" s="198">
        <v>0.23</v>
      </c>
      <c r="R195" s="198">
        <f>Q195*H195</f>
        <v>50.6529</v>
      </c>
      <c r="S195" s="198">
        <v>0</v>
      </c>
      <c r="T195" s="199">
        <f>S195*H195</f>
        <v>0</v>
      </c>
      <c r="U195" s="32"/>
      <c r="V195" s="32"/>
      <c r="W195" s="32"/>
      <c r="X195" s="32"/>
      <c r="Y195" s="32"/>
      <c r="Z195" s="32"/>
      <c r="AA195" s="32"/>
      <c r="AB195" s="32"/>
      <c r="AC195" s="32"/>
      <c r="AD195" s="32"/>
      <c r="AE195" s="32"/>
      <c r="AR195" s="200" t="s">
        <v>184</v>
      </c>
      <c r="AT195" s="200" t="s">
        <v>179</v>
      </c>
      <c r="AU195" s="200" t="s">
        <v>89</v>
      </c>
      <c r="AY195" s="15" t="s">
        <v>177</v>
      </c>
      <c r="BE195" s="201">
        <f>IF(N195="základní",J195,0)</f>
        <v>0</v>
      </c>
      <c r="BF195" s="201">
        <f>IF(N195="snížená",J195,0)</f>
        <v>0</v>
      </c>
      <c r="BG195" s="201">
        <f>IF(N195="zákl. přenesená",J195,0)</f>
        <v>0</v>
      </c>
      <c r="BH195" s="201">
        <f>IF(N195="sníž. přenesená",J195,0)</f>
        <v>0</v>
      </c>
      <c r="BI195" s="201">
        <f>IF(N195="nulová",J195,0)</f>
        <v>0</v>
      </c>
      <c r="BJ195" s="15" t="s">
        <v>87</v>
      </c>
      <c r="BK195" s="201">
        <f>ROUND(I195*H195,2)</f>
        <v>0</v>
      </c>
      <c r="BL195" s="15" t="s">
        <v>184</v>
      </c>
      <c r="BM195" s="200" t="s">
        <v>1475</v>
      </c>
    </row>
    <row r="196" spans="1:47" s="2" customFormat="1" ht="19.5">
      <c r="A196" s="32"/>
      <c r="B196" s="33"/>
      <c r="C196" s="34"/>
      <c r="D196" s="202" t="s">
        <v>186</v>
      </c>
      <c r="E196" s="34"/>
      <c r="F196" s="203" t="s">
        <v>321</v>
      </c>
      <c r="G196" s="34"/>
      <c r="H196" s="34"/>
      <c r="I196" s="204"/>
      <c r="J196" s="34"/>
      <c r="K196" s="34"/>
      <c r="L196" s="37"/>
      <c r="M196" s="205"/>
      <c r="N196" s="206"/>
      <c r="O196" s="69"/>
      <c r="P196" s="69"/>
      <c r="Q196" s="69"/>
      <c r="R196" s="69"/>
      <c r="S196" s="69"/>
      <c r="T196" s="70"/>
      <c r="U196" s="32"/>
      <c r="V196" s="32"/>
      <c r="W196" s="32"/>
      <c r="X196" s="32"/>
      <c r="Y196" s="32"/>
      <c r="Z196" s="32"/>
      <c r="AA196" s="32"/>
      <c r="AB196" s="32"/>
      <c r="AC196" s="32"/>
      <c r="AD196" s="32"/>
      <c r="AE196" s="32"/>
      <c r="AT196" s="15" t="s">
        <v>186</v>
      </c>
      <c r="AU196" s="15" t="s">
        <v>89</v>
      </c>
    </row>
    <row r="197" spans="1:65" s="2" customFormat="1" ht="24.2" customHeight="1">
      <c r="A197" s="32"/>
      <c r="B197" s="33"/>
      <c r="C197" s="189" t="s">
        <v>305</v>
      </c>
      <c r="D197" s="189" t="s">
        <v>179</v>
      </c>
      <c r="E197" s="190" t="s">
        <v>324</v>
      </c>
      <c r="F197" s="191" t="s">
        <v>325</v>
      </c>
      <c r="G197" s="192" t="s">
        <v>182</v>
      </c>
      <c r="H197" s="193">
        <v>18.736</v>
      </c>
      <c r="I197" s="194"/>
      <c r="J197" s="195">
        <f>ROUND(I197*H197,2)</f>
        <v>0</v>
      </c>
      <c r="K197" s="191" t="s">
        <v>183</v>
      </c>
      <c r="L197" s="37"/>
      <c r="M197" s="196" t="s">
        <v>1</v>
      </c>
      <c r="N197" s="197" t="s">
        <v>45</v>
      </c>
      <c r="O197" s="69"/>
      <c r="P197" s="198">
        <f>O197*H197</f>
        <v>0</v>
      </c>
      <c r="Q197" s="198">
        <v>0.00561</v>
      </c>
      <c r="R197" s="198">
        <f>Q197*H197</f>
        <v>0.10510896000000002</v>
      </c>
      <c r="S197" s="198">
        <v>0</v>
      </c>
      <c r="T197" s="199">
        <f>S197*H197</f>
        <v>0</v>
      </c>
      <c r="U197" s="32"/>
      <c r="V197" s="32"/>
      <c r="W197" s="32"/>
      <c r="X197" s="32"/>
      <c r="Y197" s="32"/>
      <c r="Z197" s="32"/>
      <c r="AA197" s="32"/>
      <c r="AB197" s="32"/>
      <c r="AC197" s="32"/>
      <c r="AD197" s="32"/>
      <c r="AE197" s="32"/>
      <c r="AR197" s="200" t="s">
        <v>184</v>
      </c>
      <c r="AT197" s="200" t="s">
        <v>179</v>
      </c>
      <c r="AU197" s="200" t="s">
        <v>89</v>
      </c>
      <c r="AY197" s="15" t="s">
        <v>177</v>
      </c>
      <c r="BE197" s="201">
        <f>IF(N197="základní",J197,0)</f>
        <v>0</v>
      </c>
      <c r="BF197" s="201">
        <f>IF(N197="snížená",J197,0)</f>
        <v>0</v>
      </c>
      <c r="BG197" s="201">
        <f>IF(N197="zákl. přenesená",J197,0)</f>
        <v>0</v>
      </c>
      <c r="BH197" s="201">
        <f>IF(N197="sníž. přenesená",J197,0)</f>
        <v>0</v>
      </c>
      <c r="BI197" s="201">
        <f>IF(N197="nulová",J197,0)</f>
        <v>0</v>
      </c>
      <c r="BJ197" s="15" t="s">
        <v>87</v>
      </c>
      <c r="BK197" s="201">
        <f>ROUND(I197*H197,2)</f>
        <v>0</v>
      </c>
      <c r="BL197" s="15" t="s">
        <v>184</v>
      </c>
      <c r="BM197" s="200" t="s">
        <v>1476</v>
      </c>
    </row>
    <row r="198" spans="1:47" s="2" customFormat="1" ht="19.5">
      <c r="A198" s="32"/>
      <c r="B198" s="33"/>
      <c r="C198" s="34"/>
      <c r="D198" s="202" t="s">
        <v>186</v>
      </c>
      <c r="E198" s="34"/>
      <c r="F198" s="203" t="s">
        <v>327</v>
      </c>
      <c r="G198" s="34"/>
      <c r="H198" s="34"/>
      <c r="I198" s="204"/>
      <c r="J198" s="34"/>
      <c r="K198" s="34"/>
      <c r="L198" s="37"/>
      <c r="M198" s="205"/>
      <c r="N198" s="206"/>
      <c r="O198" s="69"/>
      <c r="P198" s="69"/>
      <c r="Q198" s="69"/>
      <c r="R198" s="69"/>
      <c r="S198" s="69"/>
      <c r="T198" s="70"/>
      <c r="U198" s="32"/>
      <c r="V198" s="32"/>
      <c r="W198" s="32"/>
      <c r="X198" s="32"/>
      <c r="Y198" s="32"/>
      <c r="Z198" s="32"/>
      <c r="AA198" s="32"/>
      <c r="AB198" s="32"/>
      <c r="AC198" s="32"/>
      <c r="AD198" s="32"/>
      <c r="AE198" s="32"/>
      <c r="AT198" s="15" t="s">
        <v>186</v>
      </c>
      <c r="AU198" s="15" t="s">
        <v>89</v>
      </c>
    </row>
    <row r="199" spans="1:47" s="2" customFormat="1" ht="19.5">
      <c r="A199" s="32"/>
      <c r="B199" s="33"/>
      <c r="C199" s="34"/>
      <c r="D199" s="202" t="s">
        <v>188</v>
      </c>
      <c r="E199" s="34"/>
      <c r="F199" s="207" t="s">
        <v>1477</v>
      </c>
      <c r="G199" s="34"/>
      <c r="H199" s="34"/>
      <c r="I199" s="204"/>
      <c r="J199" s="34"/>
      <c r="K199" s="34"/>
      <c r="L199" s="37"/>
      <c r="M199" s="205"/>
      <c r="N199" s="206"/>
      <c r="O199" s="69"/>
      <c r="P199" s="69"/>
      <c r="Q199" s="69"/>
      <c r="R199" s="69"/>
      <c r="S199" s="69"/>
      <c r="T199" s="70"/>
      <c r="U199" s="32"/>
      <c r="V199" s="32"/>
      <c r="W199" s="32"/>
      <c r="X199" s="32"/>
      <c r="Y199" s="32"/>
      <c r="Z199" s="32"/>
      <c r="AA199" s="32"/>
      <c r="AB199" s="32"/>
      <c r="AC199" s="32"/>
      <c r="AD199" s="32"/>
      <c r="AE199" s="32"/>
      <c r="AT199" s="15" t="s">
        <v>188</v>
      </c>
      <c r="AU199" s="15" t="s">
        <v>89</v>
      </c>
    </row>
    <row r="200" spans="1:65" s="2" customFormat="1" ht="14.45" customHeight="1">
      <c r="A200" s="32"/>
      <c r="B200" s="33"/>
      <c r="C200" s="189" t="s">
        <v>311</v>
      </c>
      <c r="D200" s="189" t="s">
        <v>179</v>
      </c>
      <c r="E200" s="190" t="s">
        <v>330</v>
      </c>
      <c r="F200" s="191" t="s">
        <v>331</v>
      </c>
      <c r="G200" s="192" t="s">
        <v>182</v>
      </c>
      <c r="H200" s="193">
        <v>17.15</v>
      </c>
      <c r="I200" s="194"/>
      <c r="J200" s="195">
        <f>ROUND(I200*H200,2)</f>
        <v>0</v>
      </c>
      <c r="K200" s="191" t="s">
        <v>183</v>
      </c>
      <c r="L200" s="37"/>
      <c r="M200" s="196" t="s">
        <v>1</v>
      </c>
      <c r="N200" s="197" t="s">
        <v>45</v>
      </c>
      <c r="O200" s="69"/>
      <c r="P200" s="198">
        <f>O200*H200</f>
        <v>0</v>
      </c>
      <c r="Q200" s="198">
        <v>0.00031</v>
      </c>
      <c r="R200" s="198">
        <f>Q200*H200</f>
        <v>0.005316499999999999</v>
      </c>
      <c r="S200" s="198">
        <v>0</v>
      </c>
      <c r="T200" s="199">
        <f>S200*H200</f>
        <v>0</v>
      </c>
      <c r="U200" s="32"/>
      <c r="V200" s="32"/>
      <c r="W200" s="32"/>
      <c r="X200" s="32"/>
      <c r="Y200" s="32"/>
      <c r="Z200" s="32"/>
      <c r="AA200" s="32"/>
      <c r="AB200" s="32"/>
      <c r="AC200" s="32"/>
      <c r="AD200" s="32"/>
      <c r="AE200" s="32"/>
      <c r="AR200" s="200" t="s">
        <v>184</v>
      </c>
      <c r="AT200" s="200" t="s">
        <v>179</v>
      </c>
      <c r="AU200" s="200" t="s">
        <v>89</v>
      </c>
      <c r="AY200" s="15" t="s">
        <v>177</v>
      </c>
      <c r="BE200" s="201">
        <f>IF(N200="základní",J200,0)</f>
        <v>0</v>
      </c>
      <c r="BF200" s="201">
        <f>IF(N200="snížená",J200,0)</f>
        <v>0</v>
      </c>
      <c r="BG200" s="201">
        <f>IF(N200="zákl. přenesená",J200,0)</f>
        <v>0</v>
      </c>
      <c r="BH200" s="201">
        <f>IF(N200="sníž. přenesená",J200,0)</f>
        <v>0</v>
      </c>
      <c r="BI200" s="201">
        <f>IF(N200="nulová",J200,0)</f>
        <v>0</v>
      </c>
      <c r="BJ200" s="15" t="s">
        <v>87</v>
      </c>
      <c r="BK200" s="201">
        <f>ROUND(I200*H200,2)</f>
        <v>0</v>
      </c>
      <c r="BL200" s="15" t="s">
        <v>184</v>
      </c>
      <c r="BM200" s="200" t="s">
        <v>1478</v>
      </c>
    </row>
    <row r="201" spans="1:47" s="2" customFormat="1" ht="19.5">
      <c r="A201" s="32"/>
      <c r="B201" s="33"/>
      <c r="C201" s="34"/>
      <c r="D201" s="202" t="s">
        <v>186</v>
      </c>
      <c r="E201" s="34"/>
      <c r="F201" s="203" t="s">
        <v>333</v>
      </c>
      <c r="G201" s="34"/>
      <c r="H201" s="34"/>
      <c r="I201" s="204"/>
      <c r="J201" s="34"/>
      <c r="K201" s="34"/>
      <c r="L201" s="37"/>
      <c r="M201" s="205"/>
      <c r="N201" s="206"/>
      <c r="O201" s="69"/>
      <c r="P201" s="69"/>
      <c r="Q201" s="69"/>
      <c r="R201" s="69"/>
      <c r="S201" s="69"/>
      <c r="T201" s="70"/>
      <c r="U201" s="32"/>
      <c r="V201" s="32"/>
      <c r="W201" s="32"/>
      <c r="X201" s="32"/>
      <c r="Y201" s="32"/>
      <c r="Z201" s="32"/>
      <c r="AA201" s="32"/>
      <c r="AB201" s="32"/>
      <c r="AC201" s="32"/>
      <c r="AD201" s="32"/>
      <c r="AE201" s="32"/>
      <c r="AT201" s="15" t="s">
        <v>186</v>
      </c>
      <c r="AU201" s="15" t="s">
        <v>89</v>
      </c>
    </row>
    <row r="202" spans="1:47" s="2" customFormat="1" ht="19.5">
      <c r="A202" s="32"/>
      <c r="B202" s="33"/>
      <c r="C202" s="34"/>
      <c r="D202" s="202" t="s">
        <v>188</v>
      </c>
      <c r="E202" s="34"/>
      <c r="F202" s="207" t="s">
        <v>1479</v>
      </c>
      <c r="G202" s="34"/>
      <c r="H202" s="34"/>
      <c r="I202" s="204"/>
      <c r="J202" s="34"/>
      <c r="K202" s="34"/>
      <c r="L202" s="37"/>
      <c r="M202" s="205"/>
      <c r="N202" s="206"/>
      <c r="O202" s="69"/>
      <c r="P202" s="69"/>
      <c r="Q202" s="69"/>
      <c r="R202" s="69"/>
      <c r="S202" s="69"/>
      <c r="T202" s="70"/>
      <c r="U202" s="32"/>
      <c r="V202" s="32"/>
      <c r="W202" s="32"/>
      <c r="X202" s="32"/>
      <c r="Y202" s="32"/>
      <c r="Z202" s="32"/>
      <c r="AA202" s="32"/>
      <c r="AB202" s="32"/>
      <c r="AC202" s="32"/>
      <c r="AD202" s="32"/>
      <c r="AE202" s="32"/>
      <c r="AT202" s="15" t="s">
        <v>188</v>
      </c>
      <c r="AU202" s="15" t="s">
        <v>89</v>
      </c>
    </row>
    <row r="203" spans="1:65" s="2" customFormat="1" ht="24.2" customHeight="1">
      <c r="A203" s="32"/>
      <c r="B203" s="33"/>
      <c r="C203" s="189" t="s">
        <v>317</v>
      </c>
      <c r="D203" s="189" t="s">
        <v>179</v>
      </c>
      <c r="E203" s="190" t="s">
        <v>336</v>
      </c>
      <c r="F203" s="191" t="s">
        <v>337</v>
      </c>
      <c r="G203" s="192" t="s">
        <v>182</v>
      </c>
      <c r="H203" s="193">
        <v>17.161</v>
      </c>
      <c r="I203" s="194"/>
      <c r="J203" s="195">
        <f>ROUND(I203*H203,2)</f>
        <v>0</v>
      </c>
      <c r="K203" s="191" t="s">
        <v>183</v>
      </c>
      <c r="L203" s="37"/>
      <c r="M203" s="196" t="s">
        <v>1</v>
      </c>
      <c r="N203" s="197" t="s">
        <v>45</v>
      </c>
      <c r="O203" s="69"/>
      <c r="P203" s="198">
        <f>O203*H203</f>
        <v>0</v>
      </c>
      <c r="Q203" s="198">
        <v>0.10373</v>
      </c>
      <c r="R203" s="198">
        <f>Q203*H203</f>
        <v>1.7801105300000002</v>
      </c>
      <c r="S203" s="198">
        <v>0</v>
      </c>
      <c r="T203" s="199">
        <f>S203*H203</f>
        <v>0</v>
      </c>
      <c r="U203" s="32"/>
      <c r="V203" s="32"/>
      <c r="W203" s="32"/>
      <c r="X203" s="32"/>
      <c r="Y203" s="32"/>
      <c r="Z203" s="32"/>
      <c r="AA203" s="32"/>
      <c r="AB203" s="32"/>
      <c r="AC203" s="32"/>
      <c r="AD203" s="32"/>
      <c r="AE203" s="32"/>
      <c r="AR203" s="200" t="s">
        <v>184</v>
      </c>
      <c r="AT203" s="200" t="s">
        <v>179</v>
      </c>
      <c r="AU203" s="200" t="s">
        <v>89</v>
      </c>
      <c r="AY203" s="15" t="s">
        <v>177</v>
      </c>
      <c r="BE203" s="201">
        <f>IF(N203="základní",J203,0)</f>
        <v>0</v>
      </c>
      <c r="BF203" s="201">
        <f>IF(N203="snížená",J203,0)</f>
        <v>0</v>
      </c>
      <c r="BG203" s="201">
        <f>IF(N203="zákl. přenesená",J203,0)</f>
        <v>0</v>
      </c>
      <c r="BH203" s="201">
        <f>IF(N203="sníž. přenesená",J203,0)</f>
        <v>0</v>
      </c>
      <c r="BI203" s="201">
        <f>IF(N203="nulová",J203,0)</f>
        <v>0</v>
      </c>
      <c r="BJ203" s="15" t="s">
        <v>87</v>
      </c>
      <c r="BK203" s="201">
        <f>ROUND(I203*H203,2)</f>
        <v>0</v>
      </c>
      <c r="BL203" s="15" t="s">
        <v>184</v>
      </c>
      <c r="BM203" s="200" t="s">
        <v>1480</v>
      </c>
    </row>
    <row r="204" spans="1:47" s="2" customFormat="1" ht="29.25">
      <c r="A204" s="32"/>
      <c r="B204" s="33"/>
      <c r="C204" s="34"/>
      <c r="D204" s="202" t="s">
        <v>186</v>
      </c>
      <c r="E204" s="34"/>
      <c r="F204" s="203" t="s">
        <v>339</v>
      </c>
      <c r="G204" s="34"/>
      <c r="H204" s="34"/>
      <c r="I204" s="204"/>
      <c r="J204" s="34"/>
      <c r="K204" s="34"/>
      <c r="L204" s="37"/>
      <c r="M204" s="205"/>
      <c r="N204" s="206"/>
      <c r="O204" s="69"/>
      <c r="P204" s="69"/>
      <c r="Q204" s="69"/>
      <c r="R204" s="69"/>
      <c r="S204" s="69"/>
      <c r="T204" s="70"/>
      <c r="U204" s="32"/>
      <c r="V204" s="32"/>
      <c r="W204" s="32"/>
      <c r="X204" s="32"/>
      <c r="Y204" s="32"/>
      <c r="Z204" s="32"/>
      <c r="AA204" s="32"/>
      <c r="AB204" s="32"/>
      <c r="AC204" s="32"/>
      <c r="AD204" s="32"/>
      <c r="AE204" s="32"/>
      <c r="AT204" s="15" t="s">
        <v>186</v>
      </c>
      <c r="AU204" s="15" t="s">
        <v>89</v>
      </c>
    </row>
    <row r="205" spans="1:47" s="2" customFormat="1" ht="19.5">
      <c r="A205" s="32"/>
      <c r="B205" s="33"/>
      <c r="C205" s="34"/>
      <c r="D205" s="202" t="s">
        <v>188</v>
      </c>
      <c r="E205" s="34"/>
      <c r="F205" s="207" t="s">
        <v>1481</v>
      </c>
      <c r="G205" s="34"/>
      <c r="H205" s="34"/>
      <c r="I205" s="204"/>
      <c r="J205" s="34"/>
      <c r="K205" s="34"/>
      <c r="L205" s="37"/>
      <c r="M205" s="205"/>
      <c r="N205" s="206"/>
      <c r="O205" s="69"/>
      <c r="P205" s="69"/>
      <c r="Q205" s="69"/>
      <c r="R205" s="69"/>
      <c r="S205" s="69"/>
      <c r="T205" s="70"/>
      <c r="U205" s="32"/>
      <c r="V205" s="32"/>
      <c r="W205" s="32"/>
      <c r="X205" s="32"/>
      <c r="Y205" s="32"/>
      <c r="Z205" s="32"/>
      <c r="AA205" s="32"/>
      <c r="AB205" s="32"/>
      <c r="AC205" s="32"/>
      <c r="AD205" s="32"/>
      <c r="AE205" s="32"/>
      <c r="AT205" s="15" t="s">
        <v>188</v>
      </c>
      <c r="AU205" s="15" t="s">
        <v>89</v>
      </c>
    </row>
    <row r="206" spans="2:63" s="12" customFormat="1" ht="22.9" customHeight="1">
      <c r="B206" s="173"/>
      <c r="C206" s="174"/>
      <c r="D206" s="175" t="s">
        <v>79</v>
      </c>
      <c r="E206" s="187" t="s">
        <v>415</v>
      </c>
      <c r="F206" s="187" t="s">
        <v>416</v>
      </c>
      <c r="G206" s="174"/>
      <c r="H206" s="174"/>
      <c r="I206" s="177"/>
      <c r="J206" s="188">
        <f>BK206</f>
        <v>0</v>
      </c>
      <c r="K206" s="174"/>
      <c r="L206" s="179"/>
      <c r="M206" s="180"/>
      <c r="N206" s="181"/>
      <c r="O206" s="181"/>
      <c r="P206" s="182">
        <f>SUM(P207:P208)</f>
        <v>0</v>
      </c>
      <c r="Q206" s="181"/>
      <c r="R206" s="182">
        <f>SUM(R207:R208)</f>
        <v>0</v>
      </c>
      <c r="S206" s="181"/>
      <c r="T206" s="183">
        <f>SUM(T207:T208)</f>
        <v>0</v>
      </c>
      <c r="AR206" s="184" t="s">
        <v>87</v>
      </c>
      <c r="AT206" s="185" t="s">
        <v>79</v>
      </c>
      <c r="AU206" s="185" t="s">
        <v>87</v>
      </c>
      <c r="AY206" s="184" t="s">
        <v>177</v>
      </c>
      <c r="BK206" s="186">
        <f>SUM(BK207:BK208)</f>
        <v>0</v>
      </c>
    </row>
    <row r="207" spans="1:65" s="2" customFormat="1" ht="24.2" customHeight="1">
      <c r="A207" s="32"/>
      <c r="B207" s="33"/>
      <c r="C207" s="189" t="s">
        <v>323</v>
      </c>
      <c r="D207" s="189" t="s">
        <v>179</v>
      </c>
      <c r="E207" s="190" t="s">
        <v>418</v>
      </c>
      <c r="F207" s="191" t="s">
        <v>419</v>
      </c>
      <c r="G207" s="192" t="s">
        <v>231</v>
      </c>
      <c r="H207" s="193">
        <v>619.747</v>
      </c>
      <c r="I207" s="194"/>
      <c r="J207" s="195">
        <f>ROUND(I207*H207,2)</f>
        <v>0</v>
      </c>
      <c r="K207" s="191" t="s">
        <v>183</v>
      </c>
      <c r="L207" s="37"/>
      <c r="M207" s="196" t="s">
        <v>1</v>
      </c>
      <c r="N207" s="197" t="s">
        <v>45</v>
      </c>
      <c r="O207" s="69"/>
      <c r="P207" s="198">
        <f>O207*H207</f>
        <v>0</v>
      </c>
      <c r="Q207" s="198">
        <v>0</v>
      </c>
      <c r="R207" s="198">
        <f>Q207*H207</f>
        <v>0</v>
      </c>
      <c r="S207" s="198">
        <v>0</v>
      </c>
      <c r="T207" s="199">
        <f>S207*H207</f>
        <v>0</v>
      </c>
      <c r="U207" s="32"/>
      <c r="V207" s="32"/>
      <c r="W207" s="32"/>
      <c r="X207" s="32"/>
      <c r="Y207" s="32"/>
      <c r="Z207" s="32"/>
      <c r="AA207" s="32"/>
      <c r="AB207" s="32"/>
      <c r="AC207" s="32"/>
      <c r="AD207" s="32"/>
      <c r="AE207" s="32"/>
      <c r="AR207" s="200" t="s">
        <v>184</v>
      </c>
      <c r="AT207" s="200" t="s">
        <v>179</v>
      </c>
      <c r="AU207" s="200" t="s">
        <v>89</v>
      </c>
      <c r="AY207" s="15" t="s">
        <v>177</v>
      </c>
      <c r="BE207" s="201">
        <f>IF(N207="základní",J207,0)</f>
        <v>0</v>
      </c>
      <c r="BF207" s="201">
        <f>IF(N207="snížená",J207,0)</f>
        <v>0</v>
      </c>
      <c r="BG207" s="201">
        <f>IF(N207="zákl. přenesená",J207,0)</f>
        <v>0</v>
      </c>
      <c r="BH207" s="201">
        <f>IF(N207="sníž. přenesená",J207,0)</f>
        <v>0</v>
      </c>
      <c r="BI207" s="201">
        <f>IF(N207="nulová",J207,0)</f>
        <v>0</v>
      </c>
      <c r="BJ207" s="15" t="s">
        <v>87</v>
      </c>
      <c r="BK207" s="201">
        <f>ROUND(I207*H207,2)</f>
        <v>0</v>
      </c>
      <c r="BL207" s="15" t="s">
        <v>184</v>
      </c>
      <c r="BM207" s="200" t="s">
        <v>1482</v>
      </c>
    </row>
    <row r="208" spans="1:47" s="2" customFormat="1" ht="29.25">
      <c r="A208" s="32"/>
      <c r="B208" s="33"/>
      <c r="C208" s="34"/>
      <c r="D208" s="202" t="s">
        <v>186</v>
      </c>
      <c r="E208" s="34"/>
      <c r="F208" s="203" t="s">
        <v>421</v>
      </c>
      <c r="G208" s="34"/>
      <c r="H208" s="34"/>
      <c r="I208" s="204"/>
      <c r="J208" s="34"/>
      <c r="K208" s="34"/>
      <c r="L208" s="37"/>
      <c r="M208" s="205"/>
      <c r="N208" s="206"/>
      <c r="O208" s="69"/>
      <c r="P208" s="69"/>
      <c r="Q208" s="69"/>
      <c r="R208" s="69"/>
      <c r="S208" s="69"/>
      <c r="T208" s="70"/>
      <c r="U208" s="32"/>
      <c r="V208" s="32"/>
      <c r="W208" s="32"/>
      <c r="X208" s="32"/>
      <c r="Y208" s="32"/>
      <c r="Z208" s="32"/>
      <c r="AA208" s="32"/>
      <c r="AB208" s="32"/>
      <c r="AC208" s="32"/>
      <c r="AD208" s="32"/>
      <c r="AE208" s="32"/>
      <c r="AT208" s="15" t="s">
        <v>186</v>
      </c>
      <c r="AU208" s="15" t="s">
        <v>89</v>
      </c>
    </row>
    <row r="209" spans="2:63" s="12" customFormat="1" ht="25.9" customHeight="1">
      <c r="B209" s="173"/>
      <c r="C209" s="174"/>
      <c r="D209" s="175" t="s">
        <v>79</v>
      </c>
      <c r="E209" s="176" t="s">
        <v>422</v>
      </c>
      <c r="F209" s="176" t="s">
        <v>423</v>
      </c>
      <c r="G209" s="174"/>
      <c r="H209" s="174"/>
      <c r="I209" s="177"/>
      <c r="J209" s="178">
        <f>BK209</f>
        <v>0</v>
      </c>
      <c r="K209" s="174"/>
      <c r="L209" s="179"/>
      <c r="M209" s="180"/>
      <c r="N209" s="181"/>
      <c r="O209" s="181"/>
      <c r="P209" s="182">
        <f>P210+P225+P230+P235+P238+P242</f>
        <v>0</v>
      </c>
      <c r="Q209" s="181"/>
      <c r="R209" s="182">
        <f>R210+R225+R230+R235+R238+R242</f>
        <v>0</v>
      </c>
      <c r="S209" s="181"/>
      <c r="T209" s="183">
        <f>T210+T225+T230+T235+T238+T242</f>
        <v>0</v>
      </c>
      <c r="AR209" s="184" t="s">
        <v>207</v>
      </c>
      <c r="AT209" s="185" t="s">
        <v>79</v>
      </c>
      <c r="AU209" s="185" t="s">
        <v>80</v>
      </c>
      <c r="AY209" s="184" t="s">
        <v>177</v>
      </c>
      <c r="BK209" s="186">
        <f>BK210+BK225+BK230+BK235+BK238+BK242</f>
        <v>0</v>
      </c>
    </row>
    <row r="210" spans="2:63" s="12" customFormat="1" ht="22.9" customHeight="1">
      <c r="B210" s="173"/>
      <c r="C210" s="174"/>
      <c r="D210" s="175" t="s">
        <v>79</v>
      </c>
      <c r="E210" s="187" t="s">
        <v>424</v>
      </c>
      <c r="F210" s="187" t="s">
        <v>425</v>
      </c>
      <c r="G210" s="174"/>
      <c r="H210" s="174"/>
      <c r="I210" s="177"/>
      <c r="J210" s="188">
        <f>BK210</f>
        <v>0</v>
      </c>
      <c r="K210" s="174"/>
      <c r="L210" s="179"/>
      <c r="M210" s="180"/>
      <c r="N210" s="181"/>
      <c r="O210" s="181"/>
      <c r="P210" s="182">
        <f>SUM(P211:P224)</f>
        <v>0</v>
      </c>
      <c r="Q210" s="181"/>
      <c r="R210" s="182">
        <f>SUM(R211:R224)</f>
        <v>0</v>
      </c>
      <c r="S210" s="181"/>
      <c r="T210" s="183">
        <f>SUM(T211:T224)</f>
        <v>0</v>
      </c>
      <c r="AR210" s="184" t="s">
        <v>207</v>
      </c>
      <c r="AT210" s="185" t="s">
        <v>79</v>
      </c>
      <c r="AU210" s="185" t="s">
        <v>87</v>
      </c>
      <c r="AY210" s="184" t="s">
        <v>177</v>
      </c>
      <c r="BK210" s="186">
        <f>SUM(BK211:BK224)</f>
        <v>0</v>
      </c>
    </row>
    <row r="211" spans="1:65" s="2" customFormat="1" ht="14.45" customHeight="1">
      <c r="A211" s="32"/>
      <c r="B211" s="33"/>
      <c r="C211" s="189" t="s">
        <v>329</v>
      </c>
      <c r="D211" s="189" t="s">
        <v>179</v>
      </c>
      <c r="E211" s="190" t="s">
        <v>427</v>
      </c>
      <c r="F211" s="191" t="s">
        <v>428</v>
      </c>
      <c r="G211" s="192" t="s">
        <v>429</v>
      </c>
      <c r="H211" s="193">
        <v>1</v>
      </c>
      <c r="I211" s="194"/>
      <c r="J211" s="195">
        <f>ROUND(I211*H211,2)</f>
        <v>0</v>
      </c>
      <c r="K211" s="191" t="s">
        <v>183</v>
      </c>
      <c r="L211" s="37"/>
      <c r="M211" s="196" t="s">
        <v>1</v>
      </c>
      <c r="N211" s="197" t="s">
        <v>45</v>
      </c>
      <c r="O211" s="69"/>
      <c r="P211" s="198">
        <f>O211*H211</f>
        <v>0</v>
      </c>
      <c r="Q211" s="198">
        <v>0</v>
      </c>
      <c r="R211" s="198">
        <f>Q211*H211</f>
        <v>0</v>
      </c>
      <c r="S211" s="198">
        <v>0</v>
      </c>
      <c r="T211" s="199">
        <f>S211*H211</f>
        <v>0</v>
      </c>
      <c r="U211" s="32"/>
      <c r="V211" s="32"/>
      <c r="W211" s="32"/>
      <c r="X211" s="32"/>
      <c r="Y211" s="32"/>
      <c r="Z211" s="32"/>
      <c r="AA211" s="32"/>
      <c r="AB211" s="32"/>
      <c r="AC211" s="32"/>
      <c r="AD211" s="32"/>
      <c r="AE211" s="32"/>
      <c r="AR211" s="200" t="s">
        <v>430</v>
      </c>
      <c r="AT211" s="200" t="s">
        <v>179</v>
      </c>
      <c r="AU211" s="200" t="s">
        <v>89</v>
      </c>
      <c r="AY211" s="15" t="s">
        <v>177</v>
      </c>
      <c r="BE211" s="201">
        <f>IF(N211="základní",J211,0)</f>
        <v>0</v>
      </c>
      <c r="BF211" s="201">
        <f>IF(N211="snížená",J211,0)</f>
        <v>0</v>
      </c>
      <c r="BG211" s="201">
        <f>IF(N211="zákl. přenesená",J211,0)</f>
        <v>0</v>
      </c>
      <c r="BH211" s="201">
        <f>IF(N211="sníž. přenesená",J211,0)</f>
        <v>0</v>
      </c>
      <c r="BI211" s="201">
        <f>IF(N211="nulová",J211,0)</f>
        <v>0</v>
      </c>
      <c r="BJ211" s="15" t="s">
        <v>87</v>
      </c>
      <c r="BK211" s="201">
        <f>ROUND(I211*H211,2)</f>
        <v>0</v>
      </c>
      <c r="BL211" s="15" t="s">
        <v>430</v>
      </c>
      <c r="BM211" s="200" t="s">
        <v>1483</v>
      </c>
    </row>
    <row r="212" spans="1:47" s="2" customFormat="1" ht="11.25">
      <c r="A212" s="32"/>
      <c r="B212" s="33"/>
      <c r="C212" s="34"/>
      <c r="D212" s="202" t="s">
        <v>186</v>
      </c>
      <c r="E212" s="34"/>
      <c r="F212" s="203" t="s">
        <v>428</v>
      </c>
      <c r="G212" s="34"/>
      <c r="H212" s="34"/>
      <c r="I212" s="204"/>
      <c r="J212" s="34"/>
      <c r="K212" s="34"/>
      <c r="L212" s="37"/>
      <c r="M212" s="205"/>
      <c r="N212" s="206"/>
      <c r="O212" s="69"/>
      <c r="P212" s="69"/>
      <c r="Q212" s="69"/>
      <c r="R212" s="69"/>
      <c r="S212" s="69"/>
      <c r="T212" s="70"/>
      <c r="U212" s="32"/>
      <c r="V212" s="32"/>
      <c r="W212" s="32"/>
      <c r="X212" s="32"/>
      <c r="Y212" s="32"/>
      <c r="Z212" s="32"/>
      <c r="AA212" s="32"/>
      <c r="AB212" s="32"/>
      <c r="AC212" s="32"/>
      <c r="AD212" s="32"/>
      <c r="AE212" s="32"/>
      <c r="AT212" s="15" t="s">
        <v>186</v>
      </c>
      <c r="AU212" s="15" t="s">
        <v>89</v>
      </c>
    </row>
    <row r="213" spans="1:65" s="2" customFormat="1" ht="14.45" customHeight="1">
      <c r="A213" s="32"/>
      <c r="B213" s="33"/>
      <c r="C213" s="189" t="s">
        <v>335</v>
      </c>
      <c r="D213" s="189" t="s">
        <v>179</v>
      </c>
      <c r="E213" s="190" t="s">
        <v>433</v>
      </c>
      <c r="F213" s="191" t="s">
        <v>434</v>
      </c>
      <c r="G213" s="192" t="s">
        <v>429</v>
      </c>
      <c r="H213" s="193">
        <v>1</v>
      </c>
      <c r="I213" s="194"/>
      <c r="J213" s="195">
        <f>ROUND(I213*H213,2)</f>
        <v>0</v>
      </c>
      <c r="K213" s="191" t="s">
        <v>183</v>
      </c>
      <c r="L213" s="37"/>
      <c r="M213" s="196" t="s">
        <v>1</v>
      </c>
      <c r="N213" s="197" t="s">
        <v>45</v>
      </c>
      <c r="O213" s="69"/>
      <c r="P213" s="198">
        <f>O213*H213</f>
        <v>0</v>
      </c>
      <c r="Q213" s="198">
        <v>0</v>
      </c>
      <c r="R213" s="198">
        <f>Q213*H213</f>
        <v>0</v>
      </c>
      <c r="S213" s="198">
        <v>0</v>
      </c>
      <c r="T213" s="199">
        <f>S213*H213</f>
        <v>0</v>
      </c>
      <c r="U213" s="32"/>
      <c r="V213" s="32"/>
      <c r="W213" s="32"/>
      <c r="X213" s="32"/>
      <c r="Y213" s="32"/>
      <c r="Z213" s="32"/>
      <c r="AA213" s="32"/>
      <c r="AB213" s="32"/>
      <c r="AC213" s="32"/>
      <c r="AD213" s="32"/>
      <c r="AE213" s="32"/>
      <c r="AR213" s="200" t="s">
        <v>430</v>
      </c>
      <c r="AT213" s="200" t="s">
        <v>179</v>
      </c>
      <c r="AU213" s="200" t="s">
        <v>89</v>
      </c>
      <c r="AY213" s="15" t="s">
        <v>177</v>
      </c>
      <c r="BE213" s="201">
        <f>IF(N213="základní",J213,0)</f>
        <v>0</v>
      </c>
      <c r="BF213" s="201">
        <f>IF(N213="snížená",J213,0)</f>
        <v>0</v>
      </c>
      <c r="BG213" s="201">
        <f>IF(N213="zákl. přenesená",J213,0)</f>
        <v>0</v>
      </c>
      <c r="BH213" s="201">
        <f>IF(N213="sníž. přenesená",J213,0)</f>
        <v>0</v>
      </c>
      <c r="BI213" s="201">
        <f>IF(N213="nulová",J213,0)</f>
        <v>0</v>
      </c>
      <c r="BJ213" s="15" t="s">
        <v>87</v>
      </c>
      <c r="BK213" s="201">
        <f>ROUND(I213*H213,2)</f>
        <v>0</v>
      </c>
      <c r="BL213" s="15" t="s">
        <v>430</v>
      </c>
      <c r="BM213" s="200" t="s">
        <v>1484</v>
      </c>
    </row>
    <row r="214" spans="1:47" s="2" customFormat="1" ht="11.25">
      <c r="A214" s="32"/>
      <c r="B214" s="33"/>
      <c r="C214" s="34"/>
      <c r="D214" s="202" t="s">
        <v>186</v>
      </c>
      <c r="E214" s="34"/>
      <c r="F214" s="203" t="s">
        <v>434</v>
      </c>
      <c r="G214" s="34"/>
      <c r="H214" s="34"/>
      <c r="I214" s="204"/>
      <c r="J214" s="34"/>
      <c r="K214" s="34"/>
      <c r="L214" s="37"/>
      <c r="M214" s="205"/>
      <c r="N214" s="206"/>
      <c r="O214" s="69"/>
      <c r="P214" s="69"/>
      <c r="Q214" s="69"/>
      <c r="R214" s="69"/>
      <c r="S214" s="69"/>
      <c r="T214" s="70"/>
      <c r="U214" s="32"/>
      <c r="V214" s="32"/>
      <c r="W214" s="32"/>
      <c r="X214" s="32"/>
      <c r="Y214" s="32"/>
      <c r="Z214" s="32"/>
      <c r="AA214" s="32"/>
      <c r="AB214" s="32"/>
      <c r="AC214" s="32"/>
      <c r="AD214" s="32"/>
      <c r="AE214" s="32"/>
      <c r="AT214" s="15" t="s">
        <v>186</v>
      </c>
      <c r="AU214" s="15" t="s">
        <v>89</v>
      </c>
    </row>
    <row r="215" spans="1:65" s="2" customFormat="1" ht="24.2" customHeight="1">
      <c r="A215" s="32"/>
      <c r="B215" s="33"/>
      <c r="C215" s="189" t="s">
        <v>341</v>
      </c>
      <c r="D215" s="189" t="s">
        <v>179</v>
      </c>
      <c r="E215" s="190" t="s">
        <v>660</v>
      </c>
      <c r="F215" s="191" t="s">
        <v>661</v>
      </c>
      <c r="G215" s="192" t="s">
        <v>362</v>
      </c>
      <c r="H215" s="193">
        <v>2</v>
      </c>
      <c r="I215" s="194"/>
      <c r="J215" s="195">
        <f>ROUND(I215*H215,2)</f>
        <v>0</v>
      </c>
      <c r="K215" s="191" t="s">
        <v>183</v>
      </c>
      <c r="L215" s="37"/>
      <c r="M215" s="196" t="s">
        <v>1</v>
      </c>
      <c r="N215" s="197" t="s">
        <v>45</v>
      </c>
      <c r="O215" s="69"/>
      <c r="P215" s="198">
        <f>O215*H215</f>
        <v>0</v>
      </c>
      <c r="Q215" s="198">
        <v>0</v>
      </c>
      <c r="R215" s="198">
        <f>Q215*H215</f>
        <v>0</v>
      </c>
      <c r="S215" s="198">
        <v>0</v>
      </c>
      <c r="T215" s="199">
        <f>S215*H215</f>
        <v>0</v>
      </c>
      <c r="U215" s="32"/>
      <c r="V215" s="32"/>
      <c r="W215" s="32"/>
      <c r="X215" s="32"/>
      <c r="Y215" s="32"/>
      <c r="Z215" s="32"/>
      <c r="AA215" s="32"/>
      <c r="AB215" s="32"/>
      <c r="AC215" s="32"/>
      <c r="AD215" s="32"/>
      <c r="AE215" s="32"/>
      <c r="AR215" s="200" t="s">
        <v>430</v>
      </c>
      <c r="AT215" s="200" t="s">
        <v>179</v>
      </c>
      <c r="AU215" s="200" t="s">
        <v>89</v>
      </c>
      <c r="AY215" s="15" t="s">
        <v>177</v>
      </c>
      <c r="BE215" s="201">
        <f>IF(N215="základní",J215,0)</f>
        <v>0</v>
      </c>
      <c r="BF215" s="201">
        <f>IF(N215="snížená",J215,0)</f>
        <v>0</v>
      </c>
      <c r="BG215" s="201">
        <f>IF(N215="zákl. přenesená",J215,0)</f>
        <v>0</v>
      </c>
      <c r="BH215" s="201">
        <f>IF(N215="sníž. přenesená",J215,0)</f>
        <v>0</v>
      </c>
      <c r="BI215" s="201">
        <f>IF(N215="nulová",J215,0)</f>
        <v>0</v>
      </c>
      <c r="BJ215" s="15" t="s">
        <v>87</v>
      </c>
      <c r="BK215" s="201">
        <f>ROUND(I215*H215,2)</f>
        <v>0</v>
      </c>
      <c r="BL215" s="15" t="s">
        <v>430</v>
      </c>
      <c r="BM215" s="200" t="s">
        <v>1485</v>
      </c>
    </row>
    <row r="216" spans="1:47" s="2" customFormat="1" ht="19.5">
      <c r="A216" s="32"/>
      <c r="B216" s="33"/>
      <c r="C216" s="34"/>
      <c r="D216" s="202" t="s">
        <v>186</v>
      </c>
      <c r="E216" s="34"/>
      <c r="F216" s="203" t="s">
        <v>661</v>
      </c>
      <c r="G216" s="34"/>
      <c r="H216" s="34"/>
      <c r="I216" s="204"/>
      <c r="J216" s="34"/>
      <c r="K216" s="34"/>
      <c r="L216" s="37"/>
      <c r="M216" s="205"/>
      <c r="N216" s="206"/>
      <c r="O216" s="69"/>
      <c r="P216" s="69"/>
      <c r="Q216" s="69"/>
      <c r="R216" s="69"/>
      <c r="S216" s="69"/>
      <c r="T216" s="70"/>
      <c r="U216" s="32"/>
      <c r="V216" s="32"/>
      <c r="W216" s="32"/>
      <c r="X216" s="32"/>
      <c r="Y216" s="32"/>
      <c r="Z216" s="32"/>
      <c r="AA216" s="32"/>
      <c r="AB216" s="32"/>
      <c r="AC216" s="32"/>
      <c r="AD216" s="32"/>
      <c r="AE216" s="32"/>
      <c r="AT216" s="15" t="s">
        <v>186</v>
      </c>
      <c r="AU216" s="15" t="s">
        <v>89</v>
      </c>
    </row>
    <row r="217" spans="1:65" s="2" customFormat="1" ht="14.45" customHeight="1">
      <c r="A217" s="32"/>
      <c r="B217" s="33"/>
      <c r="C217" s="189" t="s">
        <v>347</v>
      </c>
      <c r="D217" s="189" t="s">
        <v>179</v>
      </c>
      <c r="E217" s="190" t="s">
        <v>437</v>
      </c>
      <c r="F217" s="191" t="s">
        <v>438</v>
      </c>
      <c r="G217" s="192" t="s">
        <v>429</v>
      </c>
      <c r="H217" s="193">
        <v>1</v>
      </c>
      <c r="I217" s="194"/>
      <c r="J217" s="195">
        <f>ROUND(I217*H217,2)</f>
        <v>0</v>
      </c>
      <c r="K217" s="191" t="s">
        <v>183</v>
      </c>
      <c r="L217" s="37"/>
      <c r="M217" s="196" t="s">
        <v>1</v>
      </c>
      <c r="N217" s="197" t="s">
        <v>45</v>
      </c>
      <c r="O217" s="69"/>
      <c r="P217" s="198">
        <f>O217*H217</f>
        <v>0</v>
      </c>
      <c r="Q217" s="198">
        <v>0</v>
      </c>
      <c r="R217" s="198">
        <f>Q217*H217</f>
        <v>0</v>
      </c>
      <c r="S217" s="198">
        <v>0</v>
      </c>
      <c r="T217" s="199">
        <f>S217*H217</f>
        <v>0</v>
      </c>
      <c r="U217" s="32"/>
      <c r="V217" s="32"/>
      <c r="W217" s="32"/>
      <c r="X217" s="32"/>
      <c r="Y217" s="32"/>
      <c r="Z217" s="32"/>
      <c r="AA217" s="32"/>
      <c r="AB217" s="32"/>
      <c r="AC217" s="32"/>
      <c r="AD217" s="32"/>
      <c r="AE217" s="32"/>
      <c r="AR217" s="200" t="s">
        <v>430</v>
      </c>
      <c r="AT217" s="200" t="s">
        <v>179</v>
      </c>
      <c r="AU217" s="200" t="s">
        <v>89</v>
      </c>
      <c r="AY217" s="15" t="s">
        <v>177</v>
      </c>
      <c r="BE217" s="201">
        <f>IF(N217="základní",J217,0)</f>
        <v>0</v>
      </c>
      <c r="BF217" s="201">
        <f>IF(N217="snížená",J217,0)</f>
        <v>0</v>
      </c>
      <c r="BG217" s="201">
        <f>IF(N217="zákl. přenesená",J217,0)</f>
        <v>0</v>
      </c>
      <c r="BH217" s="201">
        <f>IF(N217="sníž. přenesená",J217,0)</f>
        <v>0</v>
      </c>
      <c r="BI217" s="201">
        <f>IF(N217="nulová",J217,0)</f>
        <v>0</v>
      </c>
      <c r="BJ217" s="15" t="s">
        <v>87</v>
      </c>
      <c r="BK217" s="201">
        <f>ROUND(I217*H217,2)</f>
        <v>0</v>
      </c>
      <c r="BL217" s="15" t="s">
        <v>430</v>
      </c>
      <c r="BM217" s="200" t="s">
        <v>1486</v>
      </c>
    </row>
    <row r="218" spans="1:47" s="2" customFormat="1" ht="11.25">
      <c r="A218" s="32"/>
      <c r="B218" s="33"/>
      <c r="C218" s="34"/>
      <c r="D218" s="202" t="s">
        <v>186</v>
      </c>
      <c r="E218" s="34"/>
      <c r="F218" s="203" t="s">
        <v>440</v>
      </c>
      <c r="G218" s="34"/>
      <c r="H218" s="34"/>
      <c r="I218" s="204"/>
      <c r="J218" s="34"/>
      <c r="K218" s="34"/>
      <c r="L218" s="37"/>
      <c r="M218" s="205"/>
      <c r="N218" s="206"/>
      <c r="O218" s="69"/>
      <c r="P218" s="69"/>
      <c r="Q218" s="69"/>
      <c r="R218" s="69"/>
      <c r="S218" s="69"/>
      <c r="T218" s="70"/>
      <c r="U218" s="32"/>
      <c r="V218" s="32"/>
      <c r="W218" s="32"/>
      <c r="X218" s="32"/>
      <c r="Y218" s="32"/>
      <c r="Z218" s="32"/>
      <c r="AA218" s="32"/>
      <c r="AB218" s="32"/>
      <c r="AC218" s="32"/>
      <c r="AD218" s="32"/>
      <c r="AE218" s="32"/>
      <c r="AT218" s="15" t="s">
        <v>186</v>
      </c>
      <c r="AU218" s="15" t="s">
        <v>89</v>
      </c>
    </row>
    <row r="219" spans="1:47" s="2" customFormat="1" ht="19.5">
      <c r="A219" s="32"/>
      <c r="B219" s="33"/>
      <c r="C219" s="34"/>
      <c r="D219" s="202" t="s">
        <v>188</v>
      </c>
      <c r="E219" s="34"/>
      <c r="F219" s="207" t="s">
        <v>441</v>
      </c>
      <c r="G219" s="34"/>
      <c r="H219" s="34"/>
      <c r="I219" s="204"/>
      <c r="J219" s="34"/>
      <c r="K219" s="34"/>
      <c r="L219" s="37"/>
      <c r="M219" s="205"/>
      <c r="N219" s="206"/>
      <c r="O219" s="69"/>
      <c r="P219" s="69"/>
      <c r="Q219" s="69"/>
      <c r="R219" s="69"/>
      <c r="S219" s="69"/>
      <c r="T219" s="70"/>
      <c r="U219" s="32"/>
      <c r="V219" s="32"/>
      <c r="W219" s="32"/>
      <c r="X219" s="32"/>
      <c r="Y219" s="32"/>
      <c r="Z219" s="32"/>
      <c r="AA219" s="32"/>
      <c r="AB219" s="32"/>
      <c r="AC219" s="32"/>
      <c r="AD219" s="32"/>
      <c r="AE219" s="32"/>
      <c r="AT219" s="15" t="s">
        <v>188</v>
      </c>
      <c r="AU219" s="15" t="s">
        <v>89</v>
      </c>
    </row>
    <row r="220" spans="1:65" s="2" customFormat="1" ht="14.45" customHeight="1">
      <c r="A220" s="32"/>
      <c r="B220" s="33"/>
      <c r="C220" s="189" t="s">
        <v>353</v>
      </c>
      <c r="D220" s="189" t="s">
        <v>179</v>
      </c>
      <c r="E220" s="190" t="s">
        <v>443</v>
      </c>
      <c r="F220" s="191" t="s">
        <v>444</v>
      </c>
      <c r="G220" s="192" t="s">
        <v>429</v>
      </c>
      <c r="H220" s="193">
        <v>1</v>
      </c>
      <c r="I220" s="194"/>
      <c r="J220" s="195">
        <f>ROUND(I220*H220,2)</f>
        <v>0</v>
      </c>
      <c r="K220" s="191" t="s">
        <v>183</v>
      </c>
      <c r="L220" s="37"/>
      <c r="M220" s="196" t="s">
        <v>1</v>
      </c>
      <c r="N220" s="197" t="s">
        <v>45</v>
      </c>
      <c r="O220" s="69"/>
      <c r="P220" s="198">
        <f>O220*H220</f>
        <v>0</v>
      </c>
      <c r="Q220" s="198">
        <v>0</v>
      </c>
      <c r="R220" s="198">
        <f>Q220*H220</f>
        <v>0</v>
      </c>
      <c r="S220" s="198">
        <v>0</v>
      </c>
      <c r="T220" s="199">
        <f>S220*H220</f>
        <v>0</v>
      </c>
      <c r="U220" s="32"/>
      <c r="V220" s="32"/>
      <c r="W220" s="32"/>
      <c r="X220" s="32"/>
      <c r="Y220" s="32"/>
      <c r="Z220" s="32"/>
      <c r="AA220" s="32"/>
      <c r="AB220" s="32"/>
      <c r="AC220" s="32"/>
      <c r="AD220" s="32"/>
      <c r="AE220" s="32"/>
      <c r="AR220" s="200" t="s">
        <v>430</v>
      </c>
      <c r="AT220" s="200" t="s">
        <v>179</v>
      </c>
      <c r="AU220" s="200" t="s">
        <v>89</v>
      </c>
      <c r="AY220" s="15" t="s">
        <v>177</v>
      </c>
      <c r="BE220" s="201">
        <f>IF(N220="základní",J220,0)</f>
        <v>0</v>
      </c>
      <c r="BF220" s="201">
        <f>IF(N220="snížená",J220,0)</f>
        <v>0</v>
      </c>
      <c r="BG220" s="201">
        <f>IF(N220="zákl. přenesená",J220,0)</f>
        <v>0</v>
      </c>
      <c r="BH220" s="201">
        <f>IF(N220="sníž. přenesená",J220,0)</f>
        <v>0</v>
      </c>
      <c r="BI220" s="201">
        <f>IF(N220="nulová",J220,0)</f>
        <v>0</v>
      </c>
      <c r="BJ220" s="15" t="s">
        <v>87</v>
      </c>
      <c r="BK220" s="201">
        <f>ROUND(I220*H220,2)</f>
        <v>0</v>
      </c>
      <c r="BL220" s="15" t="s">
        <v>430</v>
      </c>
      <c r="BM220" s="200" t="s">
        <v>1487</v>
      </c>
    </row>
    <row r="221" spans="1:65" s="2" customFormat="1" ht="24.2" customHeight="1">
      <c r="A221" s="32"/>
      <c r="B221" s="33"/>
      <c r="C221" s="189" t="s">
        <v>359</v>
      </c>
      <c r="D221" s="189" t="s">
        <v>179</v>
      </c>
      <c r="E221" s="190" t="s">
        <v>447</v>
      </c>
      <c r="F221" s="191" t="s">
        <v>448</v>
      </c>
      <c r="G221" s="192" t="s">
        <v>429</v>
      </c>
      <c r="H221" s="193">
        <v>1</v>
      </c>
      <c r="I221" s="194"/>
      <c r="J221" s="195">
        <f>ROUND(I221*H221,2)</f>
        <v>0</v>
      </c>
      <c r="K221" s="191" t="s">
        <v>183</v>
      </c>
      <c r="L221" s="37"/>
      <c r="M221" s="196" t="s">
        <v>1</v>
      </c>
      <c r="N221" s="197" t="s">
        <v>45</v>
      </c>
      <c r="O221" s="69"/>
      <c r="P221" s="198">
        <f>O221*H221</f>
        <v>0</v>
      </c>
      <c r="Q221" s="198">
        <v>0</v>
      </c>
      <c r="R221" s="198">
        <f>Q221*H221</f>
        <v>0</v>
      </c>
      <c r="S221" s="198">
        <v>0</v>
      </c>
      <c r="T221" s="199">
        <f>S221*H221</f>
        <v>0</v>
      </c>
      <c r="U221" s="32"/>
      <c r="V221" s="32"/>
      <c r="W221" s="32"/>
      <c r="X221" s="32"/>
      <c r="Y221" s="32"/>
      <c r="Z221" s="32"/>
      <c r="AA221" s="32"/>
      <c r="AB221" s="32"/>
      <c r="AC221" s="32"/>
      <c r="AD221" s="32"/>
      <c r="AE221" s="32"/>
      <c r="AR221" s="200" t="s">
        <v>430</v>
      </c>
      <c r="AT221" s="200" t="s">
        <v>179</v>
      </c>
      <c r="AU221" s="200" t="s">
        <v>89</v>
      </c>
      <c r="AY221" s="15" t="s">
        <v>177</v>
      </c>
      <c r="BE221" s="201">
        <f>IF(N221="základní",J221,0)</f>
        <v>0</v>
      </c>
      <c r="BF221" s="201">
        <f>IF(N221="snížená",J221,0)</f>
        <v>0</v>
      </c>
      <c r="BG221" s="201">
        <f>IF(N221="zákl. přenesená",J221,0)</f>
        <v>0</v>
      </c>
      <c r="BH221" s="201">
        <f>IF(N221="sníž. přenesená",J221,0)</f>
        <v>0</v>
      </c>
      <c r="BI221" s="201">
        <f>IF(N221="nulová",J221,0)</f>
        <v>0</v>
      </c>
      <c r="BJ221" s="15" t="s">
        <v>87</v>
      </c>
      <c r="BK221" s="201">
        <f>ROUND(I221*H221,2)</f>
        <v>0</v>
      </c>
      <c r="BL221" s="15" t="s">
        <v>430</v>
      </c>
      <c r="BM221" s="200" t="s">
        <v>1488</v>
      </c>
    </row>
    <row r="222" spans="1:47" s="2" customFormat="1" ht="11.25">
      <c r="A222" s="32"/>
      <c r="B222" s="33"/>
      <c r="C222" s="34"/>
      <c r="D222" s="202" t="s">
        <v>186</v>
      </c>
      <c r="E222" s="34"/>
      <c r="F222" s="203" t="s">
        <v>450</v>
      </c>
      <c r="G222" s="34"/>
      <c r="H222" s="34"/>
      <c r="I222" s="204"/>
      <c r="J222" s="34"/>
      <c r="K222" s="34"/>
      <c r="L222" s="37"/>
      <c r="M222" s="205"/>
      <c r="N222" s="206"/>
      <c r="O222" s="69"/>
      <c r="P222" s="69"/>
      <c r="Q222" s="69"/>
      <c r="R222" s="69"/>
      <c r="S222" s="69"/>
      <c r="T222" s="70"/>
      <c r="U222" s="32"/>
      <c r="V222" s="32"/>
      <c r="W222" s="32"/>
      <c r="X222" s="32"/>
      <c r="Y222" s="32"/>
      <c r="Z222" s="32"/>
      <c r="AA222" s="32"/>
      <c r="AB222" s="32"/>
      <c r="AC222" s="32"/>
      <c r="AD222" s="32"/>
      <c r="AE222" s="32"/>
      <c r="AT222" s="15" t="s">
        <v>186</v>
      </c>
      <c r="AU222" s="15" t="s">
        <v>89</v>
      </c>
    </row>
    <row r="223" spans="1:65" s="2" customFormat="1" ht="14.45" customHeight="1">
      <c r="A223" s="32"/>
      <c r="B223" s="33"/>
      <c r="C223" s="189" t="s">
        <v>366</v>
      </c>
      <c r="D223" s="189" t="s">
        <v>179</v>
      </c>
      <c r="E223" s="190" t="s">
        <v>452</v>
      </c>
      <c r="F223" s="191" t="s">
        <v>453</v>
      </c>
      <c r="G223" s="192" t="s">
        <v>429</v>
      </c>
      <c r="H223" s="193">
        <v>1</v>
      </c>
      <c r="I223" s="194"/>
      <c r="J223" s="195">
        <f>ROUND(I223*H223,2)</f>
        <v>0</v>
      </c>
      <c r="K223" s="191" t="s">
        <v>183</v>
      </c>
      <c r="L223" s="37"/>
      <c r="M223" s="196" t="s">
        <v>1</v>
      </c>
      <c r="N223" s="197" t="s">
        <v>45</v>
      </c>
      <c r="O223" s="69"/>
      <c r="P223" s="198">
        <f>O223*H223</f>
        <v>0</v>
      </c>
      <c r="Q223" s="198">
        <v>0</v>
      </c>
      <c r="R223" s="198">
        <f>Q223*H223</f>
        <v>0</v>
      </c>
      <c r="S223" s="198">
        <v>0</v>
      </c>
      <c r="T223" s="199">
        <f>S223*H223</f>
        <v>0</v>
      </c>
      <c r="U223" s="32"/>
      <c r="V223" s="32"/>
      <c r="W223" s="32"/>
      <c r="X223" s="32"/>
      <c r="Y223" s="32"/>
      <c r="Z223" s="32"/>
      <c r="AA223" s="32"/>
      <c r="AB223" s="32"/>
      <c r="AC223" s="32"/>
      <c r="AD223" s="32"/>
      <c r="AE223" s="32"/>
      <c r="AR223" s="200" t="s">
        <v>430</v>
      </c>
      <c r="AT223" s="200" t="s">
        <v>179</v>
      </c>
      <c r="AU223" s="200" t="s">
        <v>89</v>
      </c>
      <c r="AY223" s="15" t="s">
        <v>177</v>
      </c>
      <c r="BE223" s="201">
        <f>IF(N223="základní",J223,0)</f>
        <v>0</v>
      </c>
      <c r="BF223" s="201">
        <f>IF(N223="snížená",J223,0)</f>
        <v>0</v>
      </c>
      <c r="BG223" s="201">
        <f>IF(N223="zákl. přenesená",J223,0)</f>
        <v>0</v>
      </c>
      <c r="BH223" s="201">
        <f>IF(N223="sníž. přenesená",J223,0)</f>
        <v>0</v>
      </c>
      <c r="BI223" s="201">
        <f>IF(N223="nulová",J223,0)</f>
        <v>0</v>
      </c>
      <c r="BJ223" s="15" t="s">
        <v>87</v>
      </c>
      <c r="BK223" s="201">
        <f>ROUND(I223*H223,2)</f>
        <v>0</v>
      </c>
      <c r="BL223" s="15" t="s">
        <v>430</v>
      </c>
      <c r="BM223" s="200" t="s">
        <v>1489</v>
      </c>
    </row>
    <row r="224" spans="1:47" s="2" customFormat="1" ht="11.25">
      <c r="A224" s="32"/>
      <c r="B224" s="33"/>
      <c r="C224" s="34"/>
      <c r="D224" s="202" t="s">
        <v>186</v>
      </c>
      <c r="E224" s="34"/>
      <c r="F224" s="203" t="s">
        <v>453</v>
      </c>
      <c r="G224" s="34"/>
      <c r="H224" s="34"/>
      <c r="I224" s="204"/>
      <c r="J224" s="34"/>
      <c r="K224" s="34"/>
      <c r="L224" s="37"/>
      <c r="M224" s="205"/>
      <c r="N224" s="206"/>
      <c r="O224" s="69"/>
      <c r="P224" s="69"/>
      <c r="Q224" s="69"/>
      <c r="R224" s="69"/>
      <c r="S224" s="69"/>
      <c r="T224" s="70"/>
      <c r="U224" s="32"/>
      <c r="V224" s="32"/>
      <c r="W224" s="32"/>
      <c r="X224" s="32"/>
      <c r="Y224" s="32"/>
      <c r="Z224" s="32"/>
      <c r="AA224" s="32"/>
      <c r="AB224" s="32"/>
      <c r="AC224" s="32"/>
      <c r="AD224" s="32"/>
      <c r="AE224" s="32"/>
      <c r="AT224" s="15" t="s">
        <v>186</v>
      </c>
      <c r="AU224" s="15" t="s">
        <v>89</v>
      </c>
    </row>
    <row r="225" spans="2:63" s="12" customFormat="1" ht="22.9" customHeight="1">
      <c r="B225" s="173"/>
      <c r="C225" s="174"/>
      <c r="D225" s="175" t="s">
        <v>79</v>
      </c>
      <c r="E225" s="187" t="s">
        <v>455</v>
      </c>
      <c r="F225" s="187" t="s">
        <v>456</v>
      </c>
      <c r="G225" s="174"/>
      <c r="H225" s="174"/>
      <c r="I225" s="177"/>
      <c r="J225" s="188">
        <f>BK225</f>
        <v>0</v>
      </c>
      <c r="K225" s="174"/>
      <c r="L225" s="179"/>
      <c r="M225" s="180"/>
      <c r="N225" s="181"/>
      <c r="O225" s="181"/>
      <c r="P225" s="182">
        <f>SUM(P226:P229)</f>
        <v>0</v>
      </c>
      <c r="Q225" s="181"/>
      <c r="R225" s="182">
        <f>SUM(R226:R229)</f>
        <v>0</v>
      </c>
      <c r="S225" s="181"/>
      <c r="T225" s="183">
        <f>SUM(T226:T229)</f>
        <v>0</v>
      </c>
      <c r="AR225" s="184" t="s">
        <v>207</v>
      </c>
      <c r="AT225" s="185" t="s">
        <v>79</v>
      </c>
      <c r="AU225" s="185" t="s">
        <v>87</v>
      </c>
      <c r="AY225" s="184" t="s">
        <v>177</v>
      </c>
      <c r="BK225" s="186">
        <f>SUM(BK226:BK229)</f>
        <v>0</v>
      </c>
    </row>
    <row r="226" spans="1:65" s="2" customFormat="1" ht="14.45" customHeight="1">
      <c r="A226" s="32"/>
      <c r="B226" s="33"/>
      <c r="C226" s="189" t="s">
        <v>371</v>
      </c>
      <c r="D226" s="189" t="s">
        <v>179</v>
      </c>
      <c r="E226" s="190" t="s">
        <v>458</v>
      </c>
      <c r="F226" s="191" t="s">
        <v>459</v>
      </c>
      <c r="G226" s="192" t="s">
        <v>429</v>
      </c>
      <c r="H226" s="193">
        <v>1</v>
      </c>
      <c r="I226" s="194"/>
      <c r="J226" s="195">
        <f>ROUND(I226*H226,2)</f>
        <v>0</v>
      </c>
      <c r="K226" s="191" t="s">
        <v>183</v>
      </c>
      <c r="L226" s="37"/>
      <c r="M226" s="196" t="s">
        <v>1</v>
      </c>
      <c r="N226" s="197" t="s">
        <v>45</v>
      </c>
      <c r="O226" s="69"/>
      <c r="P226" s="198">
        <f>O226*H226</f>
        <v>0</v>
      </c>
      <c r="Q226" s="198">
        <v>0</v>
      </c>
      <c r="R226" s="198">
        <f>Q226*H226</f>
        <v>0</v>
      </c>
      <c r="S226" s="198">
        <v>0</v>
      </c>
      <c r="T226" s="199">
        <f>S226*H226</f>
        <v>0</v>
      </c>
      <c r="U226" s="32"/>
      <c r="V226" s="32"/>
      <c r="W226" s="32"/>
      <c r="X226" s="32"/>
      <c r="Y226" s="32"/>
      <c r="Z226" s="32"/>
      <c r="AA226" s="32"/>
      <c r="AB226" s="32"/>
      <c r="AC226" s="32"/>
      <c r="AD226" s="32"/>
      <c r="AE226" s="32"/>
      <c r="AR226" s="200" t="s">
        <v>430</v>
      </c>
      <c r="AT226" s="200" t="s">
        <v>179</v>
      </c>
      <c r="AU226" s="200" t="s">
        <v>89</v>
      </c>
      <c r="AY226" s="15" t="s">
        <v>177</v>
      </c>
      <c r="BE226" s="201">
        <f>IF(N226="základní",J226,0)</f>
        <v>0</v>
      </c>
      <c r="BF226" s="201">
        <f>IF(N226="snížená",J226,0)</f>
        <v>0</v>
      </c>
      <c r="BG226" s="201">
        <f>IF(N226="zákl. přenesená",J226,0)</f>
        <v>0</v>
      </c>
      <c r="BH226" s="201">
        <f>IF(N226="sníž. přenesená",J226,0)</f>
        <v>0</v>
      </c>
      <c r="BI226" s="201">
        <f>IF(N226="nulová",J226,0)</f>
        <v>0</v>
      </c>
      <c r="BJ226" s="15" t="s">
        <v>87</v>
      </c>
      <c r="BK226" s="201">
        <f>ROUND(I226*H226,2)</f>
        <v>0</v>
      </c>
      <c r="BL226" s="15" t="s">
        <v>430</v>
      </c>
      <c r="BM226" s="200" t="s">
        <v>1490</v>
      </c>
    </row>
    <row r="227" spans="1:47" s="2" customFormat="1" ht="11.25">
      <c r="A227" s="32"/>
      <c r="B227" s="33"/>
      <c r="C227" s="34"/>
      <c r="D227" s="202" t="s">
        <v>186</v>
      </c>
      <c r="E227" s="34"/>
      <c r="F227" s="203" t="s">
        <v>459</v>
      </c>
      <c r="G227" s="34"/>
      <c r="H227" s="34"/>
      <c r="I227" s="204"/>
      <c r="J227" s="34"/>
      <c r="K227" s="34"/>
      <c r="L227" s="37"/>
      <c r="M227" s="205"/>
      <c r="N227" s="206"/>
      <c r="O227" s="69"/>
      <c r="P227" s="69"/>
      <c r="Q227" s="69"/>
      <c r="R227" s="69"/>
      <c r="S227" s="69"/>
      <c r="T227" s="70"/>
      <c r="U227" s="32"/>
      <c r="V227" s="32"/>
      <c r="W227" s="32"/>
      <c r="X227" s="32"/>
      <c r="Y227" s="32"/>
      <c r="Z227" s="32"/>
      <c r="AA227" s="32"/>
      <c r="AB227" s="32"/>
      <c r="AC227" s="32"/>
      <c r="AD227" s="32"/>
      <c r="AE227" s="32"/>
      <c r="AT227" s="15" t="s">
        <v>186</v>
      </c>
      <c r="AU227" s="15" t="s">
        <v>89</v>
      </c>
    </row>
    <row r="228" spans="1:65" s="2" customFormat="1" ht="14.45" customHeight="1">
      <c r="A228" s="32"/>
      <c r="B228" s="33"/>
      <c r="C228" s="189" t="s">
        <v>376</v>
      </c>
      <c r="D228" s="189" t="s">
        <v>179</v>
      </c>
      <c r="E228" s="190" t="s">
        <v>462</v>
      </c>
      <c r="F228" s="191" t="s">
        <v>463</v>
      </c>
      <c r="G228" s="192" t="s">
        <v>464</v>
      </c>
      <c r="H228" s="193">
        <v>1</v>
      </c>
      <c r="I228" s="194"/>
      <c r="J228" s="195">
        <f>ROUND(I228*H228,2)</f>
        <v>0</v>
      </c>
      <c r="K228" s="191" t="s">
        <v>183</v>
      </c>
      <c r="L228" s="37"/>
      <c r="M228" s="196" t="s">
        <v>1</v>
      </c>
      <c r="N228" s="197" t="s">
        <v>45</v>
      </c>
      <c r="O228" s="69"/>
      <c r="P228" s="198">
        <f>O228*H228</f>
        <v>0</v>
      </c>
      <c r="Q228" s="198">
        <v>0</v>
      </c>
      <c r="R228" s="198">
        <f>Q228*H228</f>
        <v>0</v>
      </c>
      <c r="S228" s="198">
        <v>0</v>
      </c>
      <c r="T228" s="199">
        <f>S228*H228</f>
        <v>0</v>
      </c>
      <c r="U228" s="32"/>
      <c r="V228" s="32"/>
      <c r="W228" s="32"/>
      <c r="X228" s="32"/>
      <c r="Y228" s="32"/>
      <c r="Z228" s="32"/>
      <c r="AA228" s="32"/>
      <c r="AB228" s="32"/>
      <c r="AC228" s="32"/>
      <c r="AD228" s="32"/>
      <c r="AE228" s="32"/>
      <c r="AR228" s="200" t="s">
        <v>430</v>
      </c>
      <c r="AT228" s="200" t="s">
        <v>179</v>
      </c>
      <c r="AU228" s="200" t="s">
        <v>89</v>
      </c>
      <c r="AY228" s="15" t="s">
        <v>177</v>
      </c>
      <c r="BE228" s="201">
        <f>IF(N228="základní",J228,0)</f>
        <v>0</v>
      </c>
      <c r="BF228" s="201">
        <f>IF(N228="snížená",J228,0)</f>
        <v>0</v>
      </c>
      <c r="BG228" s="201">
        <f>IF(N228="zákl. přenesená",J228,0)</f>
        <v>0</v>
      </c>
      <c r="BH228" s="201">
        <f>IF(N228="sníž. přenesená",J228,0)</f>
        <v>0</v>
      </c>
      <c r="BI228" s="201">
        <f>IF(N228="nulová",J228,0)</f>
        <v>0</v>
      </c>
      <c r="BJ228" s="15" t="s">
        <v>87</v>
      </c>
      <c r="BK228" s="201">
        <f>ROUND(I228*H228,2)</f>
        <v>0</v>
      </c>
      <c r="BL228" s="15" t="s">
        <v>430</v>
      </c>
      <c r="BM228" s="200" t="s">
        <v>1491</v>
      </c>
    </row>
    <row r="229" spans="1:47" s="2" customFormat="1" ht="11.25">
      <c r="A229" s="32"/>
      <c r="B229" s="33"/>
      <c r="C229" s="34"/>
      <c r="D229" s="202" t="s">
        <v>186</v>
      </c>
      <c r="E229" s="34"/>
      <c r="F229" s="203" t="s">
        <v>463</v>
      </c>
      <c r="G229" s="34"/>
      <c r="H229" s="34"/>
      <c r="I229" s="204"/>
      <c r="J229" s="34"/>
      <c r="K229" s="34"/>
      <c r="L229" s="37"/>
      <c r="M229" s="205"/>
      <c r="N229" s="206"/>
      <c r="O229" s="69"/>
      <c r="P229" s="69"/>
      <c r="Q229" s="69"/>
      <c r="R229" s="69"/>
      <c r="S229" s="69"/>
      <c r="T229" s="70"/>
      <c r="U229" s="32"/>
      <c r="V229" s="32"/>
      <c r="W229" s="32"/>
      <c r="X229" s="32"/>
      <c r="Y229" s="32"/>
      <c r="Z229" s="32"/>
      <c r="AA229" s="32"/>
      <c r="AB229" s="32"/>
      <c r="AC229" s="32"/>
      <c r="AD229" s="32"/>
      <c r="AE229" s="32"/>
      <c r="AT229" s="15" t="s">
        <v>186</v>
      </c>
      <c r="AU229" s="15" t="s">
        <v>89</v>
      </c>
    </row>
    <row r="230" spans="2:63" s="12" customFormat="1" ht="22.9" customHeight="1">
      <c r="B230" s="173"/>
      <c r="C230" s="174"/>
      <c r="D230" s="175" t="s">
        <v>79</v>
      </c>
      <c r="E230" s="187" t="s">
        <v>466</v>
      </c>
      <c r="F230" s="187" t="s">
        <v>467</v>
      </c>
      <c r="G230" s="174"/>
      <c r="H230" s="174"/>
      <c r="I230" s="177"/>
      <c r="J230" s="188">
        <f>BK230</f>
        <v>0</v>
      </c>
      <c r="K230" s="174"/>
      <c r="L230" s="179"/>
      <c r="M230" s="180"/>
      <c r="N230" s="181"/>
      <c r="O230" s="181"/>
      <c r="P230" s="182">
        <f>SUM(P231:P234)</f>
        <v>0</v>
      </c>
      <c r="Q230" s="181"/>
      <c r="R230" s="182">
        <f>SUM(R231:R234)</f>
        <v>0</v>
      </c>
      <c r="S230" s="181"/>
      <c r="T230" s="183">
        <f>SUM(T231:T234)</f>
        <v>0</v>
      </c>
      <c r="AR230" s="184" t="s">
        <v>207</v>
      </c>
      <c r="AT230" s="185" t="s">
        <v>79</v>
      </c>
      <c r="AU230" s="185" t="s">
        <v>87</v>
      </c>
      <c r="AY230" s="184" t="s">
        <v>177</v>
      </c>
      <c r="BK230" s="186">
        <f>SUM(BK231:BK234)</f>
        <v>0</v>
      </c>
    </row>
    <row r="231" spans="1:65" s="2" customFormat="1" ht="14.45" customHeight="1">
      <c r="A231" s="32"/>
      <c r="B231" s="33"/>
      <c r="C231" s="189" t="s">
        <v>381</v>
      </c>
      <c r="D231" s="189" t="s">
        <v>179</v>
      </c>
      <c r="E231" s="190" t="s">
        <v>469</v>
      </c>
      <c r="F231" s="191" t="s">
        <v>470</v>
      </c>
      <c r="G231" s="192" t="s">
        <v>429</v>
      </c>
      <c r="H231" s="193">
        <v>1</v>
      </c>
      <c r="I231" s="194"/>
      <c r="J231" s="195">
        <f>ROUND(I231*H231,2)</f>
        <v>0</v>
      </c>
      <c r="K231" s="191" t="s">
        <v>183</v>
      </c>
      <c r="L231" s="37"/>
      <c r="M231" s="196" t="s">
        <v>1</v>
      </c>
      <c r="N231" s="197" t="s">
        <v>45</v>
      </c>
      <c r="O231" s="69"/>
      <c r="P231" s="198">
        <f>O231*H231</f>
        <v>0</v>
      </c>
      <c r="Q231" s="198">
        <v>0</v>
      </c>
      <c r="R231" s="198">
        <f>Q231*H231</f>
        <v>0</v>
      </c>
      <c r="S231" s="198">
        <v>0</v>
      </c>
      <c r="T231" s="199">
        <f>S231*H231</f>
        <v>0</v>
      </c>
      <c r="U231" s="32"/>
      <c r="V231" s="32"/>
      <c r="W231" s="32"/>
      <c r="X231" s="32"/>
      <c r="Y231" s="32"/>
      <c r="Z231" s="32"/>
      <c r="AA231" s="32"/>
      <c r="AB231" s="32"/>
      <c r="AC231" s="32"/>
      <c r="AD231" s="32"/>
      <c r="AE231" s="32"/>
      <c r="AR231" s="200" t="s">
        <v>430</v>
      </c>
      <c r="AT231" s="200" t="s">
        <v>179</v>
      </c>
      <c r="AU231" s="200" t="s">
        <v>89</v>
      </c>
      <c r="AY231" s="15" t="s">
        <v>177</v>
      </c>
      <c r="BE231" s="201">
        <f>IF(N231="základní",J231,0)</f>
        <v>0</v>
      </c>
      <c r="BF231" s="201">
        <f>IF(N231="snížená",J231,0)</f>
        <v>0</v>
      </c>
      <c r="BG231" s="201">
        <f>IF(N231="zákl. přenesená",J231,0)</f>
        <v>0</v>
      </c>
      <c r="BH231" s="201">
        <f>IF(N231="sníž. přenesená",J231,0)</f>
        <v>0</v>
      </c>
      <c r="BI231" s="201">
        <f>IF(N231="nulová",J231,0)</f>
        <v>0</v>
      </c>
      <c r="BJ231" s="15" t="s">
        <v>87</v>
      </c>
      <c r="BK231" s="201">
        <f>ROUND(I231*H231,2)</f>
        <v>0</v>
      </c>
      <c r="BL231" s="15" t="s">
        <v>430</v>
      </c>
      <c r="BM231" s="200" t="s">
        <v>1492</v>
      </c>
    </row>
    <row r="232" spans="1:47" s="2" customFormat="1" ht="11.25">
      <c r="A232" s="32"/>
      <c r="B232" s="33"/>
      <c r="C232" s="34"/>
      <c r="D232" s="202" t="s">
        <v>186</v>
      </c>
      <c r="E232" s="34"/>
      <c r="F232" s="203" t="s">
        <v>470</v>
      </c>
      <c r="G232" s="34"/>
      <c r="H232" s="34"/>
      <c r="I232" s="204"/>
      <c r="J232" s="34"/>
      <c r="K232" s="34"/>
      <c r="L232" s="37"/>
      <c r="M232" s="205"/>
      <c r="N232" s="206"/>
      <c r="O232" s="69"/>
      <c r="P232" s="69"/>
      <c r="Q232" s="69"/>
      <c r="R232" s="69"/>
      <c r="S232" s="69"/>
      <c r="T232" s="70"/>
      <c r="U232" s="32"/>
      <c r="V232" s="32"/>
      <c r="W232" s="32"/>
      <c r="X232" s="32"/>
      <c r="Y232" s="32"/>
      <c r="Z232" s="32"/>
      <c r="AA232" s="32"/>
      <c r="AB232" s="32"/>
      <c r="AC232" s="32"/>
      <c r="AD232" s="32"/>
      <c r="AE232" s="32"/>
      <c r="AT232" s="15" t="s">
        <v>186</v>
      </c>
      <c r="AU232" s="15" t="s">
        <v>89</v>
      </c>
    </row>
    <row r="233" spans="1:65" s="2" customFormat="1" ht="14.45" customHeight="1">
      <c r="A233" s="32"/>
      <c r="B233" s="33"/>
      <c r="C233" s="189" t="s">
        <v>386</v>
      </c>
      <c r="D233" s="189" t="s">
        <v>179</v>
      </c>
      <c r="E233" s="190" t="s">
        <v>473</v>
      </c>
      <c r="F233" s="191" t="s">
        <v>474</v>
      </c>
      <c r="G233" s="192" t="s">
        <v>429</v>
      </c>
      <c r="H233" s="193">
        <v>2</v>
      </c>
      <c r="I233" s="194"/>
      <c r="J233" s="195">
        <f>ROUND(I233*H233,2)</f>
        <v>0</v>
      </c>
      <c r="K233" s="191" t="s">
        <v>183</v>
      </c>
      <c r="L233" s="37"/>
      <c r="M233" s="196" t="s">
        <v>1</v>
      </c>
      <c r="N233" s="197" t="s">
        <v>45</v>
      </c>
      <c r="O233" s="69"/>
      <c r="P233" s="198">
        <f>O233*H233</f>
        <v>0</v>
      </c>
      <c r="Q233" s="198">
        <v>0</v>
      </c>
      <c r="R233" s="198">
        <f>Q233*H233</f>
        <v>0</v>
      </c>
      <c r="S233" s="198">
        <v>0</v>
      </c>
      <c r="T233" s="199">
        <f>S233*H233</f>
        <v>0</v>
      </c>
      <c r="U233" s="32"/>
      <c r="V233" s="32"/>
      <c r="W233" s="32"/>
      <c r="X233" s="32"/>
      <c r="Y233" s="32"/>
      <c r="Z233" s="32"/>
      <c r="AA233" s="32"/>
      <c r="AB233" s="32"/>
      <c r="AC233" s="32"/>
      <c r="AD233" s="32"/>
      <c r="AE233" s="32"/>
      <c r="AR233" s="200" t="s">
        <v>430</v>
      </c>
      <c r="AT233" s="200" t="s">
        <v>179</v>
      </c>
      <c r="AU233" s="200" t="s">
        <v>89</v>
      </c>
      <c r="AY233" s="15" t="s">
        <v>177</v>
      </c>
      <c r="BE233" s="201">
        <f>IF(N233="základní",J233,0)</f>
        <v>0</v>
      </c>
      <c r="BF233" s="201">
        <f>IF(N233="snížená",J233,0)</f>
        <v>0</v>
      </c>
      <c r="BG233" s="201">
        <f>IF(N233="zákl. přenesená",J233,0)</f>
        <v>0</v>
      </c>
      <c r="BH233" s="201">
        <f>IF(N233="sníž. přenesená",J233,0)</f>
        <v>0</v>
      </c>
      <c r="BI233" s="201">
        <f>IF(N233="nulová",J233,0)</f>
        <v>0</v>
      </c>
      <c r="BJ233" s="15" t="s">
        <v>87</v>
      </c>
      <c r="BK233" s="201">
        <f>ROUND(I233*H233,2)</f>
        <v>0</v>
      </c>
      <c r="BL233" s="15" t="s">
        <v>430</v>
      </c>
      <c r="BM233" s="200" t="s">
        <v>1493</v>
      </c>
    </row>
    <row r="234" spans="1:47" s="2" customFormat="1" ht="11.25">
      <c r="A234" s="32"/>
      <c r="B234" s="33"/>
      <c r="C234" s="34"/>
      <c r="D234" s="202" t="s">
        <v>186</v>
      </c>
      <c r="E234" s="34"/>
      <c r="F234" s="203" t="s">
        <v>476</v>
      </c>
      <c r="G234" s="34"/>
      <c r="H234" s="34"/>
      <c r="I234" s="204"/>
      <c r="J234" s="34"/>
      <c r="K234" s="34"/>
      <c r="L234" s="37"/>
      <c r="M234" s="205"/>
      <c r="N234" s="206"/>
      <c r="O234" s="69"/>
      <c r="P234" s="69"/>
      <c r="Q234" s="69"/>
      <c r="R234" s="69"/>
      <c r="S234" s="69"/>
      <c r="T234" s="70"/>
      <c r="U234" s="32"/>
      <c r="V234" s="32"/>
      <c r="W234" s="32"/>
      <c r="X234" s="32"/>
      <c r="Y234" s="32"/>
      <c r="Z234" s="32"/>
      <c r="AA234" s="32"/>
      <c r="AB234" s="32"/>
      <c r="AC234" s="32"/>
      <c r="AD234" s="32"/>
      <c r="AE234" s="32"/>
      <c r="AT234" s="15" t="s">
        <v>186</v>
      </c>
      <c r="AU234" s="15" t="s">
        <v>89</v>
      </c>
    </row>
    <row r="235" spans="2:63" s="12" customFormat="1" ht="22.9" customHeight="1">
      <c r="B235" s="173"/>
      <c r="C235" s="174"/>
      <c r="D235" s="175" t="s">
        <v>79</v>
      </c>
      <c r="E235" s="187" t="s">
        <v>477</v>
      </c>
      <c r="F235" s="187" t="s">
        <v>478</v>
      </c>
      <c r="G235" s="174"/>
      <c r="H235" s="174"/>
      <c r="I235" s="177"/>
      <c r="J235" s="188">
        <f>BK235</f>
        <v>0</v>
      </c>
      <c r="K235" s="174"/>
      <c r="L235" s="179"/>
      <c r="M235" s="180"/>
      <c r="N235" s="181"/>
      <c r="O235" s="181"/>
      <c r="P235" s="182">
        <f>SUM(P236:P237)</f>
        <v>0</v>
      </c>
      <c r="Q235" s="181"/>
      <c r="R235" s="182">
        <f>SUM(R236:R237)</f>
        <v>0</v>
      </c>
      <c r="S235" s="181"/>
      <c r="T235" s="183">
        <f>SUM(T236:T237)</f>
        <v>0</v>
      </c>
      <c r="AR235" s="184" t="s">
        <v>207</v>
      </c>
      <c r="AT235" s="185" t="s">
        <v>79</v>
      </c>
      <c r="AU235" s="185" t="s">
        <v>87</v>
      </c>
      <c r="AY235" s="184" t="s">
        <v>177</v>
      </c>
      <c r="BK235" s="186">
        <f>SUM(BK236:BK237)</f>
        <v>0</v>
      </c>
    </row>
    <row r="236" spans="1:65" s="2" customFormat="1" ht="14.45" customHeight="1">
      <c r="A236" s="32"/>
      <c r="B236" s="33"/>
      <c r="C236" s="189" t="s">
        <v>394</v>
      </c>
      <c r="D236" s="189" t="s">
        <v>179</v>
      </c>
      <c r="E236" s="190" t="s">
        <v>480</v>
      </c>
      <c r="F236" s="191" t="s">
        <v>481</v>
      </c>
      <c r="G236" s="192" t="s">
        <v>429</v>
      </c>
      <c r="H236" s="193">
        <v>1</v>
      </c>
      <c r="I236" s="194"/>
      <c r="J236" s="195">
        <f>ROUND(I236*H236,2)</f>
        <v>0</v>
      </c>
      <c r="K236" s="191" t="s">
        <v>183</v>
      </c>
      <c r="L236" s="37"/>
      <c r="M236" s="196" t="s">
        <v>1</v>
      </c>
      <c r="N236" s="197" t="s">
        <v>45</v>
      </c>
      <c r="O236" s="69"/>
      <c r="P236" s="198">
        <f>O236*H236</f>
        <v>0</v>
      </c>
      <c r="Q236" s="198">
        <v>0</v>
      </c>
      <c r="R236" s="198">
        <f>Q236*H236</f>
        <v>0</v>
      </c>
      <c r="S236" s="198">
        <v>0</v>
      </c>
      <c r="T236" s="199">
        <f>S236*H236</f>
        <v>0</v>
      </c>
      <c r="U236" s="32"/>
      <c r="V236" s="32"/>
      <c r="W236" s="32"/>
      <c r="X236" s="32"/>
      <c r="Y236" s="32"/>
      <c r="Z236" s="32"/>
      <c r="AA236" s="32"/>
      <c r="AB236" s="32"/>
      <c r="AC236" s="32"/>
      <c r="AD236" s="32"/>
      <c r="AE236" s="32"/>
      <c r="AR236" s="200" t="s">
        <v>430</v>
      </c>
      <c r="AT236" s="200" t="s">
        <v>179</v>
      </c>
      <c r="AU236" s="200" t="s">
        <v>89</v>
      </c>
      <c r="AY236" s="15" t="s">
        <v>177</v>
      </c>
      <c r="BE236" s="201">
        <f>IF(N236="základní",J236,0)</f>
        <v>0</v>
      </c>
      <c r="BF236" s="201">
        <f>IF(N236="snížená",J236,0)</f>
        <v>0</v>
      </c>
      <c r="BG236" s="201">
        <f>IF(N236="zákl. přenesená",J236,0)</f>
        <v>0</v>
      </c>
      <c r="BH236" s="201">
        <f>IF(N236="sníž. přenesená",J236,0)</f>
        <v>0</v>
      </c>
      <c r="BI236" s="201">
        <f>IF(N236="nulová",J236,0)</f>
        <v>0</v>
      </c>
      <c r="BJ236" s="15" t="s">
        <v>87</v>
      </c>
      <c r="BK236" s="201">
        <f>ROUND(I236*H236,2)</f>
        <v>0</v>
      </c>
      <c r="BL236" s="15" t="s">
        <v>430</v>
      </c>
      <c r="BM236" s="200" t="s">
        <v>1494</v>
      </c>
    </row>
    <row r="237" spans="1:47" s="2" customFormat="1" ht="11.25">
      <c r="A237" s="32"/>
      <c r="B237" s="33"/>
      <c r="C237" s="34"/>
      <c r="D237" s="202" t="s">
        <v>186</v>
      </c>
      <c r="E237" s="34"/>
      <c r="F237" s="203" t="s">
        <v>481</v>
      </c>
      <c r="G237" s="34"/>
      <c r="H237" s="34"/>
      <c r="I237" s="204"/>
      <c r="J237" s="34"/>
      <c r="K237" s="34"/>
      <c r="L237" s="37"/>
      <c r="M237" s="205"/>
      <c r="N237" s="206"/>
      <c r="O237" s="69"/>
      <c r="P237" s="69"/>
      <c r="Q237" s="69"/>
      <c r="R237" s="69"/>
      <c r="S237" s="69"/>
      <c r="T237" s="70"/>
      <c r="U237" s="32"/>
      <c r="V237" s="32"/>
      <c r="W237" s="32"/>
      <c r="X237" s="32"/>
      <c r="Y237" s="32"/>
      <c r="Z237" s="32"/>
      <c r="AA237" s="32"/>
      <c r="AB237" s="32"/>
      <c r="AC237" s="32"/>
      <c r="AD237" s="32"/>
      <c r="AE237" s="32"/>
      <c r="AT237" s="15" t="s">
        <v>186</v>
      </c>
      <c r="AU237" s="15" t="s">
        <v>89</v>
      </c>
    </row>
    <row r="238" spans="2:63" s="12" customFormat="1" ht="22.9" customHeight="1">
      <c r="B238" s="173"/>
      <c r="C238" s="174"/>
      <c r="D238" s="175" t="s">
        <v>79</v>
      </c>
      <c r="E238" s="187" t="s">
        <v>483</v>
      </c>
      <c r="F238" s="187" t="s">
        <v>484</v>
      </c>
      <c r="G238" s="174"/>
      <c r="H238" s="174"/>
      <c r="I238" s="177"/>
      <c r="J238" s="188">
        <f>BK238</f>
        <v>0</v>
      </c>
      <c r="K238" s="174"/>
      <c r="L238" s="179"/>
      <c r="M238" s="180"/>
      <c r="N238" s="181"/>
      <c r="O238" s="181"/>
      <c r="P238" s="182">
        <f>SUM(P239:P241)</f>
        <v>0</v>
      </c>
      <c r="Q238" s="181"/>
      <c r="R238" s="182">
        <f>SUM(R239:R241)</f>
        <v>0</v>
      </c>
      <c r="S238" s="181"/>
      <c r="T238" s="183">
        <f>SUM(T239:T241)</f>
        <v>0</v>
      </c>
      <c r="AR238" s="184" t="s">
        <v>207</v>
      </c>
      <c r="AT238" s="185" t="s">
        <v>79</v>
      </c>
      <c r="AU238" s="185" t="s">
        <v>87</v>
      </c>
      <c r="AY238" s="184" t="s">
        <v>177</v>
      </c>
      <c r="BK238" s="186">
        <f>SUM(BK239:BK241)</f>
        <v>0</v>
      </c>
    </row>
    <row r="239" spans="1:65" s="2" customFormat="1" ht="14.45" customHeight="1">
      <c r="A239" s="32"/>
      <c r="B239" s="33"/>
      <c r="C239" s="189" t="s">
        <v>399</v>
      </c>
      <c r="D239" s="189" t="s">
        <v>179</v>
      </c>
      <c r="E239" s="190" t="s">
        <v>486</v>
      </c>
      <c r="F239" s="191" t="s">
        <v>487</v>
      </c>
      <c r="G239" s="192" t="s">
        <v>488</v>
      </c>
      <c r="H239" s="193">
        <v>1</v>
      </c>
      <c r="I239" s="194"/>
      <c r="J239" s="195">
        <f>ROUND(I239*H239,2)</f>
        <v>0</v>
      </c>
      <c r="K239" s="191" t="s">
        <v>183</v>
      </c>
      <c r="L239" s="37"/>
      <c r="M239" s="196" t="s">
        <v>1</v>
      </c>
      <c r="N239" s="197" t="s">
        <v>45</v>
      </c>
      <c r="O239" s="69"/>
      <c r="P239" s="198">
        <f>O239*H239</f>
        <v>0</v>
      </c>
      <c r="Q239" s="198">
        <v>0</v>
      </c>
      <c r="R239" s="198">
        <f>Q239*H239</f>
        <v>0</v>
      </c>
      <c r="S239" s="198">
        <v>0</v>
      </c>
      <c r="T239" s="199">
        <f>S239*H239</f>
        <v>0</v>
      </c>
      <c r="U239" s="32"/>
      <c r="V239" s="32"/>
      <c r="W239" s="32"/>
      <c r="X239" s="32"/>
      <c r="Y239" s="32"/>
      <c r="Z239" s="32"/>
      <c r="AA239" s="32"/>
      <c r="AB239" s="32"/>
      <c r="AC239" s="32"/>
      <c r="AD239" s="32"/>
      <c r="AE239" s="32"/>
      <c r="AR239" s="200" t="s">
        <v>430</v>
      </c>
      <c r="AT239" s="200" t="s">
        <v>179</v>
      </c>
      <c r="AU239" s="200" t="s">
        <v>89</v>
      </c>
      <c r="AY239" s="15" t="s">
        <v>177</v>
      </c>
      <c r="BE239" s="201">
        <f>IF(N239="základní",J239,0)</f>
        <v>0</v>
      </c>
      <c r="BF239" s="201">
        <f>IF(N239="snížená",J239,0)</f>
        <v>0</v>
      </c>
      <c r="BG239" s="201">
        <f>IF(N239="zákl. přenesená",J239,0)</f>
        <v>0</v>
      </c>
      <c r="BH239" s="201">
        <f>IF(N239="sníž. přenesená",J239,0)</f>
        <v>0</v>
      </c>
      <c r="BI239" s="201">
        <f>IF(N239="nulová",J239,0)</f>
        <v>0</v>
      </c>
      <c r="BJ239" s="15" t="s">
        <v>87</v>
      </c>
      <c r="BK239" s="201">
        <f>ROUND(I239*H239,2)</f>
        <v>0</v>
      </c>
      <c r="BL239" s="15" t="s">
        <v>430</v>
      </c>
      <c r="BM239" s="200" t="s">
        <v>1495</v>
      </c>
    </row>
    <row r="240" spans="1:47" s="2" customFormat="1" ht="11.25">
      <c r="A240" s="32"/>
      <c r="B240" s="33"/>
      <c r="C240" s="34"/>
      <c r="D240" s="202" t="s">
        <v>186</v>
      </c>
      <c r="E240" s="34"/>
      <c r="F240" s="203" t="s">
        <v>490</v>
      </c>
      <c r="G240" s="34"/>
      <c r="H240" s="34"/>
      <c r="I240" s="204"/>
      <c r="J240" s="34"/>
      <c r="K240" s="34"/>
      <c r="L240" s="37"/>
      <c r="M240" s="205"/>
      <c r="N240" s="206"/>
      <c r="O240" s="69"/>
      <c r="P240" s="69"/>
      <c r="Q240" s="69"/>
      <c r="R240" s="69"/>
      <c r="S240" s="69"/>
      <c r="T240" s="70"/>
      <c r="U240" s="32"/>
      <c r="V240" s="32"/>
      <c r="W240" s="32"/>
      <c r="X240" s="32"/>
      <c r="Y240" s="32"/>
      <c r="Z240" s="32"/>
      <c r="AA240" s="32"/>
      <c r="AB240" s="32"/>
      <c r="AC240" s="32"/>
      <c r="AD240" s="32"/>
      <c r="AE240" s="32"/>
      <c r="AT240" s="15" t="s">
        <v>186</v>
      </c>
      <c r="AU240" s="15" t="s">
        <v>89</v>
      </c>
    </row>
    <row r="241" spans="1:47" s="2" customFormat="1" ht="39">
      <c r="A241" s="32"/>
      <c r="B241" s="33"/>
      <c r="C241" s="34"/>
      <c r="D241" s="202" t="s">
        <v>188</v>
      </c>
      <c r="E241" s="34"/>
      <c r="F241" s="207" t="s">
        <v>491</v>
      </c>
      <c r="G241" s="34"/>
      <c r="H241" s="34"/>
      <c r="I241" s="204"/>
      <c r="J241" s="34"/>
      <c r="K241" s="34"/>
      <c r="L241" s="37"/>
      <c r="M241" s="205"/>
      <c r="N241" s="206"/>
      <c r="O241" s="69"/>
      <c r="P241" s="69"/>
      <c r="Q241" s="69"/>
      <c r="R241" s="69"/>
      <c r="S241" s="69"/>
      <c r="T241" s="70"/>
      <c r="U241" s="32"/>
      <c r="V241" s="32"/>
      <c r="W241" s="32"/>
      <c r="X241" s="32"/>
      <c r="Y241" s="32"/>
      <c r="Z241" s="32"/>
      <c r="AA241" s="32"/>
      <c r="AB241" s="32"/>
      <c r="AC241" s="32"/>
      <c r="AD241" s="32"/>
      <c r="AE241" s="32"/>
      <c r="AT241" s="15" t="s">
        <v>188</v>
      </c>
      <c r="AU241" s="15" t="s">
        <v>89</v>
      </c>
    </row>
    <row r="242" spans="2:63" s="12" customFormat="1" ht="22.9" customHeight="1">
      <c r="B242" s="173"/>
      <c r="C242" s="174"/>
      <c r="D242" s="175" t="s">
        <v>79</v>
      </c>
      <c r="E242" s="187" t="s">
        <v>492</v>
      </c>
      <c r="F242" s="187" t="s">
        <v>493</v>
      </c>
      <c r="G242" s="174"/>
      <c r="H242" s="174"/>
      <c r="I242" s="177"/>
      <c r="J242" s="188">
        <f>BK242</f>
        <v>0</v>
      </c>
      <c r="K242" s="174"/>
      <c r="L242" s="179"/>
      <c r="M242" s="180"/>
      <c r="N242" s="181"/>
      <c r="O242" s="181"/>
      <c r="P242" s="182">
        <f>SUM(P243:P244)</f>
        <v>0</v>
      </c>
      <c r="Q242" s="181"/>
      <c r="R242" s="182">
        <f>SUM(R243:R244)</f>
        <v>0</v>
      </c>
      <c r="S242" s="181"/>
      <c r="T242" s="183">
        <f>SUM(T243:T244)</f>
        <v>0</v>
      </c>
      <c r="AR242" s="184" t="s">
        <v>207</v>
      </c>
      <c r="AT242" s="185" t="s">
        <v>79</v>
      </c>
      <c r="AU242" s="185" t="s">
        <v>87</v>
      </c>
      <c r="AY242" s="184" t="s">
        <v>177</v>
      </c>
      <c r="BK242" s="186">
        <f>SUM(BK243:BK244)</f>
        <v>0</v>
      </c>
    </row>
    <row r="243" spans="1:65" s="2" customFormat="1" ht="14.45" customHeight="1">
      <c r="A243" s="32"/>
      <c r="B243" s="33"/>
      <c r="C243" s="189" t="s">
        <v>404</v>
      </c>
      <c r="D243" s="189" t="s">
        <v>179</v>
      </c>
      <c r="E243" s="190" t="s">
        <v>495</v>
      </c>
      <c r="F243" s="191" t="s">
        <v>496</v>
      </c>
      <c r="G243" s="192" t="s">
        <v>429</v>
      </c>
      <c r="H243" s="193">
        <v>1</v>
      </c>
      <c r="I243" s="194"/>
      <c r="J243" s="195">
        <f>ROUND(I243*H243,2)</f>
        <v>0</v>
      </c>
      <c r="K243" s="191" t="s">
        <v>183</v>
      </c>
      <c r="L243" s="37"/>
      <c r="M243" s="196" t="s">
        <v>1</v>
      </c>
      <c r="N243" s="197" t="s">
        <v>45</v>
      </c>
      <c r="O243" s="69"/>
      <c r="P243" s="198">
        <f>O243*H243</f>
        <v>0</v>
      </c>
      <c r="Q243" s="198">
        <v>0</v>
      </c>
      <c r="R243" s="198">
        <f>Q243*H243</f>
        <v>0</v>
      </c>
      <c r="S243" s="198">
        <v>0</v>
      </c>
      <c r="T243" s="199">
        <f>S243*H243</f>
        <v>0</v>
      </c>
      <c r="U243" s="32"/>
      <c r="V243" s="32"/>
      <c r="W243" s="32"/>
      <c r="X243" s="32"/>
      <c r="Y243" s="32"/>
      <c r="Z243" s="32"/>
      <c r="AA243" s="32"/>
      <c r="AB243" s="32"/>
      <c r="AC243" s="32"/>
      <c r="AD243" s="32"/>
      <c r="AE243" s="32"/>
      <c r="AR243" s="200" t="s">
        <v>430</v>
      </c>
      <c r="AT243" s="200" t="s">
        <v>179</v>
      </c>
      <c r="AU243" s="200" t="s">
        <v>89</v>
      </c>
      <c r="AY243" s="15" t="s">
        <v>177</v>
      </c>
      <c r="BE243" s="201">
        <f>IF(N243="základní",J243,0)</f>
        <v>0</v>
      </c>
      <c r="BF243" s="201">
        <f>IF(N243="snížená",J243,0)</f>
        <v>0</v>
      </c>
      <c r="BG243" s="201">
        <f>IF(N243="zákl. přenesená",J243,0)</f>
        <v>0</v>
      </c>
      <c r="BH243" s="201">
        <f>IF(N243="sníž. přenesená",J243,0)</f>
        <v>0</v>
      </c>
      <c r="BI243" s="201">
        <f>IF(N243="nulová",J243,0)</f>
        <v>0</v>
      </c>
      <c r="BJ243" s="15" t="s">
        <v>87</v>
      </c>
      <c r="BK243" s="201">
        <f>ROUND(I243*H243,2)</f>
        <v>0</v>
      </c>
      <c r="BL243" s="15" t="s">
        <v>430</v>
      </c>
      <c r="BM243" s="200" t="s">
        <v>1496</v>
      </c>
    </row>
    <row r="244" spans="1:47" s="2" customFormat="1" ht="11.25">
      <c r="A244" s="32"/>
      <c r="B244" s="33"/>
      <c r="C244" s="34"/>
      <c r="D244" s="202" t="s">
        <v>186</v>
      </c>
      <c r="E244" s="34"/>
      <c r="F244" s="203" t="s">
        <v>498</v>
      </c>
      <c r="G244" s="34"/>
      <c r="H244" s="34"/>
      <c r="I244" s="204"/>
      <c r="J244" s="34"/>
      <c r="K244" s="34"/>
      <c r="L244" s="37"/>
      <c r="M244" s="218"/>
      <c r="N244" s="219"/>
      <c r="O244" s="220"/>
      <c r="P244" s="220"/>
      <c r="Q244" s="220"/>
      <c r="R244" s="220"/>
      <c r="S244" s="220"/>
      <c r="T244" s="221"/>
      <c r="U244" s="32"/>
      <c r="V244" s="32"/>
      <c r="W244" s="32"/>
      <c r="X244" s="32"/>
      <c r="Y244" s="32"/>
      <c r="Z244" s="32"/>
      <c r="AA244" s="32"/>
      <c r="AB244" s="32"/>
      <c r="AC244" s="32"/>
      <c r="AD244" s="32"/>
      <c r="AE244" s="32"/>
      <c r="AT244" s="15" t="s">
        <v>186</v>
      </c>
      <c r="AU244" s="15" t="s">
        <v>89</v>
      </c>
    </row>
    <row r="245" spans="1:31" s="2" customFormat="1" ht="6.95" customHeight="1">
      <c r="A245" s="32"/>
      <c r="B245" s="52"/>
      <c r="C245" s="53"/>
      <c r="D245" s="53"/>
      <c r="E245" s="53"/>
      <c r="F245" s="53"/>
      <c r="G245" s="53"/>
      <c r="H245" s="53"/>
      <c r="I245" s="53"/>
      <c r="J245" s="53"/>
      <c r="K245" s="53"/>
      <c r="L245" s="37"/>
      <c r="M245" s="32"/>
      <c r="O245" s="32"/>
      <c r="P245" s="32"/>
      <c r="Q245" s="32"/>
      <c r="R245" s="32"/>
      <c r="S245" s="32"/>
      <c r="T245" s="32"/>
      <c r="U245" s="32"/>
      <c r="V245" s="32"/>
      <c r="W245" s="32"/>
      <c r="X245" s="32"/>
      <c r="Y245" s="32"/>
      <c r="Z245" s="32"/>
      <c r="AA245" s="32"/>
      <c r="AB245" s="32"/>
      <c r="AC245" s="32"/>
      <c r="AD245" s="32"/>
      <c r="AE245" s="32"/>
    </row>
  </sheetData>
  <sheetProtection algorithmName="SHA-512" hashValue="mK5ISbVdvppf7zLYcH3870FUPuD2xVlTuUzXiuapcf4tW61vGuY6TcpbQJ7UY2Q+W0iK2/lUepHKZbvC7etnuQ==" saltValue="z0J8KkwgdkcCKWWdR+MYfxIXXLO5YTWTae8QUVrNA5vJRPJBnLF9sXgi1KOTZwZePvgc1rpE/HOu5dtLkGP0MA==" spinCount="100000" sheet="1" objects="1" scenarios="1" formatColumns="0" formatRows="0" autoFilter="0"/>
  <autoFilter ref="C126:K244"/>
  <mergeCells count="9">
    <mergeCell ref="E87:H87"/>
    <mergeCell ref="E117:H117"/>
    <mergeCell ref="E119:H11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3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126</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1:31" s="2" customFormat="1" ht="12" customHeight="1">
      <c r="A8" s="32"/>
      <c r="B8" s="37"/>
      <c r="C8" s="32"/>
      <c r="D8" s="117" t="s">
        <v>137</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81" t="s">
        <v>1497</v>
      </c>
      <c r="F9" s="280"/>
      <c r="G9" s="280"/>
      <c r="H9" s="280"/>
      <c r="I9" s="32"/>
      <c r="J9" s="32"/>
      <c r="K9" s="32"/>
      <c r="L9" s="49"/>
      <c r="S9" s="32"/>
      <c r="T9" s="32"/>
      <c r="U9" s="32"/>
      <c r="V9" s="32"/>
      <c r="W9" s="32"/>
      <c r="X9" s="32"/>
      <c r="Y9" s="32"/>
      <c r="Z9" s="32"/>
      <c r="AA9" s="32"/>
      <c r="AB9" s="32"/>
      <c r="AC9" s="32"/>
      <c r="AD9" s="32"/>
      <c r="AE9" s="32"/>
    </row>
    <row r="10" spans="1:31" s="2" customFormat="1" ht="11.25">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18</v>
      </c>
      <c r="E11" s="32"/>
      <c r="F11" s="108" t="s">
        <v>1</v>
      </c>
      <c r="G11" s="32"/>
      <c r="H11" s="32"/>
      <c r="I11" s="117" t="s">
        <v>19</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20</v>
      </c>
      <c r="E12" s="32"/>
      <c r="F12" s="108" t="s">
        <v>21</v>
      </c>
      <c r="G12" s="32"/>
      <c r="H12" s="32"/>
      <c r="I12" s="117" t="s">
        <v>22</v>
      </c>
      <c r="J12" s="118" t="str">
        <f>'Rekapitulace stavby'!AN8</f>
        <v>18. 4. 2020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24</v>
      </c>
      <c r="E14" s="32"/>
      <c r="F14" s="32"/>
      <c r="G14" s="32"/>
      <c r="H14" s="32"/>
      <c r="I14" s="117" t="s">
        <v>25</v>
      </c>
      <c r="J14" s="108" t="s">
        <v>26</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27</v>
      </c>
      <c r="F15" s="32"/>
      <c r="G15" s="32"/>
      <c r="H15" s="32"/>
      <c r="I15" s="117" t="s">
        <v>28</v>
      </c>
      <c r="J15" s="108" t="s">
        <v>29</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30</v>
      </c>
      <c r="E17" s="32"/>
      <c r="F17" s="32"/>
      <c r="G17" s="32"/>
      <c r="H17" s="32"/>
      <c r="I17" s="117" t="s">
        <v>25</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282" t="str">
        <f>'Rekapitulace stavby'!E14</f>
        <v>Vyplň údaj</v>
      </c>
      <c r="F18" s="283"/>
      <c r="G18" s="283"/>
      <c r="H18" s="283"/>
      <c r="I18" s="117" t="s">
        <v>28</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32</v>
      </c>
      <c r="E20" s="32"/>
      <c r="F20" s="32"/>
      <c r="G20" s="32"/>
      <c r="H20" s="32"/>
      <c r="I20" s="117" t="s">
        <v>25</v>
      </c>
      <c r="J20" s="108" t="s">
        <v>33</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34</v>
      </c>
      <c r="F21" s="32"/>
      <c r="G21" s="32"/>
      <c r="H21" s="32"/>
      <c r="I21" s="117" t="s">
        <v>28</v>
      </c>
      <c r="J21" s="108" t="s">
        <v>35</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37</v>
      </c>
      <c r="E23" s="32"/>
      <c r="F23" s="32"/>
      <c r="G23" s="32"/>
      <c r="H23" s="32"/>
      <c r="I23" s="117" t="s">
        <v>25</v>
      </c>
      <c r="J23" s="108" t="str">
        <f>IF('Rekapitulace stavby'!AN19="","",'Rekapitulace stavby'!AN19)</f>
        <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tr">
        <f>IF('Rekapitulace stavby'!E20="","",'Rekapitulace stavby'!E20)</f>
        <v xml:space="preserve"> </v>
      </c>
      <c r="F24" s="32"/>
      <c r="G24" s="32"/>
      <c r="H24" s="32"/>
      <c r="I24" s="117" t="s">
        <v>28</v>
      </c>
      <c r="J24" s="108" t="str">
        <f>IF('Rekapitulace stavby'!AN20="","",'Rekapitulace stavby'!AN20)</f>
        <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39</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284" t="s">
        <v>1</v>
      </c>
      <c r="F27" s="284"/>
      <c r="G27" s="284"/>
      <c r="H27" s="28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40</v>
      </c>
      <c r="E30" s="32"/>
      <c r="F30" s="32"/>
      <c r="G30" s="32"/>
      <c r="H30" s="32"/>
      <c r="I30" s="32"/>
      <c r="J30" s="124">
        <f>ROUND(J135,2)</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42</v>
      </c>
      <c r="G32" s="32"/>
      <c r="H32" s="32"/>
      <c r="I32" s="125" t="s">
        <v>41</v>
      </c>
      <c r="J32" s="125" t="s">
        <v>43</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44</v>
      </c>
      <c r="E33" s="117" t="s">
        <v>45</v>
      </c>
      <c r="F33" s="127">
        <f>ROUND((SUM(BE135:BE324)),2)</f>
        <v>0</v>
      </c>
      <c r="G33" s="32"/>
      <c r="H33" s="32"/>
      <c r="I33" s="128">
        <v>0.21</v>
      </c>
      <c r="J33" s="127">
        <f>ROUND(((SUM(BE135:BE324))*I33),2)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46</v>
      </c>
      <c r="F34" s="127">
        <f>ROUND((SUM(BF135:BF324)),2)</f>
        <v>0</v>
      </c>
      <c r="G34" s="32"/>
      <c r="H34" s="32"/>
      <c r="I34" s="128">
        <v>0.15</v>
      </c>
      <c r="J34" s="127">
        <f>ROUND(((SUM(BF135:BF324))*I34),2)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47</v>
      </c>
      <c r="F35" s="127">
        <f>ROUND((SUM(BG135:BG324)),2)</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48</v>
      </c>
      <c r="F36" s="127">
        <f>ROUND((SUM(BH135:BH324)),2)</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49</v>
      </c>
      <c r="F37" s="127">
        <f>ROUND((SUM(BI135:BI324)),2)</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50</v>
      </c>
      <c r="E39" s="131"/>
      <c r="F39" s="131"/>
      <c r="G39" s="132" t="s">
        <v>51</v>
      </c>
      <c r="H39" s="133" t="s">
        <v>52</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137</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38" t="str">
        <f>E9</f>
        <v>202004020 - SO 201 - most na polní cestě VPC 2</v>
      </c>
      <c r="F87" s="287"/>
      <c r="G87" s="287"/>
      <c r="H87" s="287"/>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20</v>
      </c>
      <c r="D89" s="34"/>
      <c r="E89" s="34"/>
      <c r="F89" s="25" t="str">
        <f>F12</f>
        <v>Řevníčov</v>
      </c>
      <c r="G89" s="34"/>
      <c r="H89" s="34"/>
      <c r="I89" s="27" t="s">
        <v>22</v>
      </c>
      <c r="J89" s="64" t="str">
        <f>IF(J12="","",J12)</f>
        <v>18. 4. 2020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7" t="s">
        <v>24</v>
      </c>
      <c r="D91" s="34"/>
      <c r="E91" s="34"/>
      <c r="F91" s="25" t="str">
        <f>E15</f>
        <v>Státní pozemkový úřad</v>
      </c>
      <c r="G91" s="34"/>
      <c r="H91" s="34"/>
      <c r="I91" s="27" t="s">
        <v>32</v>
      </c>
      <c r="J91" s="30" t="str">
        <f>E21</f>
        <v>S-pro servis s.r.o.</v>
      </c>
      <c r="K91" s="34"/>
      <c r="L91" s="49"/>
      <c r="S91" s="32"/>
      <c r="T91" s="32"/>
      <c r="U91" s="32"/>
      <c r="V91" s="32"/>
      <c r="W91" s="32"/>
      <c r="X91" s="32"/>
      <c r="Y91" s="32"/>
      <c r="Z91" s="32"/>
      <c r="AA91" s="32"/>
      <c r="AB91" s="32"/>
      <c r="AC91" s="32"/>
      <c r="AD91" s="32"/>
      <c r="AE91" s="32"/>
    </row>
    <row r="92" spans="1:31" s="2" customFormat="1" ht="15.2" customHeight="1">
      <c r="A92" s="32"/>
      <c r="B92" s="33"/>
      <c r="C92" s="27" t="s">
        <v>30</v>
      </c>
      <c r="D92" s="34"/>
      <c r="E92" s="34"/>
      <c r="F92" s="25" t="str">
        <f>IF(E18="","",E18)</f>
        <v>Vyplň údaj</v>
      </c>
      <c r="G92" s="34"/>
      <c r="H92" s="34"/>
      <c r="I92" s="27" t="s">
        <v>37</v>
      </c>
      <c r="J92" s="30" t="str">
        <f>E24</f>
        <v xml:space="preserve"> </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142</v>
      </c>
      <c r="D94" s="148"/>
      <c r="E94" s="148"/>
      <c r="F94" s="148"/>
      <c r="G94" s="148"/>
      <c r="H94" s="148"/>
      <c r="I94" s="148"/>
      <c r="J94" s="149" t="s">
        <v>143</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144</v>
      </c>
      <c r="D96" s="34"/>
      <c r="E96" s="34"/>
      <c r="F96" s="34"/>
      <c r="G96" s="34"/>
      <c r="H96" s="34"/>
      <c r="I96" s="34"/>
      <c r="J96" s="82">
        <f>J135</f>
        <v>0</v>
      </c>
      <c r="K96" s="34"/>
      <c r="L96" s="49"/>
      <c r="S96" s="32"/>
      <c r="T96" s="32"/>
      <c r="U96" s="32"/>
      <c r="V96" s="32"/>
      <c r="W96" s="32"/>
      <c r="X96" s="32"/>
      <c r="Y96" s="32"/>
      <c r="Z96" s="32"/>
      <c r="AA96" s="32"/>
      <c r="AB96" s="32"/>
      <c r="AC96" s="32"/>
      <c r="AD96" s="32"/>
      <c r="AE96" s="32"/>
      <c r="AU96" s="15" t="s">
        <v>145</v>
      </c>
    </row>
    <row r="97" spans="2:12" s="9" customFormat="1" ht="24.95" customHeight="1">
      <c r="B97" s="151"/>
      <c r="C97" s="152"/>
      <c r="D97" s="153" t="s">
        <v>146</v>
      </c>
      <c r="E97" s="154"/>
      <c r="F97" s="154"/>
      <c r="G97" s="154"/>
      <c r="H97" s="154"/>
      <c r="I97" s="154"/>
      <c r="J97" s="155">
        <f>J136</f>
        <v>0</v>
      </c>
      <c r="K97" s="152"/>
      <c r="L97" s="156"/>
    </row>
    <row r="98" spans="2:12" s="10" customFormat="1" ht="19.9" customHeight="1">
      <c r="B98" s="157"/>
      <c r="C98" s="102"/>
      <c r="D98" s="158" t="s">
        <v>147</v>
      </c>
      <c r="E98" s="159"/>
      <c r="F98" s="159"/>
      <c r="G98" s="159"/>
      <c r="H98" s="159"/>
      <c r="I98" s="159"/>
      <c r="J98" s="160">
        <f>J137</f>
        <v>0</v>
      </c>
      <c r="K98" s="102"/>
      <c r="L98" s="161"/>
    </row>
    <row r="99" spans="2:12" s="10" customFormat="1" ht="19.9" customHeight="1">
      <c r="B99" s="157"/>
      <c r="C99" s="102"/>
      <c r="D99" s="158" t="s">
        <v>1498</v>
      </c>
      <c r="E99" s="159"/>
      <c r="F99" s="159"/>
      <c r="G99" s="159"/>
      <c r="H99" s="159"/>
      <c r="I99" s="159"/>
      <c r="J99" s="160">
        <f>J151</f>
        <v>0</v>
      </c>
      <c r="K99" s="102"/>
      <c r="L99" s="161"/>
    </row>
    <row r="100" spans="2:12" s="10" customFormat="1" ht="19.9" customHeight="1">
      <c r="B100" s="157"/>
      <c r="C100" s="102"/>
      <c r="D100" s="158" t="s">
        <v>149</v>
      </c>
      <c r="E100" s="159"/>
      <c r="F100" s="159"/>
      <c r="G100" s="159"/>
      <c r="H100" s="159"/>
      <c r="I100" s="159"/>
      <c r="J100" s="160">
        <f>J173</f>
        <v>0</v>
      </c>
      <c r="K100" s="102"/>
      <c r="L100" s="161"/>
    </row>
    <row r="101" spans="2:12" s="10" customFormat="1" ht="19.9" customHeight="1">
      <c r="B101" s="157"/>
      <c r="C101" s="102"/>
      <c r="D101" s="158" t="s">
        <v>150</v>
      </c>
      <c r="E101" s="159"/>
      <c r="F101" s="159"/>
      <c r="G101" s="159"/>
      <c r="H101" s="159"/>
      <c r="I101" s="159"/>
      <c r="J101" s="160">
        <f>J191</f>
        <v>0</v>
      </c>
      <c r="K101" s="102"/>
      <c r="L101" s="161"/>
    </row>
    <row r="102" spans="2:12" s="10" customFormat="1" ht="19.9" customHeight="1">
      <c r="B102" s="157"/>
      <c r="C102" s="102"/>
      <c r="D102" s="158" t="s">
        <v>1499</v>
      </c>
      <c r="E102" s="159"/>
      <c r="F102" s="159"/>
      <c r="G102" s="159"/>
      <c r="H102" s="159"/>
      <c r="I102" s="159"/>
      <c r="J102" s="160">
        <f>J212</f>
        <v>0</v>
      </c>
      <c r="K102" s="102"/>
      <c r="L102" s="161"/>
    </row>
    <row r="103" spans="2:12" s="10" customFormat="1" ht="19.9" customHeight="1">
      <c r="B103" s="157"/>
      <c r="C103" s="102"/>
      <c r="D103" s="158" t="s">
        <v>152</v>
      </c>
      <c r="E103" s="159"/>
      <c r="F103" s="159"/>
      <c r="G103" s="159"/>
      <c r="H103" s="159"/>
      <c r="I103" s="159"/>
      <c r="J103" s="160">
        <f>J216</f>
        <v>0</v>
      </c>
      <c r="K103" s="102"/>
      <c r="L103" s="161"/>
    </row>
    <row r="104" spans="2:12" s="10" customFormat="1" ht="19.9" customHeight="1">
      <c r="B104" s="157"/>
      <c r="C104" s="102"/>
      <c r="D104" s="158" t="s">
        <v>153</v>
      </c>
      <c r="E104" s="159"/>
      <c r="F104" s="159"/>
      <c r="G104" s="159"/>
      <c r="H104" s="159"/>
      <c r="I104" s="159"/>
      <c r="J104" s="160">
        <f>J265</f>
        <v>0</v>
      </c>
      <c r="K104" s="102"/>
      <c r="L104" s="161"/>
    </row>
    <row r="105" spans="2:12" s="10" customFormat="1" ht="19.9" customHeight="1">
      <c r="B105" s="157"/>
      <c r="C105" s="102"/>
      <c r="D105" s="158" t="s">
        <v>154</v>
      </c>
      <c r="E105" s="159"/>
      <c r="F105" s="159"/>
      <c r="G105" s="159"/>
      <c r="H105" s="159"/>
      <c r="I105" s="159"/>
      <c r="J105" s="160">
        <f>J275</f>
        <v>0</v>
      </c>
      <c r="K105" s="102"/>
      <c r="L105" s="161"/>
    </row>
    <row r="106" spans="2:12" s="9" customFormat="1" ht="24.95" customHeight="1">
      <c r="B106" s="151"/>
      <c r="C106" s="152"/>
      <c r="D106" s="153" t="s">
        <v>1500</v>
      </c>
      <c r="E106" s="154"/>
      <c r="F106" s="154"/>
      <c r="G106" s="154"/>
      <c r="H106" s="154"/>
      <c r="I106" s="154"/>
      <c r="J106" s="155">
        <f>J278</f>
        <v>0</v>
      </c>
      <c r="K106" s="152"/>
      <c r="L106" s="156"/>
    </row>
    <row r="107" spans="2:12" s="10" customFormat="1" ht="19.9" customHeight="1">
      <c r="B107" s="157"/>
      <c r="C107" s="102"/>
      <c r="D107" s="158" t="s">
        <v>1501</v>
      </c>
      <c r="E107" s="159"/>
      <c r="F107" s="159"/>
      <c r="G107" s="159"/>
      <c r="H107" s="159"/>
      <c r="I107" s="159"/>
      <c r="J107" s="160">
        <f>J279</f>
        <v>0</v>
      </c>
      <c r="K107" s="102"/>
      <c r="L107" s="161"/>
    </row>
    <row r="108" spans="2:12" s="10" customFormat="1" ht="19.9" customHeight="1">
      <c r="B108" s="157"/>
      <c r="C108" s="102"/>
      <c r="D108" s="158" t="s">
        <v>1502</v>
      </c>
      <c r="E108" s="159"/>
      <c r="F108" s="159"/>
      <c r="G108" s="159"/>
      <c r="H108" s="159"/>
      <c r="I108" s="159"/>
      <c r="J108" s="160">
        <f>J288</f>
        <v>0</v>
      </c>
      <c r="K108" s="102"/>
      <c r="L108" s="161"/>
    </row>
    <row r="109" spans="2:12" s="9" customFormat="1" ht="24.95" customHeight="1">
      <c r="B109" s="151"/>
      <c r="C109" s="152"/>
      <c r="D109" s="153" t="s">
        <v>155</v>
      </c>
      <c r="E109" s="154"/>
      <c r="F109" s="154"/>
      <c r="G109" s="154"/>
      <c r="H109" s="154"/>
      <c r="I109" s="154"/>
      <c r="J109" s="155">
        <f>J292</f>
        <v>0</v>
      </c>
      <c r="K109" s="152"/>
      <c r="L109" s="156"/>
    </row>
    <row r="110" spans="2:12" s="10" customFormat="1" ht="19.9" customHeight="1">
      <c r="B110" s="157"/>
      <c r="C110" s="102"/>
      <c r="D110" s="158" t="s">
        <v>156</v>
      </c>
      <c r="E110" s="159"/>
      <c r="F110" s="159"/>
      <c r="G110" s="159"/>
      <c r="H110" s="159"/>
      <c r="I110" s="159"/>
      <c r="J110" s="160">
        <f>J293</f>
        <v>0</v>
      </c>
      <c r="K110" s="102"/>
      <c r="L110" s="161"/>
    </row>
    <row r="111" spans="2:12" s="10" customFormat="1" ht="19.9" customHeight="1">
      <c r="B111" s="157"/>
      <c r="C111" s="102"/>
      <c r="D111" s="158" t="s">
        <v>157</v>
      </c>
      <c r="E111" s="159"/>
      <c r="F111" s="159"/>
      <c r="G111" s="159"/>
      <c r="H111" s="159"/>
      <c r="I111" s="159"/>
      <c r="J111" s="160">
        <f>J303</f>
        <v>0</v>
      </c>
      <c r="K111" s="102"/>
      <c r="L111" s="161"/>
    </row>
    <row r="112" spans="2:12" s="10" customFormat="1" ht="19.9" customHeight="1">
      <c r="B112" s="157"/>
      <c r="C112" s="102"/>
      <c r="D112" s="158" t="s">
        <v>158</v>
      </c>
      <c r="E112" s="159"/>
      <c r="F112" s="159"/>
      <c r="G112" s="159"/>
      <c r="H112" s="159"/>
      <c r="I112" s="159"/>
      <c r="J112" s="160">
        <f>J308</f>
        <v>0</v>
      </c>
      <c r="K112" s="102"/>
      <c r="L112" s="161"/>
    </row>
    <row r="113" spans="2:12" s="10" customFormat="1" ht="19.9" customHeight="1">
      <c r="B113" s="157"/>
      <c r="C113" s="102"/>
      <c r="D113" s="158" t="s">
        <v>159</v>
      </c>
      <c r="E113" s="159"/>
      <c r="F113" s="159"/>
      <c r="G113" s="159"/>
      <c r="H113" s="159"/>
      <c r="I113" s="159"/>
      <c r="J113" s="160">
        <f>J313</f>
        <v>0</v>
      </c>
      <c r="K113" s="102"/>
      <c r="L113" s="161"/>
    </row>
    <row r="114" spans="2:12" s="10" customFormat="1" ht="19.9" customHeight="1">
      <c r="B114" s="157"/>
      <c r="C114" s="102"/>
      <c r="D114" s="158" t="s">
        <v>160</v>
      </c>
      <c r="E114" s="159"/>
      <c r="F114" s="159"/>
      <c r="G114" s="159"/>
      <c r="H114" s="159"/>
      <c r="I114" s="159"/>
      <c r="J114" s="160">
        <f>J316</f>
        <v>0</v>
      </c>
      <c r="K114" s="102"/>
      <c r="L114" s="161"/>
    </row>
    <row r="115" spans="2:12" s="10" customFormat="1" ht="19.9" customHeight="1">
      <c r="B115" s="157"/>
      <c r="C115" s="102"/>
      <c r="D115" s="158" t="s">
        <v>161</v>
      </c>
      <c r="E115" s="159"/>
      <c r="F115" s="159"/>
      <c r="G115" s="159"/>
      <c r="H115" s="159"/>
      <c r="I115" s="159"/>
      <c r="J115" s="160">
        <f>J320</f>
        <v>0</v>
      </c>
      <c r="K115" s="102"/>
      <c r="L115" s="161"/>
    </row>
    <row r="116" spans="1:31" s="2" customFormat="1" ht="21.75" customHeight="1">
      <c r="A116" s="32"/>
      <c r="B116" s="33"/>
      <c r="C116" s="34"/>
      <c r="D116" s="34"/>
      <c r="E116" s="34"/>
      <c r="F116" s="34"/>
      <c r="G116" s="34"/>
      <c r="H116" s="34"/>
      <c r="I116" s="34"/>
      <c r="J116" s="34"/>
      <c r="K116" s="34"/>
      <c r="L116" s="49"/>
      <c r="S116" s="32"/>
      <c r="T116" s="32"/>
      <c r="U116" s="32"/>
      <c r="V116" s="32"/>
      <c r="W116" s="32"/>
      <c r="X116" s="32"/>
      <c r="Y116" s="32"/>
      <c r="Z116" s="32"/>
      <c r="AA116" s="32"/>
      <c r="AB116" s="32"/>
      <c r="AC116" s="32"/>
      <c r="AD116" s="32"/>
      <c r="AE116" s="32"/>
    </row>
    <row r="117" spans="1:31" s="2" customFormat="1" ht="6.95" customHeight="1">
      <c r="A117" s="32"/>
      <c r="B117" s="52"/>
      <c r="C117" s="53"/>
      <c r="D117" s="53"/>
      <c r="E117" s="53"/>
      <c r="F117" s="53"/>
      <c r="G117" s="53"/>
      <c r="H117" s="53"/>
      <c r="I117" s="53"/>
      <c r="J117" s="53"/>
      <c r="K117" s="53"/>
      <c r="L117" s="49"/>
      <c r="S117" s="32"/>
      <c r="T117" s="32"/>
      <c r="U117" s="32"/>
      <c r="V117" s="32"/>
      <c r="W117" s="32"/>
      <c r="X117" s="32"/>
      <c r="Y117" s="32"/>
      <c r="Z117" s="32"/>
      <c r="AA117" s="32"/>
      <c r="AB117" s="32"/>
      <c r="AC117" s="32"/>
      <c r="AD117" s="32"/>
      <c r="AE117" s="32"/>
    </row>
    <row r="121" spans="1:31" s="2" customFormat="1" ht="6.95" customHeight="1">
      <c r="A121" s="32"/>
      <c r="B121" s="54"/>
      <c r="C121" s="55"/>
      <c r="D121" s="55"/>
      <c r="E121" s="55"/>
      <c r="F121" s="55"/>
      <c r="G121" s="55"/>
      <c r="H121" s="55"/>
      <c r="I121" s="55"/>
      <c r="J121" s="55"/>
      <c r="K121" s="55"/>
      <c r="L121" s="49"/>
      <c r="S121" s="32"/>
      <c r="T121" s="32"/>
      <c r="U121" s="32"/>
      <c r="V121" s="32"/>
      <c r="W121" s="32"/>
      <c r="X121" s="32"/>
      <c r="Y121" s="32"/>
      <c r="Z121" s="32"/>
      <c r="AA121" s="32"/>
      <c r="AB121" s="32"/>
      <c r="AC121" s="32"/>
      <c r="AD121" s="32"/>
      <c r="AE121" s="32"/>
    </row>
    <row r="122" spans="1:31" s="2" customFormat="1" ht="24.95" customHeight="1">
      <c r="A122" s="32"/>
      <c r="B122" s="33"/>
      <c r="C122" s="21" t="s">
        <v>162</v>
      </c>
      <c r="D122" s="34"/>
      <c r="E122" s="34"/>
      <c r="F122" s="34"/>
      <c r="G122" s="34"/>
      <c r="H122" s="34"/>
      <c r="I122" s="34"/>
      <c r="J122" s="34"/>
      <c r="K122" s="34"/>
      <c r="L122" s="49"/>
      <c r="S122" s="32"/>
      <c r="T122" s="32"/>
      <c r="U122" s="32"/>
      <c r="V122" s="32"/>
      <c r="W122" s="32"/>
      <c r="X122" s="32"/>
      <c r="Y122" s="32"/>
      <c r="Z122" s="32"/>
      <c r="AA122" s="32"/>
      <c r="AB122" s="32"/>
      <c r="AC122" s="32"/>
      <c r="AD122" s="32"/>
      <c r="AE122" s="32"/>
    </row>
    <row r="123" spans="1:31" s="2" customFormat="1" ht="6.95" customHeight="1">
      <c r="A123" s="32"/>
      <c r="B123" s="33"/>
      <c r="C123" s="34"/>
      <c r="D123" s="34"/>
      <c r="E123" s="34"/>
      <c r="F123" s="34"/>
      <c r="G123" s="34"/>
      <c r="H123" s="34"/>
      <c r="I123" s="34"/>
      <c r="J123" s="34"/>
      <c r="K123" s="34"/>
      <c r="L123" s="49"/>
      <c r="S123" s="32"/>
      <c r="T123" s="32"/>
      <c r="U123" s="32"/>
      <c r="V123" s="32"/>
      <c r="W123" s="32"/>
      <c r="X123" s="32"/>
      <c r="Y123" s="32"/>
      <c r="Z123" s="32"/>
      <c r="AA123" s="32"/>
      <c r="AB123" s="32"/>
      <c r="AC123" s="32"/>
      <c r="AD123" s="32"/>
      <c r="AE123" s="32"/>
    </row>
    <row r="124" spans="1:31" s="2" customFormat="1" ht="12" customHeight="1">
      <c r="A124" s="32"/>
      <c r="B124" s="33"/>
      <c r="C124" s="27" t="s">
        <v>16</v>
      </c>
      <c r="D124" s="34"/>
      <c r="E124" s="34"/>
      <c r="F124" s="34"/>
      <c r="G124" s="34"/>
      <c r="H124" s="34"/>
      <c r="I124" s="34"/>
      <c r="J124" s="34"/>
      <c r="K124" s="34"/>
      <c r="L124" s="49"/>
      <c r="S124" s="32"/>
      <c r="T124" s="32"/>
      <c r="U124" s="32"/>
      <c r="V124" s="32"/>
      <c r="W124" s="32"/>
      <c r="X124" s="32"/>
      <c r="Y124" s="32"/>
      <c r="Z124" s="32"/>
      <c r="AA124" s="32"/>
      <c r="AB124" s="32"/>
      <c r="AC124" s="32"/>
      <c r="AD124" s="32"/>
      <c r="AE124" s="32"/>
    </row>
    <row r="125" spans="1:31" s="2" customFormat="1" ht="16.5" customHeight="1">
      <c r="A125" s="32"/>
      <c r="B125" s="33"/>
      <c r="C125" s="34"/>
      <c r="D125" s="34"/>
      <c r="E125" s="285" t="str">
        <f>E7</f>
        <v>Polní cesty stavby D6 v k.ú. Řevničov_3</v>
      </c>
      <c r="F125" s="286"/>
      <c r="G125" s="286"/>
      <c r="H125" s="286"/>
      <c r="I125" s="34"/>
      <c r="J125" s="34"/>
      <c r="K125" s="34"/>
      <c r="L125" s="49"/>
      <c r="S125" s="32"/>
      <c r="T125" s="32"/>
      <c r="U125" s="32"/>
      <c r="V125" s="32"/>
      <c r="W125" s="32"/>
      <c r="X125" s="32"/>
      <c r="Y125" s="32"/>
      <c r="Z125" s="32"/>
      <c r="AA125" s="32"/>
      <c r="AB125" s="32"/>
      <c r="AC125" s="32"/>
      <c r="AD125" s="32"/>
      <c r="AE125" s="32"/>
    </row>
    <row r="126" spans="1:31" s="2" customFormat="1" ht="12" customHeight="1">
      <c r="A126" s="32"/>
      <c r="B126" s="33"/>
      <c r="C126" s="27" t="s">
        <v>137</v>
      </c>
      <c r="D126" s="34"/>
      <c r="E126" s="34"/>
      <c r="F126" s="34"/>
      <c r="G126" s="34"/>
      <c r="H126" s="34"/>
      <c r="I126" s="34"/>
      <c r="J126" s="34"/>
      <c r="K126" s="34"/>
      <c r="L126" s="49"/>
      <c r="S126" s="32"/>
      <c r="T126" s="32"/>
      <c r="U126" s="32"/>
      <c r="V126" s="32"/>
      <c r="W126" s="32"/>
      <c r="X126" s="32"/>
      <c r="Y126" s="32"/>
      <c r="Z126" s="32"/>
      <c r="AA126" s="32"/>
      <c r="AB126" s="32"/>
      <c r="AC126" s="32"/>
      <c r="AD126" s="32"/>
      <c r="AE126" s="32"/>
    </row>
    <row r="127" spans="1:31" s="2" customFormat="1" ht="16.5" customHeight="1">
      <c r="A127" s="32"/>
      <c r="B127" s="33"/>
      <c r="C127" s="34"/>
      <c r="D127" s="34"/>
      <c r="E127" s="238" t="str">
        <f>E9</f>
        <v>202004020 - SO 201 - most na polní cestě VPC 2</v>
      </c>
      <c r="F127" s="287"/>
      <c r="G127" s="287"/>
      <c r="H127" s="287"/>
      <c r="I127" s="34"/>
      <c r="J127" s="34"/>
      <c r="K127" s="34"/>
      <c r="L127" s="49"/>
      <c r="S127" s="32"/>
      <c r="T127" s="32"/>
      <c r="U127" s="32"/>
      <c r="V127" s="32"/>
      <c r="W127" s="32"/>
      <c r="X127" s="32"/>
      <c r="Y127" s="32"/>
      <c r="Z127" s="32"/>
      <c r="AA127" s="32"/>
      <c r="AB127" s="32"/>
      <c r="AC127" s="32"/>
      <c r="AD127" s="32"/>
      <c r="AE127" s="32"/>
    </row>
    <row r="128" spans="1:31" s="2" customFormat="1" ht="6.95" customHeight="1">
      <c r="A128" s="32"/>
      <c r="B128" s="33"/>
      <c r="C128" s="34"/>
      <c r="D128" s="34"/>
      <c r="E128" s="34"/>
      <c r="F128" s="34"/>
      <c r="G128" s="34"/>
      <c r="H128" s="34"/>
      <c r="I128" s="34"/>
      <c r="J128" s="34"/>
      <c r="K128" s="34"/>
      <c r="L128" s="49"/>
      <c r="S128" s="32"/>
      <c r="T128" s="32"/>
      <c r="U128" s="32"/>
      <c r="V128" s="32"/>
      <c r="W128" s="32"/>
      <c r="X128" s="32"/>
      <c r="Y128" s="32"/>
      <c r="Z128" s="32"/>
      <c r="AA128" s="32"/>
      <c r="AB128" s="32"/>
      <c r="AC128" s="32"/>
      <c r="AD128" s="32"/>
      <c r="AE128" s="32"/>
    </row>
    <row r="129" spans="1:31" s="2" customFormat="1" ht="12" customHeight="1">
      <c r="A129" s="32"/>
      <c r="B129" s="33"/>
      <c r="C129" s="27" t="s">
        <v>20</v>
      </c>
      <c r="D129" s="34"/>
      <c r="E129" s="34"/>
      <c r="F129" s="25" t="str">
        <f>F12</f>
        <v>Řevníčov</v>
      </c>
      <c r="G129" s="34"/>
      <c r="H129" s="34"/>
      <c r="I129" s="27" t="s">
        <v>22</v>
      </c>
      <c r="J129" s="64" t="str">
        <f>IF(J12="","",J12)</f>
        <v>18. 4. 2020</v>
      </c>
      <c r="K129" s="34"/>
      <c r="L129" s="49"/>
      <c r="S129" s="32"/>
      <c r="T129" s="32"/>
      <c r="U129" s="32"/>
      <c r="V129" s="32"/>
      <c r="W129" s="32"/>
      <c r="X129" s="32"/>
      <c r="Y129" s="32"/>
      <c r="Z129" s="32"/>
      <c r="AA129" s="32"/>
      <c r="AB129" s="32"/>
      <c r="AC129" s="32"/>
      <c r="AD129" s="32"/>
      <c r="AE129" s="32"/>
    </row>
    <row r="130" spans="1:31" s="2" customFormat="1" ht="6.95" customHeight="1">
      <c r="A130" s="32"/>
      <c r="B130" s="33"/>
      <c r="C130" s="34"/>
      <c r="D130" s="34"/>
      <c r="E130" s="34"/>
      <c r="F130" s="34"/>
      <c r="G130" s="34"/>
      <c r="H130" s="34"/>
      <c r="I130" s="34"/>
      <c r="J130" s="34"/>
      <c r="K130" s="34"/>
      <c r="L130" s="49"/>
      <c r="S130" s="32"/>
      <c r="T130" s="32"/>
      <c r="U130" s="32"/>
      <c r="V130" s="32"/>
      <c r="W130" s="32"/>
      <c r="X130" s="32"/>
      <c r="Y130" s="32"/>
      <c r="Z130" s="32"/>
      <c r="AA130" s="32"/>
      <c r="AB130" s="32"/>
      <c r="AC130" s="32"/>
      <c r="AD130" s="32"/>
      <c r="AE130" s="32"/>
    </row>
    <row r="131" spans="1:31" s="2" customFormat="1" ht="15.2" customHeight="1">
      <c r="A131" s="32"/>
      <c r="B131" s="33"/>
      <c r="C131" s="27" t="s">
        <v>24</v>
      </c>
      <c r="D131" s="34"/>
      <c r="E131" s="34"/>
      <c r="F131" s="25" t="str">
        <f>E15</f>
        <v>Státní pozemkový úřad</v>
      </c>
      <c r="G131" s="34"/>
      <c r="H131" s="34"/>
      <c r="I131" s="27" t="s">
        <v>32</v>
      </c>
      <c r="J131" s="30" t="str">
        <f>E21</f>
        <v>S-pro servis s.r.o.</v>
      </c>
      <c r="K131" s="34"/>
      <c r="L131" s="49"/>
      <c r="S131" s="32"/>
      <c r="T131" s="32"/>
      <c r="U131" s="32"/>
      <c r="V131" s="32"/>
      <c r="W131" s="32"/>
      <c r="X131" s="32"/>
      <c r="Y131" s="32"/>
      <c r="Z131" s="32"/>
      <c r="AA131" s="32"/>
      <c r="AB131" s="32"/>
      <c r="AC131" s="32"/>
      <c r="AD131" s="32"/>
      <c r="AE131" s="32"/>
    </row>
    <row r="132" spans="1:31" s="2" customFormat="1" ht="15.2" customHeight="1">
      <c r="A132" s="32"/>
      <c r="B132" s="33"/>
      <c r="C132" s="27" t="s">
        <v>30</v>
      </c>
      <c r="D132" s="34"/>
      <c r="E132" s="34"/>
      <c r="F132" s="25" t="str">
        <f>IF(E18="","",E18)</f>
        <v>Vyplň údaj</v>
      </c>
      <c r="G132" s="34"/>
      <c r="H132" s="34"/>
      <c r="I132" s="27" t="s">
        <v>37</v>
      </c>
      <c r="J132" s="30" t="str">
        <f>E24</f>
        <v xml:space="preserve"> </v>
      </c>
      <c r="K132" s="34"/>
      <c r="L132" s="49"/>
      <c r="S132" s="32"/>
      <c r="T132" s="32"/>
      <c r="U132" s="32"/>
      <c r="V132" s="32"/>
      <c r="W132" s="32"/>
      <c r="X132" s="32"/>
      <c r="Y132" s="32"/>
      <c r="Z132" s="32"/>
      <c r="AA132" s="32"/>
      <c r="AB132" s="32"/>
      <c r="AC132" s="32"/>
      <c r="AD132" s="32"/>
      <c r="AE132" s="32"/>
    </row>
    <row r="133" spans="1:31" s="2" customFormat="1" ht="10.35" customHeight="1">
      <c r="A133" s="32"/>
      <c r="B133" s="33"/>
      <c r="C133" s="34"/>
      <c r="D133" s="34"/>
      <c r="E133" s="34"/>
      <c r="F133" s="34"/>
      <c r="G133" s="34"/>
      <c r="H133" s="34"/>
      <c r="I133" s="34"/>
      <c r="J133" s="34"/>
      <c r="K133" s="34"/>
      <c r="L133" s="49"/>
      <c r="S133" s="32"/>
      <c r="T133" s="32"/>
      <c r="U133" s="32"/>
      <c r="V133" s="32"/>
      <c r="W133" s="32"/>
      <c r="X133" s="32"/>
      <c r="Y133" s="32"/>
      <c r="Z133" s="32"/>
      <c r="AA133" s="32"/>
      <c r="AB133" s="32"/>
      <c r="AC133" s="32"/>
      <c r="AD133" s="32"/>
      <c r="AE133" s="32"/>
    </row>
    <row r="134" spans="1:31" s="11" customFormat="1" ht="29.25" customHeight="1">
      <c r="A134" s="162"/>
      <c r="B134" s="163"/>
      <c r="C134" s="164" t="s">
        <v>163</v>
      </c>
      <c r="D134" s="165" t="s">
        <v>65</v>
      </c>
      <c r="E134" s="165" t="s">
        <v>61</v>
      </c>
      <c r="F134" s="165" t="s">
        <v>62</v>
      </c>
      <c r="G134" s="165" t="s">
        <v>164</v>
      </c>
      <c r="H134" s="165" t="s">
        <v>165</v>
      </c>
      <c r="I134" s="165" t="s">
        <v>166</v>
      </c>
      <c r="J134" s="165" t="s">
        <v>143</v>
      </c>
      <c r="K134" s="166" t="s">
        <v>167</v>
      </c>
      <c r="L134" s="167"/>
      <c r="M134" s="73" t="s">
        <v>1</v>
      </c>
      <c r="N134" s="74" t="s">
        <v>44</v>
      </c>
      <c r="O134" s="74" t="s">
        <v>168</v>
      </c>
      <c r="P134" s="74" t="s">
        <v>169</v>
      </c>
      <c r="Q134" s="74" t="s">
        <v>170</v>
      </c>
      <c r="R134" s="74" t="s">
        <v>171</v>
      </c>
      <c r="S134" s="74" t="s">
        <v>172</v>
      </c>
      <c r="T134" s="75" t="s">
        <v>173</v>
      </c>
      <c r="U134" s="162"/>
      <c r="V134" s="162"/>
      <c r="W134" s="162"/>
      <c r="X134" s="162"/>
      <c r="Y134" s="162"/>
      <c r="Z134" s="162"/>
      <c r="AA134" s="162"/>
      <c r="AB134" s="162"/>
      <c r="AC134" s="162"/>
      <c r="AD134" s="162"/>
      <c r="AE134" s="162"/>
    </row>
    <row r="135" spans="1:63" s="2" customFormat="1" ht="22.9" customHeight="1">
      <c r="A135" s="32"/>
      <c r="B135" s="33"/>
      <c r="C135" s="80" t="s">
        <v>174</v>
      </c>
      <c r="D135" s="34"/>
      <c r="E135" s="34"/>
      <c r="F135" s="34"/>
      <c r="G135" s="34"/>
      <c r="H135" s="34"/>
      <c r="I135" s="34"/>
      <c r="J135" s="168">
        <f>BK135</f>
        <v>0</v>
      </c>
      <c r="K135" s="34"/>
      <c r="L135" s="37"/>
      <c r="M135" s="76"/>
      <c r="N135" s="169"/>
      <c r="O135" s="77"/>
      <c r="P135" s="170">
        <f>P136+P278+P292</f>
        <v>0</v>
      </c>
      <c r="Q135" s="77"/>
      <c r="R135" s="170">
        <f>R136+R278+R292</f>
        <v>93.8784291</v>
      </c>
      <c r="S135" s="77"/>
      <c r="T135" s="171">
        <f>T136+T278+T292</f>
        <v>26.396250000000002</v>
      </c>
      <c r="U135" s="32"/>
      <c r="V135" s="32"/>
      <c r="W135" s="32"/>
      <c r="X135" s="32"/>
      <c r="Y135" s="32"/>
      <c r="Z135" s="32"/>
      <c r="AA135" s="32"/>
      <c r="AB135" s="32"/>
      <c r="AC135" s="32"/>
      <c r="AD135" s="32"/>
      <c r="AE135" s="32"/>
      <c r="AT135" s="15" t="s">
        <v>79</v>
      </c>
      <c r="AU135" s="15" t="s">
        <v>145</v>
      </c>
      <c r="BK135" s="172">
        <f>BK136+BK278+BK292</f>
        <v>0</v>
      </c>
    </row>
    <row r="136" spans="2:63" s="12" customFormat="1" ht="25.9" customHeight="1">
      <c r="B136" s="173"/>
      <c r="C136" s="174"/>
      <c r="D136" s="175" t="s">
        <v>79</v>
      </c>
      <c r="E136" s="176" t="s">
        <v>175</v>
      </c>
      <c r="F136" s="176" t="s">
        <v>176</v>
      </c>
      <c r="G136" s="174"/>
      <c r="H136" s="174"/>
      <c r="I136" s="177"/>
      <c r="J136" s="178">
        <f>BK136</f>
        <v>0</v>
      </c>
      <c r="K136" s="174"/>
      <c r="L136" s="179"/>
      <c r="M136" s="180"/>
      <c r="N136" s="181"/>
      <c r="O136" s="181"/>
      <c r="P136" s="182">
        <f>P137+P151+P173+P191+P212+P216+P265+P275</f>
        <v>0</v>
      </c>
      <c r="Q136" s="181"/>
      <c r="R136" s="182">
        <f>R137+R151+R173+R191+R212+R216+R265+R275</f>
        <v>93.3761771</v>
      </c>
      <c r="S136" s="181"/>
      <c r="T136" s="183">
        <f>T137+T151+T173+T191+T212+T216+T265+T275</f>
        <v>26.396250000000002</v>
      </c>
      <c r="AR136" s="184" t="s">
        <v>87</v>
      </c>
      <c r="AT136" s="185" t="s">
        <v>79</v>
      </c>
      <c r="AU136" s="185" t="s">
        <v>80</v>
      </c>
      <c r="AY136" s="184" t="s">
        <v>177</v>
      </c>
      <c r="BK136" s="186">
        <f>BK137+BK151+BK173+BK191+BK212+BK216+BK265+BK275</f>
        <v>0</v>
      </c>
    </row>
    <row r="137" spans="2:63" s="12" customFormat="1" ht="22.9" customHeight="1">
      <c r="B137" s="173"/>
      <c r="C137" s="174"/>
      <c r="D137" s="175" t="s">
        <v>79</v>
      </c>
      <c r="E137" s="187" t="s">
        <v>87</v>
      </c>
      <c r="F137" s="187" t="s">
        <v>178</v>
      </c>
      <c r="G137" s="174"/>
      <c r="H137" s="174"/>
      <c r="I137" s="177"/>
      <c r="J137" s="188">
        <f>BK137</f>
        <v>0</v>
      </c>
      <c r="K137" s="174"/>
      <c r="L137" s="179"/>
      <c r="M137" s="180"/>
      <c r="N137" s="181"/>
      <c r="O137" s="181"/>
      <c r="P137" s="182">
        <f>SUM(P138:P150)</f>
        <v>0</v>
      </c>
      <c r="Q137" s="181"/>
      <c r="R137" s="182">
        <f>SUM(R138:R150)</f>
        <v>0</v>
      </c>
      <c r="S137" s="181"/>
      <c r="T137" s="183">
        <f>SUM(T138:T150)</f>
        <v>0</v>
      </c>
      <c r="AR137" s="184" t="s">
        <v>87</v>
      </c>
      <c r="AT137" s="185" t="s">
        <v>79</v>
      </c>
      <c r="AU137" s="185" t="s">
        <v>87</v>
      </c>
      <c r="AY137" s="184" t="s">
        <v>177</v>
      </c>
      <c r="BK137" s="186">
        <f>SUM(BK138:BK150)</f>
        <v>0</v>
      </c>
    </row>
    <row r="138" spans="1:65" s="2" customFormat="1" ht="24.2" customHeight="1">
      <c r="A138" s="32"/>
      <c r="B138" s="33"/>
      <c r="C138" s="189" t="s">
        <v>87</v>
      </c>
      <c r="D138" s="189" t="s">
        <v>179</v>
      </c>
      <c r="E138" s="190" t="s">
        <v>202</v>
      </c>
      <c r="F138" s="191" t="s">
        <v>203</v>
      </c>
      <c r="G138" s="192" t="s">
        <v>198</v>
      </c>
      <c r="H138" s="193">
        <v>36.3</v>
      </c>
      <c r="I138" s="194"/>
      <c r="J138" s="195">
        <f>ROUND(I138*H138,2)</f>
        <v>0</v>
      </c>
      <c r="K138" s="191" t="s">
        <v>183</v>
      </c>
      <c r="L138" s="37"/>
      <c r="M138" s="196" t="s">
        <v>1</v>
      </c>
      <c r="N138" s="197" t="s">
        <v>45</v>
      </c>
      <c r="O138" s="69"/>
      <c r="P138" s="198">
        <f>O138*H138</f>
        <v>0</v>
      </c>
      <c r="Q138" s="198">
        <v>0</v>
      </c>
      <c r="R138" s="198">
        <f>Q138*H138</f>
        <v>0</v>
      </c>
      <c r="S138" s="198">
        <v>0</v>
      </c>
      <c r="T138" s="199">
        <f>S138*H138</f>
        <v>0</v>
      </c>
      <c r="U138" s="32"/>
      <c r="V138" s="32"/>
      <c r="W138" s="32"/>
      <c r="X138" s="32"/>
      <c r="Y138" s="32"/>
      <c r="Z138" s="32"/>
      <c r="AA138" s="32"/>
      <c r="AB138" s="32"/>
      <c r="AC138" s="32"/>
      <c r="AD138" s="32"/>
      <c r="AE138" s="32"/>
      <c r="AR138" s="200" t="s">
        <v>184</v>
      </c>
      <c r="AT138" s="200" t="s">
        <v>179</v>
      </c>
      <c r="AU138" s="200" t="s">
        <v>89</v>
      </c>
      <c r="AY138" s="15" t="s">
        <v>177</v>
      </c>
      <c r="BE138" s="201">
        <f>IF(N138="základní",J138,0)</f>
        <v>0</v>
      </c>
      <c r="BF138" s="201">
        <f>IF(N138="snížená",J138,0)</f>
        <v>0</v>
      </c>
      <c r="BG138" s="201">
        <f>IF(N138="zákl. přenesená",J138,0)</f>
        <v>0</v>
      </c>
      <c r="BH138" s="201">
        <f>IF(N138="sníž. přenesená",J138,0)</f>
        <v>0</v>
      </c>
      <c r="BI138" s="201">
        <f>IF(N138="nulová",J138,0)</f>
        <v>0</v>
      </c>
      <c r="BJ138" s="15" t="s">
        <v>87</v>
      </c>
      <c r="BK138" s="201">
        <f>ROUND(I138*H138,2)</f>
        <v>0</v>
      </c>
      <c r="BL138" s="15" t="s">
        <v>184</v>
      </c>
      <c r="BM138" s="200" t="s">
        <v>1503</v>
      </c>
    </row>
    <row r="139" spans="1:47" s="2" customFormat="1" ht="19.5">
      <c r="A139" s="32"/>
      <c r="B139" s="33"/>
      <c r="C139" s="34"/>
      <c r="D139" s="202" t="s">
        <v>186</v>
      </c>
      <c r="E139" s="34"/>
      <c r="F139" s="203" t="s">
        <v>205</v>
      </c>
      <c r="G139" s="34"/>
      <c r="H139" s="34"/>
      <c r="I139" s="204"/>
      <c r="J139" s="34"/>
      <c r="K139" s="34"/>
      <c r="L139" s="37"/>
      <c r="M139" s="205"/>
      <c r="N139" s="206"/>
      <c r="O139" s="69"/>
      <c r="P139" s="69"/>
      <c r="Q139" s="69"/>
      <c r="R139" s="69"/>
      <c r="S139" s="69"/>
      <c r="T139" s="70"/>
      <c r="U139" s="32"/>
      <c r="V139" s="32"/>
      <c r="W139" s="32"/>
      <c r="X139" s="32"/>
      <c r="Y139" s="32"/>
      <c r="Z139" s="32"/>
      <c r="AA139" s="32"/>
      <c r="AB139" s="32"/>
      <c r="AC139" s="32"/>
      <c r="AD139" s="32"/>
      <c r="AE139" s="32"/>
      <c r="AT139" s="15" t="s">
        <v>186</v>
      </c>
      <c r="AU139" s="15" t="s">
        <v>89</v>
      </c>
    </row>
    <row r="140" spans="1:47" s="2" customFormat="1" ht="39">
      <c r="A140" s="32"/>
      <c r="B140" s="33"/>
      <c r="C140" s="34"/>
      <c r="D140" s="202" t="s">
        <v>188</v>
      </c>
      <c r="E140" s="34"/>
      <c r="F140" s="207" t="s">
        <v>1504</v>
      </c>
      <c r="G140" s="34"/>
      <c r="H140" s="34"/>
      <c r="I140" s="204"/>
      <c r="J140" s="34"/>
      <c r="K140" s="34"/>
      <c r="L140" s="37"/>
      <c r="M140" s="205"/>
      <c r="N140" s="206"/>
      <c r="O140" s="69"/>
      <c r="P140" s="69"/>
      <c r="Q140" s="69"/>
      <c r="R140" s="69"/>
      <c r="S140" s="69"/>
      <c r="T140" s="70"/>
      <c r="U140" s="32"/>
      <c r="V140" s="32"/>
      <c r="W140" s="32"/>
      <c r="X140" s="32"/>
      <c r="Y140" s="32"/>
      <c r="Z140" s="32"/>
      <c r="AA140" s="32"/>
      <c r="AB140" s="32"/>
      <c r="AC140" s="32"/>
      <c r="AD140" s="32"/>
      <c r="AE140" s="32"/>
      <c r="AT140" s="15" t="s">
        <v>188</v>
      </c>
      <c r="AU140" s="15" t="s">
        <v>89</v>
      </c>
    </row>
    <row r="141" spans="1:65" s="2" customFormat="1" ht="24.2" customHeight="1">
      <c r="A141" s="32"/>
      <c r="B141" s="33"/>
      <c r="C141" s="189" t="s">
        <v>89</v>
      </c>
      <c r="D141" s="189" t="s">
        <v>179</v>
      </c>
      <c r="E141" s="190" t="s">
        <v>1505</v>
      </c>
      <c r="F141" s="191" t="s">
        <v>1506</v>
      </c>
      <c r="G141" s="192" t="s">
        <v>198</v>
      </c>
      <c r="H141" s="193">
        <v>0.3</v>
      </c>
      <c r="I141" s="194"/>
      <c r="J141" s="195">
        <f>ROUND(I141*H141,2)</f>
        <v>0</v>
      </c>
      <c r="K141" s="191" t="s">
        <v>183</v>
      </c>
      <c r="L141" s="37"/>
      <c r="M141" s="196" t="s">
        <v>1</v>
      </c>
      <c r="N141" s="197" t="s">
        <v>45</v>
      </c>
      <c r="O141" s="69"/>
      <c r="P141" s="198">
        <f>O141*H141</f>
        <v>0</v>
      </c>
      <c r="Q141" s="198">
        <v>0</v>
      </c>
      <c r="R141" s="198">
        <f>Q141*H141</f>
        <v>0</v>
      </c>
      <c r="S141" s="198">
        <v>0</v>
      </c>
      <c r="T141" s="199">
        <f>S141*H141</f>
        <v>0</v>
      </c>
      <c r="U141" s="32"/>
      <c r="V141" s="32"/>
      <c r="W141" s="32"/>
      <c r="X141" s="32"/>
      <c r="Y141" s="32"/>
      <c r="Z141" s="32"/>
      <c r="AA141" s="32"/>
      <c r="AB141" s="32"/>
      <c r="AC141" s="32"/>
      <c r="AD141" s="32"/>
      <c r="AE141" s="32"/>
      <c r="AR141" s="200" t="s">
        <v>184</v>
      </c>
      <c r="AT141" s="200" t="s">
        <v>179</v>
      </c>
      <c r="AU141" s="200" t="s">
        <v>89</v>
      </c>
      <c r="AY141" s="15" t="s">
        <v>177</v>
      </c>
      <c r="BE141" s="201">
        <f>IF(N141="základní",J141,0)</f>
        <v>0</v>
      </c>
      <c r="BF141" s="201">
        <f>IF(N141="snížená",J141,0)</f>
        <v>0</v>
      </c>
      <c r="BG141" s="201">
        <f>IF(N141="zákl. přenesená",J141,0)</f>
        <v>0</v>
      </c>
      <c r="BH141" s="201">
        <f>IF(N141="sníž. přenesená",J141,0)</f>
        <v>0</v>
      </c>
      <c r="BI141" s="201">
        <f>IF(N141="nulová",J141,0)</f>
        <v>0</v>
      </c>
      <c r="BJ141" s="15" t="s">
        <v>87</v>
      </c>
      <c r="BK141" s="201">
        <f>ROUND(I141*H141,2)</f>
        <v>0</v>
      </c>
      <c r="BL141" s="15" t="s">
        <v>184</v>
      </c>
      <c r="BM141" s="200" t="s">
        <v>1507</v>
      </c>
    </row>
    <row r="142" spans="1:47" s="2" customFormat="1" ht="39">
      <c r="A142" s="32"/>
      <c r="B142" s="33"/>
      <c r="C142" s="34"/>
      <c r="D142" s="202" t="s">
        <v>186</v>
      </c>
      <c r="E142" s="34"/>
      <c r="F142" s="203" t="s">
        <v>1508</v>
      </c>
      <c r="G142" s="34"/>
      <c r="H142" s="34"/>
      <c r="I142" s="204"/>
      <c r="J142" s="34"/>
      <c r="K142" s="34"/>
      <c r="L142" s="37"/>
      <c r="M142" s="205"/>
      <c r="N142" s="206"/>
      <c r="O142" s="69"/>
      <c r="P142" s="69"/>
      <c r="Q142" s="69"/>
      <c r="R142" s="69"/>
      <c r="S142" s="69"/>
      <c r="T142" s="70"/>
      <c r="U142" s="32"/>
      <c r="V142" s="32"/>
      <c r="W142" s="32"/>
      <c r="X142" s="32"/>
      <c r="Y142" s="32"/>
      <c r="Z142" s="32"/>
      <c r="AA142" s="32"/>
      <c r="AB142" s="32"/>
      <c r="AC142" s="32"/>
      <c r="AD142" s="32"/>
      <c r="AE142" s="32"/>
      <c r="AT142" s="15" t="s">
        <v>186</v>
      </c>
      <c r="AU142" s="15" t="s">
        <v>89</v>
      </c>
    </row>
    <row r="143" spans="1:65" s="2" customFormat="1" ht="24.2" customHeight="1">
      <c r="A143" s="32"/>
      <c r="B143" s="33"/>
      <c r="C143" s="189" t="s">
        <v>195</v>
      </c>
      <c r="D143" s="189" t="s">
        <v>179</v>
      </c>
      <c r="E143" s="190" t="s">
        <v>211</v>
      </c>
      <c r="F143" s="191" t="s">
        <v>212</v>
      </c>
      <c r="G143" s="192" t="s">
        <v>198</v>
      </c>
      <c r="H143" s="193">
        <v>36.3</v>
      </c>
      <c r="I143" s="194"/>
      <c r="J143" s="195">
        <f>ROUND(I143*H143,2)</f>
        <v>0</v>
      </c>
      <c r="K143" s="191" t="s">
        <v>183</v>
      </c>
      <c r="L143" s="37"/>
      <c r="M143" s="196" t="s">
        <v>1</v>
      </c>
      <c r="N143" s="197" t="s">
        <v>45</v>
      </c>
      <c r="O143" s="69"/>
      <c r="P143" s="198">
        <f>O143*H143</f>
        <v>0</v>
      </c>
      <c r="Q143" s="198">
        <v>0</v>
      </c>
      <c r="R143" s="198">
        <f>Q143*H143</f>
        <v>0</v>
      </c>
      <c r="S143" s="198">
        <v>0</v>
      </c>
      <c r="T143" s="199">
        <f>S143*H143</f>
        <v>0</v>
      </c>
      <c r="U143" s="32"/>
      <c r="V143" s="32"/>
      <c r="W143" s="32"/>
      <c r="X143" s="32"/>
      <c r="Y143" s="32"/>
      <c r="Z143" s="32"/>
      <c r="AA143" s="32"/>
      <c r="AB143" s="32"/>
      <c r="AC143" s="32"/>
      <c r="AD143" s="32"/>
      <c r="AE143" s="32"/>
      <c r="AR143" s="200" t="s">
        <v>184</v>
      </c>
      <c r="AT143" s="200" t="s">
        <v>179</v>
      </c>
      <c r="AU143" s="200" t="s">
        <v>89</v>
      </c>
      <c r="AY143" s="15" t="s">
        <v>177</v>
      </c>
      <c r="BE143" s="201">
        <f>IF(N143="základní",J143,0)</f>
        <v>0</v>
      </c>
      <c r="BF143" s="201">
        <f>IF(N143="snížená",J143,0)</f>
        <v>0</v>
      </c>
      <c r="BG143" s="201">
        <f>IF(N143="zákl. přenesená",J143,0)</f>
        <v>0</v>
      </c>
      <c r="BH143" s="201">
        <f>IF(N143="sníž. přenesená",J143,0)</f>
        <v>0</v>
      </c>
      <c r="BI143" s="201">
        <f>IF(N143="nulová",J143,0)</f>
        <v>0</v>
      </c>
      <c r="BJ143" s="15" t="s">
        <v>87</v>
      </c>
      <c r="BK143" s="201">
        <f>ROUND(I143*H143,2)</f>
        <v>0</v>
      </c>
      <c r="BL143" s="15" t="s">
        <v>184</v>
      </c>
      <c r="BM143" s="200" t="s">
        <v>1509</v>
      </c>
    </row>
    <row r="144" spans="1:47" s="2" customFormat="1" ht="39">
      <c r="A144" s="32"/>
      <c r="B144" s="33"/>
      <c r="C144" s="34"/>
      <c r="D144" s="202" t="s">
        <v>186</v>
      </c>
      <c r="E144" s="34"/>
      <c r="F144" s="203" t="s">
        <v>214</v>
      </c>
      <c r="G144" s="34"/>
      <c r="H144" s="34"/>
      <c r="I144" s="204"/>
      <c r="J144" s="34"/>
      <c r="K144" s="34"/>
      <c r="L144" s="37"/>
      <c r="M144" s="205"/>
      <c r="N144" s="206"/>
      <c r="O144" s="69"/>
      <c r="P144" s="69"/>
      <c r="Q144" s="69"/>
      <c r="R144" s="69"/>
      <c r="S144" s="69"/>
      <c r="T144" s="70"/>
      <c r="U144" s="32"/>
      <c r="V144" s="32"/>
      <c r="W144" s="32"/>
      <c r="X144" s="32"/>
      <c r="Y144" s="32"/>
      <c r="Z144" s="32"/>
      <c r="AA144" s="32"/>
      <c r="AB144" s="32"/>
      <c r="AC144" s="32"/>
      <c r="AD144" s="32"/>
      <c r="AE144" s="32"/>
      <c r="AT144" s="15" t="s">
        <v>186</v>
      </c>
      <c r="AU144" s="15" t="s">
        <v>89</v>
      </c>
    </row>
    <row r="145" spans="1:65" s="2" customFormat="1" ht="14.45" customHeight="1">
      <c r="A145" s="32"/>
      <c r="B145" s="33"/>
      <c r="C145" s="189" t="s">
        <v>184</v>
      </c>
      <c r="D145" s="189" t="s">
        <v>179</v>
      </c>
      <c r="E145" s="190" t="s">
        <v>221</v>
      </c>
      <c r="F145" s="191" t="s">
        <v>222</v>
      </c>
      <c r="G145" s="192" t="s">
        <v>198</v>
      </c>
      <c r="H145" s="193">
        <v>36.3</v>
      </c>
      <c r="I145" s="194"/>
      <c r="J145" s="195">
        <f>ROUND(I145*H145,2)</f>
        <v>0</v>
      </c>
      <c r="K145" s="191" t="s">
        <v>183</v>
      </c>
      <c r="L145" s="37"/>
      <c r="M145" s="196" t="s">
        <v>1</v>
      </c>
      <c r="N145" s="197" t="s">
        <v>45</v>
      </c>
      <c r="O145" s="69"/>
      <c r="P145" s="198">
        <f>O145*H145</f>
        <v>0</v>
      </c>
      <c r="Q145" s="198">
        <v>0</v>
      </c>
      <c r="R145" s="198">
        <f>Q145*H145</f>
        <v>0</v>
      </c>
      <c r="S145" s="198">
        <v>0</v>
      </c>
      <c r="T145" s="199">
        <f>S145*H145</f>
        <v>0</v>
      </c>
      <c r="U145" s="32"/>
      <c r="V145" s="32"/>
      <c r="W145" s="32"/>
      <c r="X145" s="32"/>
      <c r="Y145" s="32"/>
      <c r="Z145" s="32"/>
      <c r="AA145" s="32"/>
      <c r="AB145" s="32"/>
      <c r="AC145" s="32"/>
      <c r="AD145" s="32"/>
      <c r="AE145" s="32"/>
      <c r="AR145" s="200" t="s">
        <v>184</v>
      </c>
      <c r="AT145" s="200" t="s">
        <v>179</v>
      </c>
      <c r="AU145" s="200" t="s">
        <v>89</v>
      </c>
      <c r="AY145" s="15" t="s">
        <v>177</v>
      </c>
      <c r="BE145" s="201">
        <f>IF(N145="základní",J145,0)</f>
        <v>0</v>
      </c>
      <c r="BF145" s="201">
        <f>IF(N145="snížená",J145,0)</f>
        <v>0</v>
      </c>
      <c r="BG145" s="201">
        <f>IF(N145="zákl. přenesená",J145,0)</f>
        <v>0</v>
      </c>
      <c r="BH145" s="201">
        <f>IF(N145="sníž. přenesená",J145,0)</f>
        <v>0</v>
      </c>
      <c r="BI145" s="201">
        <f>IF(N145="nulová",J145,0)</f>
        <v>0</v>
      </c>
      <c r="BJ145" s="15" t="s">
        <v>87</v>
      </c>
      <c r="BK145" s="201">
        <f>ROUND(I145*H145,2)</f>
        <v>0</v>
      </c>
      <c r="BL145" s="15" t="s">
        <v>184</v>
      </c>
      <c r="BM145" s="200" t="s">
        <v>1510</v>
      </c>
    </row>
    <row r="146" spans="1:47" s="2" customFormat="1" ht="11.25">
      <c r="A146" s="32"/>
      <c r="B146" s="33"/>
      <c r="C146" s="34"/>
      <c r="D146" s="202" t="s">
        <v>186</v>
      </c>
      <c r="E146" s="34"/>
      <c r="F146" s="203" t="s">
        <v>222</v>
      </c>
      <c r="G146" s="34"/>
      <c r="H146" s="34"/>
      <c r="I146" s="204"/>
      <c r="J146" s="34"/>
      <c r="K146" s="34"/>
      <c r="L146" s="37"/>
      <c r="M146" s="205"/>
      <c r="N146" s="206"/>
      <c r="O146" s="69"/>
      <c r="P146" s="69"/>
      <c r="Q146" s="69"/>
      <c r="R146" s="69"/>
      <c r="S146" s="69"/>
      <c r="T146" s="70"/>
      <c r="U146" s="32"/>
      <c r="V146" s="32"/>
      <c r="W146" s="32"/>
      <c r="X146" s="32"/>
      <c r="Y146" s="32"/>
      <c r="Z146" s="32"/>
      <c r="AA146" s="32"/>
      <c r="AB146" s="32"/>
      <c r="AC146" s="32"/>
      <c r="AD146" s="32"/>
      <c r="AE146" s="32"/>
      <c r="AT146" s="15" t="s">
        <v>186</v>
      </c>
      <c r="AU146" s="15" t="s">
        <v>89</v>
      </c>
    </row>
    <row r="147" spans="1:47" s="2" customFormat="1" ht="19.5">
      <c r="A147" s="32"/>
      <c r="B147" s="33"/>
      <c r="C147" s="34"/>
      <c r="D147" s="202" t="s">
        <v>188</v>
      </c>
      <c r="E147" s="34"/>
      <c r="F147" s="207" t="s">
        <v>539</v>
      </c>
      <c r="G147" s="34"/>
      <c r="H147" s="34"/>
      <c r="I147" s="204"/>
      <c r="J147" s="34"/>
      <c r="K147" s="34"/>
      <c r="L147" s="37"/>
      <c r="M147" s="205"/>
      <c r="N147" s="206"/>
      <c r="O147" s="69"/>
      <c r="P147" s="69"/>
      <c r="Q147" s="69"/>
      <c r="R147" s="69"/>
      <c r="S147" s="69"/>
      <c r="T147" s="70"/>
      <c r="U147" s="32"/>
      <c r="V147" s="32"/>
      <c r="W147" s="32"/>
      <c r="X147" s="32"/>
      <c r="Y147" s="32"/>
      <c r="Z147" s="32"/>
      <c r="AA147" s="32"/>
      <c r="AB147" s="32"/>
      <c r="AC147" s="32"/>
      <c r="AD147" s="32"/>
      <c r="AE147" s="32"/>
      <c r="AT147" s="15" t="s">
        <v>188</v>
      </c>
      <c r="AU147" s="15" t="s">
        <v>89</v>
      </c>
    </row>
    <row r="148" spans="1:65" s="2" customFormat="1" ht="24.2" customHeight="1">
      <c r="A148" s="32"/>
      <c r="B148" s="33"/>
      <c r="C148" s="189" t="s">
        <v>207</v>
      </c>
      <c r="D148" s="189" t="s">
        <v>179</v>
      </c>
      <c r="E148" s="190" t="s">
        <v>542</v>
      </c>
      <c r="F148" s="191" t="s">
        <v>543</v>
      </c>
      <c r="G148" s="192" t="s">
        <v>231</v>
      </c>
      <c r="H148" s="193">
        <v>63.525</v>
      </c>
      <c r="I148" s="194"/>
      <c r="J148" s="195">
        <f>ROUND(I148*H148,2)</f>
        <v>0</v>
      </c>
      <c r="K148" s="191" t="s">
        <v>183</v>
      </c>
      <c r="L148" s="37"/>
      <c r="M148" s="196" t="s">
        <v>1</v>
      </c>
      <c r="N148" s="197" t="s">
        <v>45</v>
      </c>
      <c r="O148" s="69"/>
      <c r="P148" s="198">
        <f>O148*H148</f>
        <v>0</v>
      </c>
      <c r="Q148" s="198">
        <v>0</v>
      </c>
      <c r="R148" s="198">
        <f>Q148*H148</f>
        <v>0</v>
      </c>
      <c r="S148" s="198">
        <v>0</v>
      </c>
      <c r="T148" s="199">
        <f>S148*H148</f>
        <v>0</v>
      </c>
      <c r="U148" s="32"/>
      <c r="V148" s="32"/>
      <c r="W148" s="32"/>
      <c r="X148" s="32"/>
      <c r="Y148" s="32"/>
      <c r="Z148" s="32"/>
      <c r="AA148" s="32"/>
      <c r="AB148" s="32"/>
      <c r="AC148" s="32"/>
      <c r="AD148" s="32"/>
      <c r="AE148" s="32"/>
      <c r="AR148" s="200" t="s">
        <v>184</v>
      </c>
      <c r="AT148" s="200" t="s">
        <v>179</v>
      </c>
      <c r="AU148" s="200" t="s">
        <v>89</v>
      </c>
      <c r="AY148" s="15" t="s">
        <v>177</v>
      </c>
      <c r="BE148" s="201">
        <f>IF(N148="základní",J148,0)</f>
        <v>0</v>
      </c>
      <c r="BF148" s="201">
        <f>IF(N148="snížená",J148,0)</f>
        <v>0</v>
      </c>
      <c r="BG148" s="201">
        <f>IF(N148="zákl. přenesená",J148,0)</f>
        <v>0</v>
      </c>
      <c r="BH148" s="201">
        <f>IF(N148="sníž. přenesená",J148,0)</f>
        <v>0</v>
      </c>
      <c r="BI148" s="201">
        <f>IF(N148="nulová",J148,0)</f>
        <v>0</v>
      </c>
      <c r="BJ148" s="15" t="s">
        <v>87</v>
      </c>
      <c r="BK148" s="201">
        <f>ROUND(I148*H148,2)</f>
        <v>0</v>
      </c>
      <c r="BL148" s="15" t="s">
        <v>184</v>
      </c>
      <c r="BM148" s="200" t="s">
        <v>1511</v>
      </c>
    </row>
    <row r="149" spans="1:47" s="2" customFormat="1" ht="29.25">
      <c r="A149" s="32"/>
      <c r="B149" s="33"/>
      <c r="C149" s="34"/>
      <c r="D149" s="202" t="s">
        <v>186</v>
      </c>
      <c r="E149" s="34"/>
      <c r="F149" s="203" t="s">
        <v>545</v>
      </c>
      <c r="G149" s="34"/>
      <c r="H149" s="34"/>
      <c r="I149" s="204"/>
      <c r="J149" s="34"/>
      <c r="K149" s="34"/>
      <c r="L149" s="37"/>
      <c r="M149" s="205"/>
      <c r="N149" s="206"/>
      <c r="O149" s="69"/>
      <c r="P149" s="69"/>
      <c r="Q149" s="69"/>
      <c r="R149" s="69"/>
      <c r="S149" s="69"/>
      <c r="T149" s="70"/>
      <c r="U149" s="32"/>
      <c r="V149" s="32"/>
      <c r="W149" s="32"/>
      <c r="X149" s="32"/>
      <c r="Y149" s="32"/>
      <c r="Z149" s="32"/>
      <c r="AA149" s="32"/>
      <c r="AB149" s="32"/>
      <c r="AC149" s="32"/>
      <c r="AD149" s="32"/>
      <c r="AE149" s="32"/>
      <c r="AT149" s="15" t="s">
        <v>186</v>
      </c>
      <c r="AU149" s="15" t="s">
        <v>89</v>
      </c>
    </row>
    <row r="150" spans="1:47" s="2" customFormat="1" ht="29.25">
      <c r="A150" s="32"/>
      <c r="B150" s="33"/>
      <c r="C150" s="34"/>
      <c r="D150" s="202" t="s">
        <v>188</v>
      </c>
      <c r="E150" s="34"/>
      <c r="F150" s="207" t="s">
        <v>546</v>
      </c>
      <c r="G150" s="34"/>
      <c r="H150" s="34"/>
      <c r="I150" s="204"/>
      <c r="J150" s="34"/>
      <c r="K150" s="34"/>
      <c r="L150" s="37"/>
      <c r="M150" s="205"/>
      <c r="N150" s="206"/>
      <c r="O150" s="69"/>
      <c r="P150" s="69"/>
      <c r="Q150" s="69"/>
      <c r="R150" s="69"/>
      <c r="S150" s="69"/>
      <c r="T150" s="70"/>
      <c r="U150" s="32"/>
      <c r="V150" s="32"/>
      <c r="W150" s="32"/>
      <c r="X150" s="32"/>
      <c r="Y150" s="32"/>
      <c r="Z150" s="32"/>
      <c r="AA150" s="32"/>
      <c r="AB150" s="32"/>
      <c r="AC150" s="32"/>
      <c r="AD150" s="32"/>
      <c r="AE150" s="32"/>
      <c r="AT150" s="15" t="s">
        <v>188</v>
      </c>
      <c r="AU150" s="15" t="s">
        <v>89</v>
      </c>
    </row>
    <row r="151" spans="2:63" s="12" customFormat="1" ht="22.9" customHeight="1">
      <c r="B151" s="173"/>
      <c r="C151" s="174"/>
      <c r="D151" s="175" t="s">
        <v>79</v>
      </c>
      <c r="E151" s="187" t="s">
        <v>195</v>
      </c>
      <c r="F151" s="187" t="s">
        <v>1512</v>
      </c>
      <c r="G151" s="174"/>
      <c r="H151" s="174"/>
      <c r="I151" s="177"/>
      <c r="J151" s="188">
        <f>BK151</f>
        <v>0</v>
      </c>
      <c r="K151" s="174"/>
      <c r="L151" s="179"/>
      <c r="M151" s="180"/>
      <c r="N151" s="181"/>
      <c r="O151" s="181"/>
      <c r="P151" s="182">
        <f>SUM(P152:P172)</f>
        <v>0</v>
      </c>
      <c r="Q151" s="181"/>
      <c r="R151" s="182">
        <f>SUM(R152:R172)</f>
        <v>12.076865279999998</v>
      </c>
      <c r="S151" s="181"/>
      <c r="T151" s="183">
        <f>SUM(T152:T172)</f>
        <v>0</v>
      </c>
      <c r="AR151" s="184" t="s">
        <v>87</v>
      </c>
      <c r="AT151" s="185" t="s">
        <v>79</v>
      </c>
      <c r="AU151" s="185" t="s">
        <v>87</v>
      </c>
      <c r="AY151" s="184" t="s">
        <v>177</v>
      </c>
      <c r="BK151" s="186">
        <f>SUM(BK152:BK172)</f>
        <v>0</v>
      </c>
    </row>
    <row r="152" spans="1:65" s="2" customFormat="1" ht="24.2" customHeight="1">
      <c r="A152" s="32"/>
      <c r="B152" s="33"/>
      <c r="C152" s="189" t="s">
        <v>210</v>
      </c>
      <c r="D152" s="189" t="s">
        <v>179</v>
      </c>
      <c r="E152" s="190" t="s">
        <v>1513</v>
      </c>
      <c r="F152" s="191" t="s">
        <v>1514</v>
      </c>
      <c r="G152" s="192" t="s">
        <v>362</v>
      </c>
      <c r="H152" s="193">
        <v>20</v>
      </c>
      <c r="I152" s="194"/>
      <c r="J152" s="195">
        <f>ROUND(I152*H152,2)</f>
        <v>0</v>
      </c>
      <c r="K152" s="191" t="s">
        <v>183</v>
      </c>
      <c r="L152" s="37"/>
      <c r="M152" s="196" t="s">
        <v>1</v>
      </c>
      <c r="N152" s="197" t="s">
        <v>45</v>
      </c>
      <c r="O152" s="69"/>
      <c r="P152" s="198">
        <f>O152*H152</f>
        <v>0</v>
      </c>
      <c r="Q152" s="198">
        <v>0.00119</v>
      </c>
      <c r="R152" s="198">
        <f>Q152*H152</f>
        <v>0.0238</v>
      </c>
      <c r="S152" s="198">
        <v>0</v>
      </c>
      <c r="T152" s="199">
        <f>S152*H152</f>
        <v>0</v>
      </c>
      <c r="U152" s="32"/>
      <c r="V152" s="32"/>
      <c r="W152" s="32"/>
      <c r="X152" s="32"/>
      <c r="Y152" s="32"/>
      <c r="Z152" s="32"/>
      <c r="AA152" s="32"/>
      <c r="AB152" s="32"/>
      <c r="AC152" s="32"/>
      <c r="AD152" s="32"/>
      <c r="AE152" s="32"/>
      <c r="AR152" s="200" t="s">
        <v>184</v>
      </c>
      <c r="AT152" s="200" t="s">
        <v>179</v>
      </c>
      <c r="AU152" s="200" t="s">
        <v>89</v>
      </c>
      <c r="AY152" s="15" t="s">
        <v>177</v>
      </c>
      <c r="BE152" s="201">
        <f>IF(N152="základní",J152,0)</f>
        <v>0</v>
      </c>
      <c r="BF152" s="201">
        <f>IF(N152="snížená",J152,0)</f>
        <v>0</v>
      </c>
      <c r="BG152" s="201">
        <f>IF(N152="zákl. přenesená",J152,0)</f>
        <v>0</v>
      </c>
      <c r="BH152" s="201">
        <f>IF(N152="sníž. přenesená",J152,0)</f>
        <v>0</v>
      </c>
      <c r="BI152" s="201">
        <f>IF(N152="nulová",J152,0)</f>
        <v>0</v>
      </c>
      <c r="BJ152" s="15" t="s">
        <v>87</v>
      </c>
      <c r="BK152" s="201">
        <f>ROUND(I152*H152,2)</f>
        <v>0</v>
      </c>
      <c r="BL152" s="15" t="s">
        <v>184</v>
      </c>
      <c r="BM152" s="200" t="s">
        <v>1515</v>
      </c>
    </row>
    <row r="153" spans="1:47" s="2" customFormat="1" ht="19.5">
      <c r="A153" s="32"/>
      <c r="B153" s="33"/>
      <c r="C153" s="34"/>
      <c r="D153" s="202" t="s">
        <v>186</v>
      </c>
      <c r="E153" s="34"/>
      <c r="F153" s="203" t="s">
        <v>1516</v>
      </c>
      <c r="G153" s="34"/>
      <c r="H153" s="34"/>
      <c r="I153" s="204"/>
      <c r="J153" s="34"/>
      <c r="K153" s="34"/>
      <c r="L153" s="37"/>
      <c r="M153" s="205"/>
      <c r="N153" s="206"/>
      <c r="O153" s="69"/>
      <c r="P153" s="69"/>
      <c r="Q153" s="69"/>
      <c r="R153" s="69"/>
      <c r="S153" s="69"/>
      <c r="T153" s="70"/>
      <c r="U153" s="32"/>
      <c r="V153" s="32"/>
      <c r="W153" s="32"/>
      <c r="X153" s="32"/>
      <c r="Y153" s="32"/>
      <c r="Z153" s="32"/>
      <c r="AA153" s="32"/>
      <c r="AB153" s="32"/>
      <c r="AC153" s="32"/>
      <c r="AD153" s="32"/>
      <c r="AE153" s="32"/>
      <c r="AT153" s="15" t="s">
        <v>186</v>
      </c>
      <c r="AU153" s="15" t="s">
        <v>89</v>
      </c>
    </row>
    <row r="154" spans="1:65" s="2" customFormat="1" ht="14.45" customHeight="1">
      <c r="A154" s="32"/>
      <c r="B154" s="33"/>
      <c r="C154" s="189" t="s">
        <v>216</v>
      </c>
      <c r="D154" s="189" t="s">
        <v>179</v>
      </c>
      <c r="E154" s="190" t="s">
        <v>1517</v>
      </c>
      <c r="F154" s="191" t="s">
        <v>1518</v>
      </c>
      <c r="G154" s="192" t="s">
        <v>362</v>
      </c>
      <c r="H154" s="193">
        <v>20</v>
      </c>
      <c r="I154" s="194"/>
      <c r="J154" s="195">
        <f>ROUND(I154*H154,2)</f>
        <v>0</v>
      </c>
      <c r="K154" s="191" t="s">
        <v>183</v>
      </c>
      <c r="L154" s="37"/>
      <c r="M154" s="196" t="s">
        <v>1</v>
      </c>
      <c r="N154" s="197" t="s">
        <v>45</v>
      </c>
      <c r="O154" s="69"/>
      <c r="P154" s="198">
        <f>O154*H154</f>
        <v>0</v>
      </c>
      <c r="Q154" s="198">
        <v>0.0008</v>
      </c>
      <c r="R154" s="198">
        <f>Q154*H154</f>
        <v>0.016</v>
      </c>
      <c r="S154" s="198">
        <v>0</v>
      </c>
      <c r="T154" s="199">
        <f>S154*H154</f>
        <v>0</v>
      </c>
      <c r="U154" s="32"/>
      <c r="V154" s="32"/>
      <c r="W154" s="32"/>
      <c r="X154" s="32"/>
      <c r="Y154" s="32"/>
      <c r="Z154" s="32"/>
      <c r="AA154" s="32"/>
      <c r="AB154" s="32"/>
      <c r="AC154" s="32"/>
      <c r="AD154" s="32"/>
      <c r="AE154" s="32"/>
      <c r="AR154" s="200" t="s">
        <v>184</v>
      </c>
      <c r="AT154" s="200" t="s">
        <v>179</v>
      </c>
      <c r="AU154" s="200" t="s">
        <v>89</v>
      </c>
      <c r="AY154" s="15" t="s">
        <v>177</v>
      </c>
      <c r="BE154" s="201">
        <f>IF(N154="základní",J154,0)</f>
        <v>0</v>
      </c>
      <c r="BF154" s="201">
        <f>IF(N154="snížená",J154,0)</f>
        <v>0</v>
      </c>
      <c r="BG154" s="201">
        <f>IF(N154="zákl. přenesená",J154,0)</f>
        <v>0</v>
      </c>
      <c r="BH154" s="201">
        <f>IF(N154="sníž. přenesená",J154,0)</f>
        <v>0</v>
      </c>
      <c r="BI154" s="201">
        <f>IF(N154="nulová",J154,0)</f>
        <v>0</v>
      </c>
      <c r="BJ154" s="15" t="s">
        <v>87</v>
      </c>
      <c r="BK154" s="201">
        <f>ROUND(I154*H154,2)</f>
        <v>0</v>
      </c>
      <c r="BL154" s="15" t="s">
        <v>184</v>
      </c>
      <c r="BM154" s="200" t="s">
        <v>1519</v>
      </c>
    </row>
    <row r="155" spans="1:47" s="2" customFormat="1" ht="11.25">
      <c r="A155" s="32"/>
      <c r="B155" s="33"/>
      <c r="C155" s="34"/>
      <c r="D155" s="202" t="s">
        <v>186</v>
      </c>
      <c r="E155" s="34"/>
      <c r="F155" s="203" t="s">
        <v>1520</v>
      </c>
      <c r="G155" s="34"/>
      <c r="H155" s="34"/>
      <c r="I155" s="204"/>
      <c r="J155" s="34"/>
      <c r="K155" s="34"/>
      <c r="L155" s="37"/>
      <c r="M155" s="205"/>
      <c r="N155" s="206"/>
      <c r="O155" s="69"/>
      <c r="P155" s="69"/>
      <c r="Q155" s="69"/>
      <c r="R155" s="69"/>
      <c r="S155" s="69"/>
      <c r="T155" s="70"/>
      <c r="U155" s="32"/>
      <c r="V155" s="32"/>
      <c r="W155" s="32"/>
      <c r="X155" s="32"/>
      <c r="Y155" s="32"/>
      <c r="Z155" s="32"/>
      <c r="AA155" s="32"/>
      <c r="AB155" s="32"/>
      <c r="AC155" s="32"/>
      <c r="AD155" s="32"/>
      <c r="AE155" s="32"/>
      <c r="AT155" s="15" t="s">
        <v>186</v>
      </c>
      <c r="AU155" s="15" t="s">
        <v>89</v>
      </c>
    </row>
    <row r="156" spans="1:47" s="2" customFormat="1" ht="19.5">
      <c r="A156" s="32"/>
      <c r="B156" s="33"/>
      <c r="C156" s="34"/>
      <c r="D156" s="202" t="s">
        <v>188</v>
      </c>
      <c r="E156" s="34"/>
      <c r="F156" s="207" t="s">
        <v>1521</v>
      </c>
      <c r="G156" s="34"/>
      <c r="H156" s="34"/>
      <c r="I156" s="204"/>
      <c r="J156" s="34"/>
      <c r="K156" s="34"/>
      <c r="L156" s="37"/>
      <c r="M156" s="205"/>
      <c r="N156" s="206"/>
      <c r="O156" s="69"/>
      <c r="P156" s="69"/>
      <c r="Q156" s="69"/>
      <c r="R156" s="69"/>
      <c r="S156" s="69"/>
      <c r="T156" s="70"/>
      <c r="U156" s="32"/>
      <c r="V156" s="32"/>
      <c r="W156" s="32"/>
      <c r="X156" s="32"/>
      <c r="Y156" s="32"/>
      <c r="Z156" s="32"/>
      <c r="AA156" s="32"/>
      <c r="AB156" s="32"/>
      <c r="AC156" s="32"/>
      <c r="AD156" s="32"/>
      <c r="AE156" s="32"/>
      <c r="AT156" s="15" t="s">
        <v>188</v>
      </c>
      <c r="AU156" s="15" t="s">
        <v>89</v>
      </c>
    </row>
    <row r="157" spans="1:65" s="2" customFormat="1" ht="14.45" customHeight="1">
      <c r="A157" s="32"/>
      <c r="B157" s="33"/>
      <c r="C157" s="189" t="s">
        <v>218</v>
      </c>
      <c r="D157" s="189" t="s">
        <v>179</v>
      </c>
      <c r="E157" s="190" t="s">
        <v>1522</v>
      </c>
      <c r="F157" s="191" t="s">
        <v>1523</v>
      </c>
      <c r="G157" s="192" t="s">
        <v>198</v>
      </c>
      <c r="H157" s="193">
        <v>2.01</v>
      </c>
      <c r="I157" s="194"/>
      <c r="J157" s="195">
        <f>ROUND(I157*H157,2)</f>
        <v>0</v>
      </c>
      <c r="K157" s="191" t="s">
        <v>183</v>
      </c>
      <c r="L157" s="37"/>
      <c r="M157" s="196" t="s">
        <v>1</v>
      </c>
      <c r="N157" s="197" t="s">
        <v>45</v>
      </c>
      <c r="O157" s="69"/>
      <c r="P157" s="198">
        <f>O157*H157</f>
        <v>0</v>
      </c>
      <c r="Q157" s="198">
        <v>2.47786</v>
      </c>
      <c r="R157" s="198">
        <f>Q157*H157</f>
        <v>4.9804986</v>
      </c>
      <c r="S157" s="198">
        <v>0</v>
      </c>
      <c r="T157" s="199">
        <f>S157*H157</f>
        <v>0</v>
      </c>
      <c r="U157" s="32"/>
      <c r="V157" s="32"/>
      <c r="W157" s="32"/>
      <c r="X157" s="32"/>
      <c r="Y157" s="32"/>
      <c r="Z157" s="32"/>
      <c r="AA157" s="32"/>
      <c r="AB157" s="32"/>
      <c r="AC157" s="32"/>
      <c r="AD157" s="32"/>
      <c r="AE157" s="32"/>
      <c r="AR157" s="200" t="s">
        <v>184</v>
      </c>
      <c r="AT157" s="200" t="s">
        <v>179</v>
      </c>
      <c r="AU157" s="200" t="s">
        <v>89</v>
      </c>
      <c r="AY157" s="15" t="s">
        <v>177</v>
      </c>
      <c r="BE157" s="201">
        <f>IF(N157="základní",J157,0)</f>
        <v>0</v>
      </c>
      <c r="BF157" s="201">
        <f>IF(N157="snížená",J157,0)</f>
        <v>0</v>
      </c>
      <c r="BG157" s="201">
        <f>IF(N157="zákl. přenesená",J157,0)</f>
        <v>0</v>
      </c>
      <c r="BH157" s="201">
        <f>IF(N157="sníž. přenesená",J157,0)</f>
        <v>0</v>
      </c>
      <c r="BI157" s="201">
        <f>IF(N157="nulová",J157,0)</f>
        <v>0</v>
      </c>
      <c r="BJ157" s="15" t="s">
        <v>87</v>
      </c>
      <c r="BK157" s="201">
        <f>ROUND(I157*H157,2)</f>
        <v>0</v>
      </c>
      <c r="BL157" s="15" t="s">
        <v>184</v>
      </c>
      <c r="BM157" s="200" t="s">
        <v>1524</v>
      </c>
    </row>
    <row r="158" spans="1:47" s="2" customFormat="1" ht="11.25">
      <c r="A158" s="32"/>
      <c r="B158" s="33"/>
      <c r="C158" s="34"/>
      <c r="D158" s="202" t="s">
        <v>186</v>
      </c>
      <c r="E158" s="34"/>
      <c r="F158" s="203" t="s">
        <v>1525</v>
      </c>
      <c r="G158" s="34"/>
      <c r="H158" s="34"/>
      <c r="I158" s="204"/>
      <c r="J158" s="34"/>
      <c r="K158" s="34"/>
      <c r="L158" s="37"/>
      <c r="M158" s="205"/>
      <c r="N158" s="206"/>
      <c r="O158" s="69"/>
      <c r="P158" s="69"/>
      <c r="Q158" s="69"/>
      <c r="R158" s="69"/>
      <c r="S158" s="69"/>
      <c r="T158" s="70"/>
      <c r="U158" s="32"/>
      <c r="V158" s="32"/>
      <c r="W158" s="32"/>
      <c r="X158" s="32"/>
      <c r="Y158" s="32"/>
      <c r="Z158" s="32"/>
      <c r="AA158" s="32"/>
      <c r="AB158" s="32"/>
      <c r="AC158" s="32"/>
      <c r="AD158" s="32"/>
      <c r="AE158" s="32"/>
      <c r="AT158" s="15" t="s">
        <v>186</v>
      </c>
      <c r="AU158" s="15" t="s">
        <v>89</v>
      </c>
    </row>
    <row r="159" spans="1:65" s="2" customFormat="1" ht="14.45" customHeight="1">
      <c r="A159" s="32"/>
      <c r="B159" s="33"/>
      <c r="C159" s="189" t="s">
        <v>220</v>
      </c>
      <c r="D159" s="189" t="s">
        <v>179</v>
      </c>
      <c r="E159" s="190" t="s">
        <v>1526</v>
      </c>
      <c r="F159" s="191" t="s">
        <v>1527</v>
      </c>
      <c r="G159" s="192" t="s">
        <v>182</v>
      </c>
      <c r="H159" s="193">
        <v>15.43</v>
      </c>
      <c r="I159" s="194"/>
      <c r="J159" s="195">
        <f>ROUND(I159*H159,2)</f>
        <v>0</v>
      </c>
      <c r="K159" s="191" t="s">
        <v>183</v>
      </c>
      <c r="L159" s="37"/>
      <c r="M159" s="196" t="s">
        <v>1</v>
      </c>
      <c r="N159" s="197" t="s">
        <v>45</v>
      </c>
      <c r="O159" s="69"/>
      <c r="P159" s="198">
        <f>O159*H159</f>
        <v>0</v>
      </c>
      <c r="Q159" s="198">
        <v>0.04174</v>
      </c>
      <c r="R159" s="198">
        <f>Q159*H159</f>
        <v>0.6440482</v>
      </c>
      <c r="S159" s="198">
        <v>0</v>
      </c>
      <c r="T159" s="199">
        <f>S159*H159</f>
        <v>0</v>
      </c>
      <c r="U159" s="32"/>
      <c r="V159" s="32"/>
      <c r="W159" s="32"/>
      <c r="X159" s="32"/>
      <c r="Y159" s="32"/>
      <c r="Z159" s="32"/>
      <c r="AA159" s="32"/>
      <c r="AB159" s="32"/>
      <c r="AC159" s="32"/>
      <c r="AD159" s="32"/>
      <c r="AE159" s="32"/>
      <c r="AR159" s="200" t="s">
        <v>184</v>
      </c>
      <c r="AT159" s="200" t="s">
        <v>179</v>
      </c>
      <c r="AU159" s="200" t="s">
        <v>89</v>
      </c>
      <c r="AY159" s="15" t="s">
        <v>177</v>
      </c>
      <c r="BE159" s="201">
        <f>IF(N159="základní",J159,0)</f>
        <v>0</v>
      </c>
      <c r="BF159" s="201">
        <f>IF(N159="snížená",J159,0)</f>
        <v>0</v>
      </c>
      <c r="BG159" s="201">
        <f>IF(N159="zákl. přenesená",J159,0)</f>
        <v>0</v>
      </c>
      <c r="BH159" s="201">
        <f>IF(N159="sníž. přenesená",J159,0)</f>
        <v>0</v>
      </c>
      <c r="BI159" s="201">
        <f>IF(N159="nulová",J159,0)</f>
        <v>0</v>
      </c>
      <c r="BJ159" s="15" t="s">
        <v>87</v>
      </c>
      <c r="BK159" s="201">
        <f>ROUND(I159*H159,2)</f>
        <v>0</v>
      </c>
      <c r="BL159" s="15" t="s">
        <v>184</v>
      </c>
      <c r="BM159" s="200" t="s">
        <v>1528</v>
      </c>
    </row>
    <row r="160" spans="1:47" s="2" customFormat="1" ht="11.25">
      <c r="A160" s="32"/>
      <c r="B160" s="33"/>
      <c r="C160" s="34"/>
      <c r="D160" s="202" t="s">
        <v>186</v>
      </c>
      <c r="E160" s="34"/>
      <c r="F160" s="203" t="s">
        <v>1529</v>
      </c>
      <c r="G160" s="34"/>
      <c r="H160" s="34"/>
      <c r="I160" s="204"/>
      <c r="J160" s="34"/>
      <c r="K160" s="34"/>
      <c r="L160" s="37"/>
      <c r="M160" s="205"/>
      <c r="N160" s="206"/>
      <c r="O160" s="69"/>
      <c r="P160" s="69"/>
      <c r="Q160" s="69"/>
      <c r="R160" s="69"/>
      <c r="S160" s="69"/>
      <c r="T160" s="70"/>
      <c r="U160" s="32"/>
      <c r="V160" s="32"/>
      <c r="W160" s="32"/>
      <c r="X160" s="32"/>
      <c r="Y160" s="32"/>
      <c r="Z160" s="32"/>
      <c r="AA160" s="32"/>
      <c r="AB160" s="32"/>
      <c r="AC160" s="32"/>
      <c r="AD160" s="32"/>
      <c r="AE160" s="32"/>
      <c r="AT160" s="15" t="s">
        <v>186</v>
      </c>
      <c r="AU160" s="15" t="s">
        <v>89</v>
      </c>
    </row>
    <row r="161" spans="1:65" s="2" customFormat="1" ht="14.45" customHeight="1">
      <c r="A161" s="32"/>
      <c r="B161" s="33"/>
      <c r="C161" s="189" t="s">
        <v>224</v>
      </c>
      <c r="D161" s="189" t="s">
        <v>179</v>
      </c>
      <c r="E161" s="190" t="s">
        <v>1530</v>
      </c>
      <c r="F161" s="191" t="s">
        <v>1531</v>
      </c>
      <c r="G161" s="192" t="s">
        <v>182</v>
      </c>
      <c r="H161" s="193">
        <v>15.43</v>
      </c>
      <c r="I161" s="194"/>
      <c r="J161" s="195">
        <f>ROUND(I161*H161,2)</f>
        <v>0</v>
      </c>
      <c r="K161" s="191" t="s">
        <v>183</v>
      </c>
      <c r="L161" s="37"/>
      <c r="M161" s="196" t="s">
        <v>1</v>
      </c>
      <c r="N161" s="197" t="s">
        <v>45</v>
      </c>
      <c r="O161" s="69"/>
      <c r="P161" s="198">
        <f>O161*H161</f>
        <v>0</v>
      </c>
      <c r="Q161" s="198">
        <v>2E-05</v>
      </c>
      <c r="R161" s="198">
        <f>Q161*H161</f>
        <v>0.0003086</v>
      </c>
      <c r="S161" s="198">
        <v>0</v>
      </c>
      <c r="T161" s="199">
        <f>S161*H161</f>
        <v>0</v>
      </c>
      <c r="U161" s="32"/>
      <c r="V161" s="32"/>
      <c r="W161" s="32"/>
      <c r="X161" s="32"/>
      <c r="Y161" s="32"/>
      <c r="Z161" s="32"/>
      <c r="AA161" s="32"/>
      <c r="AB161" s="32"/>
      <c r="AC161" s="32"/>
      <c r="AD161" s="32"/>
      <c r="AE161" s="32"/>
      <c r="AR161" s="200" t="s">
        <v>184</v>
      </c>
      <c r="AT161" s="200" t="s">
        <v>179</v>
      </c>
      <c r="AU161" s="200" t="s">
        <v>89</v>
      </c>
      <c r="AY161" s="15" t="s">
        <v>177</v>
      </c>
      <c r="BE161" s="201">
        <f>IF(N161="základní",J161,0)</f>
        <v>0</v>
      </c>
      <c r="BF161" s="201">
        <f>IF(N161="snížená",J161,0)</f>
        <v>0</v>
      </c>
      <c r="BG161" s="201">
        <f>IF(N161="zákl. přenesená",J161,0)</f>
        <v>0</v>
      </c>
      <c r="BH161" s="201">
        <f>IF(N161="sníž. přenesená",J161,0)</f>
        <v>0</v>
      </c>
      <c r="BI161" s="201">
        <f>IF(N161="nulová",J161,0)</f>
        <v>0</v>
      </c>
      <c r="BJ161" s="15" t="s">
        <v>87</v>
      </c>
      <c r="BK161" s="201">
        <f>ROUND(I161*H161,2)</f>
        <v>0</v>
      </c>
      <c r="BL161" s="15" t="s">
        <v>184</v>
      </c>
      <c r="BM161" s="200" t="s">
        <v>1532</v>
      </c>
    </row>
    <row r="162" spans="1:47" s="2" customFormat="1" ht="11.25">
      <c r="A162" s="32"/>
      <c r="B162" s="33"/>
      <c r="C162" s="34"/>
      <c r="D162" s="202" t="s">
        <v>186</v>
      </c>
      <c r="E162" s="34"/>
      <c r="F162" s="203" t="s">
        <v>1533</v>
      </c>
      <c r="G162" s="34"/>
      <c r="H162" s="34"/>
      <c r="I162" s="204"/>
      <c r="J162" s="34"/>
      <c r="K162" s="34"/>
      <c r="L162" s="37"/>
      <c r="M162" s="205"/>
      <c r="N162" s="206"/>
      <c r="O162" s="69"/>
      <c r="P162" s="69"/>
      <c r="Q162" s="69"/>
      <c r="R162" s="69"/>
      <c r="S162" s="69"/>
      <c r="T162" s="70"/>
      <c r="U162" s="32"/>
      <c r="V162" s="32"/>
      <c r="W162" s="32"/>
      <c r="X162" s="32"/>
      <c r="Y162" s="32"/>
      <c r="Z162" s="32"/>
      <c r="AA162" s="32"/>
      <c r="AB162" s="32"/>
      <c r="AC162" s="32"/>
      <c r="AD162" s="32"/>
      <c r="AE162" s="32"/>
      <c r="AT162" s="15" t="s">
        <v>186</v>
      </c>
      <c r="AU162" s="15" t="s">
        <v>89</v>
      </c>
    </row>
    <row r="163" spans="1:65" s="2" customFormat="1" ht="14.45" customHeight="1">
      <c r="A163" s="32"/>
      <c r="B163" s="33"/>
      <c r="C163" s="189" t="s">
        <v>226</v>
      </c>
      <c r="D163" s="189" t="s">
        <v>179</v>
      </c>
      <c r="E163" s="190" t="s">
        <v>1534</v>
      </c>
      <c r="F163" s="191" t="s">
        <v>1535</v>
      </c>
      <c r="G163" s="192" t="s">
        <v>231</v>
      </c>
      <c r="H163" s="193">
        <v>0.171</v>
      </c>
      <c r="I163" s="194"/>
      <c r="J163" s="195">
        <f>ROUND(I163*H163,2)</f>
        <v>0</v>
      </c>
      <c r="K163" s="191" t="s">
        <v>183</v>
      </c>
      <c r="L163" s="37"/>
      <c r="M163" s="196" t="s">
        <v>1</v>
      </c>
      <c r="N163" s="197" t="s">
        <v>45</v>
      </c>
      <c r="O163" s="69"/>
      <c r="P163" s="198">
        <f>O163*H163</f>
        <v>0</v>
      </c>
      <c r="Q163" s="198">
        <v>1.04877</v>
      </c>
      <c r="R163" s="198">
        <f>Q163*H163</f>
        <v>0.17933967</v>
      </c>
      <c r="S163" s="198">
        <v>0</v>
      </c>
      <c r="T163" s="199">
        <f>S163*H163</f>
        <v>0</v>
      </c>
      <c r="U163" s="32"/>
      <c r="V163" s="32"/>
      <c r="W163" s="32"/>
      <c r="X163" s="32"/>
      <c r="Y163" s="32"/>
      <c r="Z163" s="32"/>
      <c r="AA163" s="32"/>
      <c r="AB163" s="32"/>
      <c r="AC163" s="32"/>
      <c r="AD163" s="32"/>
      <c r="AE163" s="32"/>
      <c r="AR163" s="200" t="s">
        <v>184</v>
      </c>
      <c r="AT163" s="200" t="s">
        <v>179</v>
      </c>
      <c r="AU163" s="200" t="s">
        <v>89</v>
      </c>
      <c r="AY163" s="15" t="s">
        <v>177</v>
      </c>
      <c r="BE163" s="201">
        <f>IF(N163="základní",J163,0)</f>
        <v>0</v>
      </c>
      <c r="BF163" s="201">
        <f>IF(N163="snížená",J163,0)</f>
        <v>0</v>
      </c>
      <c r="BG163" s="201">
        <f>IF(N163="zákl. přenesená",J163,0)</f>
        <v>0</v>
      </c>
      <c r="BH163" s="201">
        <f>IF(N163="sníž. přenesená",J163,0)</f>
        <v>0</v>
      </c>
      <c r="BI163" s="201">
        <f>IF(N163="nulová",J163,0)</f>
        <v>0</v>
      </c>
      <c r="BJ163" s="15" t="s">
        <v>87</v>
      </c>
      <c r="BK163" s="201">
        <f>ROUND(I163*H163,2)</f>
        <v>0</v>
      </c>
      <c r="BL163" s="15" t="s">
        <v>184</v>
      </c>
      <c r="BM163" s="200" t="s">
        <v>1536</v>
      </c>
    </row>
    <row r="164" spans="1:47" s="2" customFormat="1" ht="19.5">
      <c r="A164" s="32"/>
      <c r="B164" s="33"/>
      <c r="C164" s="34"/>
      <c r="D164" s="202" t="s">
        <v>186</v>
      </c>
      <c r="E164" s="34"/>
      <c r="F164" s="203" t="s">
        <v>1537</v>
      </c>
      <c r="G164" s="34"/>
      <c r="H164" s="34"/>
      <c r="I164" s="204"/>
      <c r="J164" s="34"/>
      <c r="K164" s="34"/>
      <c r="L164" s="37"/>
      <c r="M164" s="205"/>
      <c r="N164" s="206"/>
      <c r="O164" s="69"/>
      <c r="P164" s="69"/>
      <c r="Q164" s="69"/>
      <c r="R164" s="69"/>
      <c r="S164" s="69"/>
      <c r="T164" s="70"/>
      <c r="U164" s="32"/>
      <c r="V164" s="32"/>
      <c r="W164" s="32"/>
      <c r="X164" s="32"/>
      <c r="Y164" s="32"/>
      <c r="Z164" s="32"/>
      <c r="AA164" s="32"/>
      <c r="AB164" s="32"/>
      <c r="AC164" s="32"/>
      <c r="AD164" s="32"/>
      <c r="AE164" s="32"/>
      <c r="AT164" s="15" t="s">
        <v>186</v>
      </c>
      <c r="AU164" s="15" t="s">
        <v>89</v>
      </c>
    </row>
    <row r="165" spans="1:65" s="2" customFormat="1" ht="14.45" customHeight="1">
      <c r="A165" s="32"/>
      <c r="B165" s="33"/>
      <c r="C165" s="189" t="s">
        <v>228</v>
      </c>
      <c r="D165" s="189" t="s">
        <v>179</v>
      </c>
      <c r="E165" s="190" t="s">
        <v>1538</v>
      </c>
      <c r="F165" s="191" t="s">
        <v>1539</v>
      </c>
      <c r="G165" s="192" t="s">
        <v>198</v>
      </c>
      <c r="H165" s="193">
        <v>2.43</v>
      </c>
      <c r="I165" s="194"/>
      <c r="J165" s="195">
        <f>ROUND(I165*H165,2)</f>
        <v>0</v>
      </c>
      <c r="K165" s="191" t="s">
        <v>183</v>
      </c>
      <c r="L165" s="37"/>
      <c r="M165" s="196" t="s">
        <v>1</v>
      </c>
      <c r="N165" s="197" t="s">
        <v>45</v>
      </c>
      <c r="O165" s="69"/>
      <c r="P165" s="198">
        <f>O165*H165</f>
        <v>0</v>
      </c>
      <c r="Q165" s="198">
        <v>2.4778</v>
      </c>
      <c r="R165" s="198">
        <f>Q165*H165</f>
        <v>6.0210539999999995</v>
      </c>
      <c r="S165" s="198">
        <v>0</v>
      </c>
      <c r="T165" s="199">
        <f>S165*H165</f>
        <v>0</v>
      </c>
      <c r="U165" s="32"/>
      <c r="V165" s="32"/>
      <c r="W165" s="32"/>
      <c r="X165" s="32"/>
      <c r="Y165" s="32"/>
      <c r="Z165" s="32"/>
      <c r="AA165" s="32"/>
      <c r="AB165" s="32"/>
      <c r="AC165" s="32"/>
      <c r="AD165" s="32"/>
      <c r="AE165" s="32"/>
      <c r="AR165" s="200" t="s">
        <v>184</v>
      </c>
      <c r="AT165" s="200" t="s">
        <v>179</v>
      </c>
      <c r="AU165" s="200" t="s">
        <v>89</v>
      </c>
      <c r="AY165" s="15" t="s">
        <v>177</v>
      </c>
      <c r="BE165" s="201">
        <f>IF(N165="základní",J165,0)</f>
        <v>0</v>
      </c>
      <c r="BF165" s="201">
        <f>IF(N165="snížená",J165,0)</f>
        <v>0</v>
      </c>
      <c r="BG165" s="201">
        <f>IF(N165="zákl. přenesená",J165,0)</f>
        <v>0</v>
      </c>
      <c r="BH165" s="201">
        <f>IF(N165="sníž. přenesená",J165,0)</f>
        <v>0</v>
      </c>
      <c r="BI165" s="201">
        <f>IF(N165="nulová",J165,0)</f>
        <v>0</v>
      </c>
      <c r="BJ165" s="15" t="s">
        <v>87</v>
      </c>
      <c r="BK165" s="201">
        <f>ROUND(I165*H165,2)</f>
        <v>0</v>
      </c>
      <c r="BL165" s="15" t="s">
        <v>184</v>
      </c>
      <c r="BM165" s="200" t="s">
        <v>1540</v>
      </c>
    </row>
    <row r="166" spans="1:47" s="2" customFormat="1" ht="11.25">
      <c r="A166" s="32"/>
      <c r="B166" s="33"/>
      <c r="C166" s="34"/>
      <c r="D166" s="202" t="s">
        <v>186</v>
      </c>
      <c r="E166" s="34"/>
      <c r="F166" s="203" t="s">
        <v>1541</v>
      </c>
      <c r="G166" s="34"/>
      <c r="H166" s="34"/>
      <c r="I166" s="204"/>
      <c r="J166" s="34"/>
      <c r="K166" s="34"/>
      <c r="L166" s="37"/>
      <c r="M166" s="205"/>
      <c r="N166" s="206"/>
      <c r="O166" s="69"/>
      <c r="P166" s="69"/>
      <c r="Q166" s="69"/>
      <c r="R166" s="69"/>
      <c r="S166" s="69"/>
      <c r="T166" s="70"/>
      <c r="U166" s="32"/>
      <c r="V166" s="32"/>
      <c r="W166" s="32"/>
      <c r="X166" s="32"/>
      <c r="Y166" s="32"/>
      <c r="Z166" s="32"/>
      <c r="AA166" s="32"/>
      <c r="AB166" s="32"/>
      <c r="AC166" s="32"/>
      <c r="AD166" s="32"/>
      <c r="AE166" s="32"/>
      <c r="AT166" s="15" t="s">
        <v>186</v>
      </c>
      <c r="AU166" s="15" t="s">
        <v>89</v>
      </c>
    </row>
    <row r="167" spans="1:65" s="2" customFormat="1" ht="24.2" customHeight="1">
      <c r="A167" s="32"/>
      <c r="B167" s="33"/>
      <c r="C167" s="189" t="s">
        <v>235</v>
      </c>
      <c r="D167" s="189" t="s">
        <v>179</v>
      </c>
      <c r="E167" s="190" t="s">
        <v>1542</v>
      </c>
      <c r="F167" s="191" t="s">
        <v>1543</v>
      </c>
      <c r="G167" s="192" t="s">
        <v>182</v>
      </c>
      <c r="H167" s="193">
        <v>15.64</v>
      </c>
      <c r="I167" s="194"/>
      <c r="J167" s="195">
        <f>ROUND(I167*H167,2)</f>
        <v>0</v>
      </c>
      <c r="K167" s="191" t="s">
        <v>183</v>
      </c>
      <c r="L167" s="37"/>
      <c r="M167" s="196" t="s">
        <v>1</v>
      </c>
      <c r="N167" s="197" t="s">
        <v>45</v>
      </c>
      <c r="O167" s="69"/>
      <c r="P167" s="198">
        <f>O167*H167</f>
        <v>0</v>
      </c>
      <c r="Q167" s="198">
        <v>0.00132</v>
      </c>
      <c r="R167" s="198">
        <f>Q167*H167</f>
        <v>0.0206448</v>
      </c>
      <c r="S167" s="198">
        <v>0</v>
      </c>
      <c r="T167" s="199">
        <f>S167*H167</f>
        <v>0</v>
      </c>
      <c r="U167" s="32"/>
      <c r="V167" s="32"/>
      <c r="W167" s="32"/>
      <c r="X167" s="32"/>
      <c r="Y167" s="32"/>
      <c r="Z167" s="32"/>
      <c r="AA167" s="32"/>
      <c r="AB167" s="32"/>
      <c r="AC167" s="32"/>
      <c r="AD167" s="32"/>
      <c r="AE167" s="32"/>
      <c r="AR167" s="200" t="s">
        <v>184</v>
      </c>
      <c r="AT167" s="200" t="s">
        <v>179</v>
      </c>
      <c r="AU167" s="200" t="s">
        <v>89</v>
      </c>
      <c r="AY167" s="15" t="s">
        <v>177</v>
      </c>
      <c r="BE167" s="201">
        <f>IF(N167="základní",J167,0)</f>
        <v>0</v>
      </c>
      <c r="BF167" s="201">
        <f>IF(N167="snížená",J167,0)</f>
        <v>0</v>
      </c>
      <c r="BG167" s="201">
        <f>IF(N167="zákl. přenesená",J167,0)</f>
        <v>0</v>
      </c>
      <c r="BH167" s="201">
        <f>IF(N167="sníž. přenesená",J167,0)</f>
        <v>0</v>
      </c>
      <c r="BI167" s="201">
        <f>IF(N167="nulová",J167,0)</f>
        <v>0</v>
      </c>
      <c r="BJ167" s="15" t="s">
        <v>87</v>
      </c>
      <c r="BK167" s="201">
        <f>ROUND(I167*H167,2)</f>
        <v>0</v>
      </c>
      <c r="BL167" s="15" t="s">
        <v>184</v>
      </c>
      <c r="BM167" s="200" t="s">
        <v>1544</v>
      </c>
    </row>
    <row r="168" spans="1:47" s="2" customFormat="1" ht="19.5">
      <c r="A168" s="32"/>
      <c r="B168" s="33"/>
      <c r="C168" s="34"/>
      <c r="D168" s="202" t="s">
        <v>186</v>
      </c>
      <c r="E168" s="34"/>
      <c r="F168" s="203" t="s">
        <v>1545</v>
      </c>
      <c r="G168" s="34"/>
      <c r="H168" s="34"/>
      <c r="I168" s="204"/>
      <c r="J168" s="34"/>
      <c r="K168" s="34"/>
      <c r="L168" s="37"/>
      <c r="M168" s="205"/>
      <c r="N168" s="206"/>
      <c r="O168" s="69"/>
      <c r="P168" s="69"/>
      <c r="Q168" s="69"/>
      <c r="R168" s="69"/>
      <c r="S168" s="69"/>
      <c r="T168" s="70"/>
      <c r="U168" s="32"/>
      <c r="V168" s="32"/>
      <c r="W168" s="32"/>
      <c r="X168" s="32"/>
      <c r="Y168" s="32"/>
      <c r="Z168" s="32"/>
      <c r="AA168" s="32"/>
      <c r="AB168" s="32"/>
      <c r="AC168" s="32"/>
      <c r="AD168" s="32"/>
      <c r="AE168" s="32"/>
      <c r="AT168" s="15" t="s">
        <v>186</v>
      </c>
      <c r="AU168" s="15" t="s">
        <v>89</v>
      </c>
    </row>
    <row r="169" spans="1:65" s="2" customFormat="1" ht="24.2" customHeight="1">
      <c r="A169" s="32"/>
      <c r="B169" s="33"/>
      <c r="C169" s="189" t="s">
        <v>238</v>
      </c>
      <c r="D169" s="189" t="s">
        <v>179</v>
      </c>
      <c r="E169" s="190" t="s">
        <v>1546</v>
      </c>
      <c r="F169" s="191" t="s">
        <v>1547</v>
      </c>
      <c r="G169" s="192" t="s">
        <v>182</v>
      </c>
      <c r="H169" s="193">
        <v>15.64</v>
      </c>
      <c r="I169" s="194"/>
      <c r="J169" s="195">
        <f>ROUND(I169*H169,2)</f>
        <v>0</v>
      </c>
      <c r="K169" s="191" t="s">
        <v>183</v>
      </c>
      <c r="L169" s="37"/>
      <c r="M169" s="196" t="s">
        <v>1</v>
      </c>
      <c r="N169" s="197" t="s">
        <v>45</v>
      </c>
      <c r="O169" s="69"/>
      <c r="P169" s="198">
        <f>O169*H169</f>
        <v>0</v>
      </c>
      <c r="Q169" s="198">
        <v>4E-05</v>
      </c>
      <c r="R169" s="198">
        <f>Q169*H169</f>
        <v>0.0006256</v>
      </c>
      <c r="S169" s="198">
        <v>0</v>
      </c>
      <c r="T169" s="199">
        <f>S169*H169</f>
        <v>0</v>
      </c>
      <c r="U169" s="32"/>
      <c r="V169" s="32"/>
      <c r="W169" s="32"/>
      <c r="X169" s="32"/>
      <c r="Y169" s="32"/>
      <c r="Z169" s="32"/>
      <c r="AA169" s="32"/>
      <c r="AB169" s="32"/>
      <c r="AC169" s="32"/>
      <c r="AD169" s="32"/>
      <c r="AE169" s="32"/>
      <c r="AR169" s="200" t="s">
        <v>184</v>
      </c>
      <c r="AT169" s="200" t="s">
        <v>179</v>
      </c>
      <c r="AU169" s="200" t="s">
        <v>89</v>
      </c>
      <c r="AY169" s="15" t="s">
        <v>177</v>
      </c>
      <c r="BE169" s="201">
        <f>IF(N169="základní",J169,0)</f>
        <v>0</v>
      </c>
      <c r="BF169" s="201">
        <f>IF(N169="snížená",J169,0)</f>
        <v>0</v>
      </c>
      <c r="BG169" s="201">
        <f>IF(N169="zákl. přenesená",J169,0)</f>
        <v>0</v>
      </c>
      <c r="BH169" s="201">
        <f>IF(N169="sníž. přenesená",J169,0)</f>
        <v>0</v>
      </c>
      <c r="BI169" s="201">
        <f>IF(N169="nulová",J169,0)</f>
        <v>0</v>
      </c>
      <c r="BJ169" s="15" t="s">
        <v>87</v>
      </c>
      <c r="BK169" s="201">
        <f>ROUND(I169*H169,2)</f>
        <v>0</v>
      </c>
      <c r="BL169" s="15" t="s">
        <v>184</v>
      </c>
      <c r="BM169" s="200" t="s">
        <v>1548</v>
      </c>
    </row>
    <row r="170" spans="1:47" s="2" customFormat="1" ht="19.5">
      <c r="A170" s="32"/>
      <c r="B170" s="33"/>
      <c r="C170" s="34"/>
      <c r="D170" s="202" t="s">
        <v>186</v>
      </c>
      <c r="E170" s="34"/>
      <c r="F170" s="203" t="s">
        <v>1549</v>
      </c>
      <c r="G170" s="34"/>
      <c r="H170" s="34"/>
      <c r="I170" s="204"/>
      <c r="J170" s="34"/>
      <c r="K170" s="34"/>
      <c r="L170" s="37"/>
      <c r="M170" s="205"/>
      <c r="N170" s="206"/>
      <c r="O170" s="69"/>
      <c r="P170" s="69"/>
      <c r="Q170" s="69"/>
      <c r="R170" s="69"/>
      <c r="S170" s="69"/>
      <c r="T170" s="70"/>
      <c r="U170" s="32"/>
      <c r="V170" s="32"/>
      <c r="W170" s="32"/>
      <c r="X170" s="32"/>
      <c r="Y170" s="32"/>
      <c r="Z170" s="32"/>
      <c r="AA170" s="32"/>
      <c r="AB170" s="32"/>
      <c r="AC170" s="32"/>
      <c r="AD170" s="32"/>
      <c r="AE170" s="32"/>
      <c r="AT170" s="15" t="s">
        <v>186</v>
      </c>
      <c r="AU170" s="15" t="s">
        <v>89</v>
      </c>
    </row>
    <row r="171" spans="1:65" s="2" customFormat="1" ht="14.45" customHeight="1">
      <c r="A171" s="32"/>
      <c r="B171" s="33"/>
      <c r="C171" s="189" t="s">
        <v>8</v>
      </c>
      <c r="D171" s="189" t="s">
        <v>179</v>
      </c>
      <c r="E171" s="190" t="s">
        <v>1550</v>
      </c>
      <c r="F171" s="191" t="s">
        <v>1551</v>
      </c>
      <c r="G171" s="192" t="s">
        <v>231</v>
      </c>
      <c r="H171" s="193">
        <v>0.177</v>
      </c>
      <c r="I171" s="194"/>
      <c r="J171" s="195">
        <f>ROUND(I171*H171,2)</f>
        <v>0</v>
      </c>
      <c r="K171" s="191" t="s">
        <v>183</v>
      </c>
      <c r="L171" s="37"/>
      <c r="M171" s="196" t="s">
        <v>1</v>
      </c>
      <c r="N171" s="197" t="s">
        <v>45</v>
      </c>
      <c r="O171" s="69"/>
      <c r="P171" s="198">
        <f>O171*H171</f>
        <v>0</v>
      </c>
      <c r="Q171" s="198">
        <v>1.07653</v>
      </c>
      <c r="R171" s="198">
        <f>Q171*H171</f>
        <v>0.19054580999999998</v>
      </c>
      <c r="S171" s="198">
        <v>0</v>
      </c>
      <c r="T171" s="199">
        <f>S171*H171</f>
        <v>0</v>
      </c>
      <c r="U171" s="32"/>
      <c r="V171" s="32"/>
      <c r="W171" s="32"/>
      <c r="X171" s="32"/>
      <c r="Y171" s="32"/>
      <c r="Z171" s="32"/>
      <c r="AA171" s="32"/>
      <c r="AB171" s="32"/>
      <c r="AC171" s="32"/>
      <c r="AD171" s="32"/>
      <c r="AE171" s="32"/>
      <c r="AR171" s="200" t="s">
        <v>184</v>
      </c>
      <c r="AT171" s="200" t="s">
        <v>179</v>
      </c>
      <c r="AU171" s="200" t="s">
        <v>89</v>
      </c>
      <c r="AY171" s="15" t="s">
        <v>177</v>
      </c>
      <c r="BE171" s="201">
        <f>IF(N171="základní",J171,0)</f>
        <v>0</v>
      </c>
      <c r="BF171" s="201">
        <f>IF(N171="snížená",J171,0)</f>
        <v>0</v>
      </c>
      <c r="BG171" s="201">
        <f>IF(N171="zákl. přenesená",J171,0)</f>
        <v>0</v>
      </c>
      <c r="BH171" s="201">
        <f>IF(N171="sníž. přenesená",J171,0)</f>
        <v>0</v>
      </c>
      <c r="BI171" s="201">
        <f>IF(N171="nulová",J171,0)</f>
        <v>0</v>
      </c>
      <c r="BJ171" s="15" t="s">
        <v>87</v>
      </c>
      <c r="BK171" s="201">
        <f>ROUND(I171*H171,2)</f>
        <v>0</v>
      </c>
      <c r="BL171" s="15" t="s">
        <v>184</v>
      </c>
      <c r="BM171" s="200" t="s">
        <v>1552</v>
      </c>
    </row>
    <row r="172" spans="1:47" s="2" customFormat="1" ht="29.25">
      <c r="A172" s="32"/>
      <c r="B172" s="33"/>
      <c r="C172" s="34"/>
      <c r="D172" s="202" t="s">
        <v>186</v>
      </c>
      <c r="E172" s="34"/>
      <c r="F172" s="203" t="s">
        <v>1553</v>
      </c>
      <c r="G172" s="34"/>
      <c r="H172" s="34"/>
      <c r="I172" s="204"/>
      <c r="J172" s="34"/>
      <c r="K172" s="34"/>
      <c r="L172" s="37"/>
      <c r="M172" s="205"/>
      <c r="N172" s="206"/>
      <c r="O172" s="69"/>
      <c r="P172" s="69"/>
      <c r="Q172" s="69"/>
      <c r="R172" s="69"/>
      <c r="S172" s="69"/>
      <c r="T172" s="70"/>
      <c r="U172" s="32"/>
      <c r="V172" s="32"/>
      <c r="W172" s="32"/>
      <c r="X172" s="32"/>
      <c r="Y172" s="32"/>
      <c r="Z172" s="32"/>
      <c r="AA172" s="32"/>
      <c r="AB172" s="32"/>
      <c r="AC172" s="32"/>
      <c r="AD172" s="32"/>
      <c r="AE172" s="32"/>
      <c r="AT172" s="15" t="s">
        <v>186</v>
      </c>
      <c r="AU172" s="15" t="s">
        <v>89</v>
      </c>
    </row>
    <row r="173" spans="2:63" s="12" customFormat="1" ht="22.9" customHeight="1">
      <c r="B173" s="173"/>
      <c r="C173" s="174"/>
      <c r="D173" s="175" t="s">
        <v>79</v>
      </c>
      <c r="E173" s="187" t="s">
        <v>184</v>
      </c>
      <c r="F173" s="187" t="s">
        <v>281</v>
      </c>
      <c r="G173" s="174"/>
      <c r="H173" s="174"/>
      <c r="I173" s="177"/>
      <c r="J173" s="188">
        <f>BK173</f>
        <v>0</v>
      </c>
      <c r="K173" s="174"/>
      <c r="L173" s="179"/>
      <c r="M173" s="180"/>
      <c r="N173" s="181"/>
      <c r="O173" s="181"/>
      <c r="P173" s="182">
        <f>SUM(P174:P190)</f>
        <v>0</v>
      </c>
      <c r="Q173" s="181"/>
      <c r="R173" s="182">
        <f>SUM(R174:R190)</f>
        <v>57.4779173</v>
      </c>
      <c r="S173" s="181"/>
      <c r="T173" s="183">
        <f>SUM(T174:T190)</f>
        <v>0</v>
      </c>
      <c r="AR173" s="184" t="s">
        <v>87</v>
      </c>
      <c r="AT173" s="185" t="s">
        <v>79</v>
      </c>
      <c r="AU173" s="185" t="s">
        <v>87</v>
      </c>
      <c r="AY173" s="184" t="s">
        <v>177</v>
      </c>
      <c r="BK173" s="186">
        <f>SUM(BK174:BK190)</f>
        <v>0</v>
      </c>
    </row>
    <row r="174" spans="1:65" s="2" customFormat="1" ht="24.2" customHeight="1">
      <c r="A174" s="32"/>
      <c r="B174" s="33"/>
      <c r="C174" s="189" t="s">
        <v>245</v>
      </c>
      <c r="D174" s="189" t="s">
        <v>179</v>
      </c>
      <c r="E174" s="190" t="s">
        <v>1554</v>
      </c>
      <c r="F174" s="191" t="s">
        <v>1555</v>
      </c>
      <c r="G174" s="192" t="s">
        <v>198</v>
      </c>
      <c r="H174" s="193">
        <v>7.35</v>
      </c>
      <c r="I174" s="194"/>
      <c r="J174" s="195">
        <f>ROUND(I174*H174,2)</f>
        <v>0</v>
      </c>
      <c r="K174" s="191" t="s">
        <v>183</v>
      </c>
      <c r="L174" s="37"/>
      <c r="M174" s="196" t="s">
        <v>1</v>
      </c>
      <c r="N174" s="197" t="s">
        <v>45</v>
      </c>
      <c r="O174" s="69"/>
      <c r="P174" s="198">
        <f>O174*H174</f>
        <v>0</v>
      </c>
      <c r="Q174" s="198">
        <v>2.50276</v>
      </c>
      <c r="R174" s="198">
        <f>Q174*H174</f>
        <v>18.395286</v>
      </c>
      <c r="S174" s="198">
        <v>0</v>
      </c>
      <c r="T174" s="199">
        <f>S174*H174</f>
        <v>0</v>
      </c>
      <c r="U174" s="32"/>
      <c r="V174" s="32"/>
      <c r="W174" s="32"/>
      <c r="X174" s="32"/>
      <c r="Y174" s="32"/>
      <c r="Z174" s="32"/>
      <c r="AA174" s="32"/>
      <c r="AB174" s="32"/>
      <c r="AC174" s="32"/>
      <c r="AD174" s="32"/>
      <c r="AE174" s="32"/>
      <c r="AR174" s="200" t="s">
        <v>184</v>
      </c>
      <c r="AT174" s="200" t="s">
        <v>179</v>
      </c>
      <c r="AU174" s="200" t="s">
        <v>89</v>
      </c>
      <c r="AY174" s="15" t="s">
        <v>177</v>
      </c>
      <c r="BE174" s="201">
        <f>IF(N174="základní",J174,0)</f>
        <v>0</v>
      </c>
      <c r="BF174" s="201">
        <f>IF(N174="snížená",J174,0)</f>
        <v>0</v>
      </c>
      <c r="BG174" s="201">
        <f>IF(N174="zákl. přenesená",J174,0)</f>
        <v>0</v>
      </c>
      <c r="BH174" s="201">
        <f>IF(N174="sníž. přenesená",J174,0)</f>
        <v>0</v>
      </c>
      <c r="BI174" s="201">
        <f>IF(N174="nulová",J174,0)</f>
        <v>0</v>
      </c>
      <c r="BJ174" s="15" t="s">
        <v>87</v>
      </c>
      <c r="BK174" s="201">
        <f>ROUND(I174*H174,2)</f>
        <v>0</v>
      </c>
      <c r="BL174" s="15" t="s">
        <v>184</v>
      </c>
      <c r="BM174" s="200" t="s">
        <v>1556</v>
      </c>
    </row>
    <row r="175" spans="1:47" s="2" customFormat="1" ht="19.5">
      <c r="A175" s="32"/>
      <c r="B175" s="33"/>
      <c r="C175" s="34"/>
      <c r="D175" s="202" t="s">
        <v>186</v>
      </c>
      <c r="E175" s="34"/>
      <c r="F175" s="203" t="s">
        <v>1557</v>
      </c>
      <c r="G175" s="34"/>
      <c r="H175" s="34"/>
      <c r="I175" s="204"/>
      <c r="J175" s="34"/>
      <c r="K175" s="34"/>
      <c r="L175" s="37"/>
      <c r="M175" s="205"/>
      <c r="N175" s="206"/>
      <c r="O175" s="69"/>
      <c r="P175" s="69"/>
      <c r="Q175" s="69"/>
      <c r="R175" s="69"/>
      <c r="S175" s="69"/>
      <c r="T175" s="70"/>
      <c r="U175" s="32"/>
      <c r="V175" s="32"/>
      <c r="W175" s="32"/>
      <c r="X175" s="32"/>
      <c r="Y175" s="32"/>
      <c r="Z175" s="32"/>
      <c r="AA175" s="32"/>
      <c r="AB175" s="32"/>
      <c r="AC175" s="32"/>
      <c r="AD175" s="32"/>
      <c r="AE175" s="32"/>
      <c r="AT175" s="15" t="s">
        <v>186</v>
      </c>
      <c r="AU175" s="15" t="s">
        <v>89</v>
      </c>
    </row>
    <row r="176" spans="1:65" s="2" customFormat="1" ht="24.2" customHeight="1">
      <c r="A176" s="32"/>
      <c r="B176" s="33"/>
      <c r="C176" s="189" t="s">
        <v>252</v>
      </c>
      <c r="D176" s="189" t="s">
        <v>179</v>
      </c>
      <c r="E176" s="190" t="s">
        <v>1558</v>
      </c>
      <c r="F176" s="191" t="s">
        <v>1559</v>
      </c>
      <c r="G176" s="192" t="s">
        <v>182</v>
      </c>
      <c r="H176" s="193">
        <v>13.47</v>
      </c>
      <c r="I176" s="194"/>
      <c r="J176" s="195">
        <f>ROUND(I176*H176,2)</f>
        <v>0</v>
      </c>
      <c r="K176" s="191" t="s">
        <v>183</v>
      </c>
      <c r="L176" s="37"/>
      <c r="M176" s="196" t="s">
        <v>1</v>
      </c>
      <c r="N176" s="197" t="s">
        <v>45</v>
      </c>
      <c r="O176" s="69"/>
      <c r="P176" s="198">
        <f>O176*H176</f>
        <v>0</v>
      </c>
      <c r="Q176" s="198">
        <v>0.0075</v>
      </c>
      <c r="R176" s="198">
        <f>Q176*H176</f>
        <v>0.101025</v>
      </c>
      <c r="S176" s="198">
        <v>0</v>
      </c>
      <c r="T176" s="199">
        <f>S176*H176</f>
        <v>0</v>
      </c>
      <c r="U176" s="32"/>
      <c r="V176" s="32"/>
      <c r="W176" s="32"/>
      <c r="X176" s="32"/>
      <c r="Y176" s="32"/>
      <c r="Z176" s="32"/>
      <c r="AA176" s="32"/>
      <c r="AB176" s="32"/>
      <c r="AC176" s="32"/>
      <c r="AD176" s="32"/>
      <c r="AE176" s="32"/>
      <c r="AR176" s="200" t="s">
        <v>184</v>
      </c>
      <c r="AT176" s="200" t="s">
        <v>179</v>
      </c>
      <c r="AU176" s="200" t="s">
        <v>89</v>
      </c>
      <c r="AY176" s="15" t="s">
        <v>177</v>
      </c>
      <c r="BE176" s="201">
        <f>IF(N176="základní",J176,0)</f>
        <v>0</v>
      </c>
      <c r="BF176" s="201">
        <f>IF(N176="snížená",J176,0)</f>
        <v>0</v>
      </c>
      <c r="BG176" s="201">
        <f>IF(N176="zákl. přenesená",J176,0)</f>
        <v>0</v>
      </c>
      <c r="BH176" s="201">
        <f>IF(N176="sníž. přenesená",J176,0)</f>
        <v>0</v>
      </c>
      <c r="BI176" s="201">
        <f>IF(N176="nulová",J176,0)</f>
        <v>0</v>
      </c>
      <c r="BJ176" s="15" t="s">
        <v>87</v>
      </c>
      <c r="BK176" s="201">
        <f>ROUND(I176*H176,2)</f>
        <v>0</v>
      </c>
      <c r="BL176" s="15" t="s">
        <v>184</v>
      </c>
      <c r="BM176" s="200" t="s">
        <v>1560</v>
      </c>
    </row>
    <row r="177" spans="1:47" s="2" customFormat="1" ht="19.5">
      <c r="A177" s="32"/>
      <c r="B177" s="33"/>
      <c r="C177" s="34"/>
      <c r="D177" s="202" t="s">
        <v>186</v>
      </c>
      <c r="E177" s="34"/>
      <c r="F177" s="203" t="s">
        <v>1561</v>
      </c>
      <c r="G177" s="34"/>
      <c r="H177" s="34"/>
      <c r="I177" s="204"/>
      <c r="J177" s="34"/>
      <c r="K177" s="34"/>
      <c r="L177" s="37"/>
      <c r="M177" s="205"/>
      <c r="N177" s="206"/>
      <c r="O177" s="69"/>
      <c r="P177" s="69"/>
      <c r="Q177" s="69"/>
      <c r="R177" s="69"/>
      <c r="S177" s="69"/>
      <c r="T177" s="70"/>
      <c r="U177" s="32"/>
      <c r="V177" s="32"/>
      <c r="W177" s="32"/>
      <c r="X177" s="32"/>
      <c r="Y177" s="32"/>
      <c r="Z177" s="32"/>
      <c r="AA177" s="32"/>
      <c r="AB177" s="32"/>
      <c r="AC177" s="32"/>
      <c r="AD177" s="32"/>
      <c r="AE177" s="32"/>
      <c r="AT177" s="15" t="s">
        <v>186</v>
      </c>
      <c r="AU177" s="15" t="s">
        <v>89</v>
      </c>
    </row>
    <row r="178" spans="1:47" s="2" customFormat="1" ht="39">
      <c r="A178" s="32"/>
      <c r="B178" s="33"/>
      <c r="C178" s="34"/>
      <c r="D178" s="202" t="s">
        <v>188</v>
      </c>
      <c r="E178" s="34"/>
      <c r="F178" s="207" t="s">
        <v>1562</v>
      </c>
      <c r="G178" s="34"/>
      <c r="H178" s="34"/>
      <c r="I178" s="204"/>
      <c r="J178" s="34"/>
      <c r="K178" s="34"/>
      <c r="L178" s="37"/>
      <c r="M178" s="205"/>
      <c r="N178" s="206"/>
      <c r="O178" s="69"/>
      <c r="P178" s="69"/>
      <c r="Q178" s="69"/>
      <c r="R178" s="69"/>
      <c r="S178" s="69"/>
      <c r="T178" s="70"/>
      <c r="U178" s="32"/>
      <c r="V178" s="32"/>
      <c r="W178" s="32"/>
      <c r="X178" s="32"/>
      <c r="Y178" s="32"/>
      <c r="Z178" s="32"/>
      <c r="AA178" s="32"/>
      <c r="AB178" s="32"/>
      <c r="AC178" s="32"/>
      <c r="AD178" s="32"/>
      <c r="AE178" s="32"/>
      <c r="AT178" s="15" t="s">
        <v>188</v>
      </c>
      <c r="AU178" s="15" t="s">
        <v>89</v>
      </c>
    </row>
    <row r="179" spans="1:65" s="2" customFormat="1" ht="24.2" customHeight="1">
      <c r="A179" s="32"/>
      <c r="B179" s="33"/>
      <c r="C179" s="189" t="s">
        <v>258</v>
      </c>
      <c r="D179" s="189" t="s">
        <v>179</v>
      </c>
      <c r="E179" s="190" t="s">
        <v>1563</v>
      </c>
      <c r="F179" s="191" t="s">
        <v>1564</v>
      </c>
      <c r="G179" s="192" t="s">
        <v>182</v>
      </c>
      <c r="H179" s="193">
        <v>13.47</v>
      </c>
      <c r="I179" s="194"/>
      <c r="J179" s="195">
        <f>ROUND(I179*H179,2)</f>
        <v>0</v>
      </c>
      <c r="K179" s="191" t="s">
        <v>183</v>
      </c>
      <c r="L179" s="37"/>
      <c r="M179" s="196" t="s">
        <v>1</v>
      </c>
      <c r="N179" s="197" t="s">
        <v>45</v>
      </c>
      <c r="O179" s="69"/>
      <c r="P179" s="198">
        <f>O179*H179</f>
        <v>0</v>
      </c>
      <c r="Q179" s="198">
        <v>5E-05</v>
      </c>
      <c r="R179" s="198">
        <f>Q179*H179</f>
        <v>0.0006735</v>
      </c>
      <c r="S179" s="198">
        <v>0</v>
      </c>
      <c r="T179" s="199">
        <f>S179*H179</f>
        <v>0</v>
      </c>
      <c r="U179" s="32"/>
      <c r="V179" s="32"/>
      <c r="W179" s="32"/>
      <c r="X179" s="32"/>
      <c r="Y179" s="32"/>
      <c r="Z179" s="32"/>
      <c r="AA179" s="32"/>
      <c r="AB179" s="32"/>
      <c r="AC179" s="32"/>
      <c r="AD179" s="32"/>
      <c r="AE179" s="32"/>
      <c r="AR179" s="200" t="s">
        <v>184</v>
      </c>
      <c r="AT179" s="200" t="s">
        <v>179</v>
      </c>
      <c r="AU179" s="200" t="s">
        <v>89</v>
      </c>
      <c r="AY179" s="15" t="s">
        <v>177</v>
      </c>
      <c r="BE179" s="201">
        <f>IF(N179="základní",J179,0)</f>
        <v>0</v>
      </c>
      <c r="BF179" s="201">
        <f>IF(N179="snížená",J179,0)</f>
        <v>0</v>
      </c>
      <c r="BG179" s="201">
        <f>IF(N179="zákl. přenesená",J179,0)</f>
        <v>0</v>
      </c>
      <c r="BH179" s="201">
        <f>IF(N179="sníž. přenesená",J179,0)</f>
        <v>0</v>
      </c>
      <c r="BI179" s="201">
        <f>IF(N179="nulová",J179,0)</f>
        <v>0</v>
      </c>
      <c r="BJ179" s="15" t="s">
        <v>87</v>
      </c>
      <c r="BK179" s="201">
        <f>ROUND(I179*H179,2)</f>
        <v>0</v>
      </c>
      <c r="BL179" s="15" t="s">
        <v>184</v>
      </c>
      <c r="BM179" s="200" t="s">
        <v>1565</v>
      </c>
    </row>
    <row r="180" spans="1:47" s="2" customFormat="1" ht="19.5">
      <c r="A180" s="32"/>
      <c r="B180" s="33"/>
      <c r="C180" s="34"/>
      <c r="D180" s="202" t="s">
        <v>186</v>
      </c>
      <c r="E180" s="34"/>
      <c r="F180" s="203" t="s">
        <v>1566</v>
      </c>
      <c r="G180" s="34"/>
      <c r="H180" s="34"/>
      <c r="I180" s="204"/>
      <c r="J180" s="34"/>
      <c r="K180" s="34"/>
      <c r="L180" s="37"/>
      <c r="M180" s="205"/>
      <c r="N180" s="206"/>
      <c r="O180" s="69"/>
      <c r="P180" s="69"/>
      <c r="Q180" s="69"/>
      <c r="R180" s="69"/>
      <c r="S180" s="69"/>
      <c r="T180" s="70"/>
      <c r="U180" s="32"/>
      <c r="V180" s="32"/>
      <c r="W180" s="32"/>
      <c r="X180" s="32"/>
      <c r="Y180" s="32"/>
      <c r="Z180" s="32"/>
      <c r="AA180" s="32"/>
      <c r="AB180" s="32"/>
      <c r="AC180" s="32"/>
      <c r="AD180" s="32"/>
      <c r="AE180" s="32"/>
      <c r="AT180" s="15" t="s">
        <v>186</v>
      </c>
      <c r="AU180" s="15" t="s">
        <v>89</v>
      </c>
    </row>
    <row r="181" spans="1:65" s="2" customFormat="1" ht="14.45" customHeight="1">
      <c r="A181" s="32"/>
      <c r="B181" s="33"/>
      <c r="C181" s="189" t="s">
        <v>260</v>
      </c>
      <c r="D181" s="189" t="s">
        <v>179</v>
      </c>
      <c r="E181" s="190" t="s">
        <v>1567</v>
      </c>
      <c r="F181" s="191" t="s">
        <v>1568</v>
      </c>
      <c r="G181" s="192" t="s">
        <v>231</v>
      </c>
      <c r="H181" s="193">
        <v>0.534</v>
      </c>
      <c r="I181" s="194"/>
      <c r="J181" s="195">
        <f>ROUND(I181*H181,2)</f>
        <v>0</v>
      </c>
      <c r="K181" s="191" t="s">
        <v>183</v>
      </c>
      <c r="L181" s="37"/>
      <c r="M181" s="196" t="s">
        <v>1</v>
      </c>
      <c r="N181" s="197" t="s">
        <v>45</v>
      </c>
      <c r="O181" s="69"/>
      <c r="P181" s="198">
        <f>O181*H181</f>
        <v>0</v>
      </c>
      <c r="Q181" s="198">
        <v>1.0487</v>
      </c>
      <c r="R181" s="198">
        <f>Q181*H181</f>
        <v>0.5600058</v>
      </c>
      <c r="S181" s="198">
        <v>0</v>
      </c>
      <c r="T181" s="199">
        <f>S181*H181</f>
        <v>0</v>
      </c>
      <c r="U181" s="32"/>
      <c r="V181" s="32"/>
      <c r="W181" s="32"/>
      <c r="X181" s="32"/>
      <c r="Y181" s="32"/>
      <c r="Z181" s="32"/>
      <c r="AA181" s="32"/>
      <c r="AB181" s="32"/>
      <c r="AC181" s="32"/>
      <c r="AD181" s="32"/>
      <c r="AE181" s="32"/>
      <c r="AR181" s="200" t="s">
        <v>184</v>
      </c>
      <c r="AT181" s="200" t="s">
        <v>179</v>
      </c>
      <c r="AU181" s="200" t="s">
        <v>89</v>
      </c>
      <c r="AY181" s="15" t="s">
        <v>177</v>
      </c>
      <c r="BE181" s="201">
        <f>IF(N181="základní",J181,0)</f>
        <v>0</v>
      </c>
      <c r="BF181" s="201">
        <f>IF(N181="snížená",J181,0)</f>
        <v>0</v>
      </c>
      <c r="BG181" s="201">
        <f>IF(N181="zákl. přenesená",J181,0)</f>
        <v>0</v>
      </c>
      <c r="BH181" s="201">
        <f>IF(N181="sníž. přenesená",J181,0)</f>
        <v>0</v>
      </c>
      <c r="BI181" s="201">
        <f>IF(N181="nulová",J181,0)</f>
        <v>0</v>
      </c>
      <c r="BJ181" s="15" t="s">
        <v>87</v>
      </c>
      <c r="BK181" s="201">
        <f>ROUND(I181*H181,2)</f>
        <v>0</v>
      </c>
      <c r="BL181" s="15" t="s">
        <v>184</v>
      </c>
      <c r="BM181" s="200" t="s">
        <v>1569</v>
      </c>
    </row>
    <row r="182" spans="1:47" s="2" customFormat="1" ht="19.5">
      <c r="A182" s="32"/>
      <c r="B182" s="33"/>
      <c r="C182" s="34"/>
      <c r="D182" s="202" t="s">
        <v>186</v>
      </c>
      <c r="E182" s="34"/>
      <c r="F182" s="203" t="s">
        <v>1570</v>
      </c>
      <c r="G182" s="34"/>
      <c r="H182" s="34"/>
      <c r="I182" s="204"/>
      <c r="J182" s="34"/>
      <c r="K182" s="34"/>
      <c r="L182" s="37"/>
      <c r="M182" s="205"/>
      <c r="N182" s="206"/>
      <c r="O182" s="69"/>
      <c r="P182" s="69"/>
      <c r="Q182" s="69"/>
      <c r="R182" s="69"/>
      <c r="S182" s="69"/>
      <c r="T182" s="70"/>
      <c r="U182" s="32"/>
      <c r="V182" s="32"/>
      <c r="W182" s="32"/>
      <c r="X182" s="32"/>
      <c r="Y182" s="32"/>
      <c r="Z182" s="32"/>
      <c r="AA182" s="32"/>
      <c r="AB182" s="32"/>
      <c r="AC182" s="32"/>
      <c r="AD182" s="32"/>
      <c r="AE182" s="32"/>
      <c r="AT182" s="15" t="s">
        <v>186</v>
      </c>
      <c r="AU182" s="15" t="s">
        <v>89</v>
      </c>
    </row>
    <row r="183" spans="1:65" s="2" customFormat="1" ht="24.2" customHeight="1">
      <c r="A183" s="32"/>
      <c r="B183" s="33"/>
      <c r="C183" s="189" t="s">
        <v>266</v>
      </c>
      <c r="D183" s="189" t="s">
        <v>179</v>
      </c>
      <c r="E183" s="190" t="s">
        <v>1571</v>
      </c>
      <c r="F183" s="191" t="s">
        <v>1572</v>
      </c>
      <c r="G183" s="192" t="s">
        <v>198</v>
      </c>
      <c r="H183" s="193">
        <v>2.45</v>
      </c>
      <c r="I183" s="194"/>
      <c r="J183" s="195">
        <f>ROUND(I183*H183,2)</f>
        <v>0</v>
      </c>
      <c r="K183" s="191" t="s">
        <v>183</v>
      </c>
      <c r="L183" s="37"/>
      <c r="M183" s="196" t="s">
        <v>1</v>
      </c>
      <c r="N183" s="197" t="s">
        <v>45</v>
      </c>
      <c r="O183" s="69"/>
      <c r="P183" s="198">
        <f>O183*H183</f>
        <v>0</v>
      </c>
      <c r="Q183" s="198">
        <v>2.48158</v>
      </c>
      <c r="R183" s="198">
        <f>Q183*H183</f>
        <v>6.079871000000001</v>
      </c>
      <c r="S183" s="198">
        <v>0</v>
      </c>
      <c r="T183" s="199">
        <f>S183*H183</f>
        <v>0</v>
      </c>
      <c r="U183" s="32"/>
      <c r="V183" s="32"/>
      <c r="W183" s="32"/>
      <c r="X183" s="32"/>
      <c r="Y183" s="32"/>
      <c r="Z183" s="32"/>
      <c r="AA183" s="32"/>
      <c r="AB183" s="32"/>
      <c r="AC183" s="32"/>
      <c r="AD183" s="32"/>
      <c r="AE183" s="32"/>
      <c r="AR183" s="200" t="s">
        <v>184</v>
      </c>
      <c r="AT183" s="200" t="s">
        <v>179</v>
      </c>
      <c r="AU183" s="200" t="s">
        <v>89</v>
      </c>
      <c r="AY183" s="15" t="s">
        <v>177</v>
      </c>
      <c r="BE183" s="201">
        <f>IF(N183="základní",J183,0)</f>
        <v>0</v>
      </c>
      <c r="BF183" s="201">
        <f>IF(N183="snížená",J183,0)</f>
        <v>0</v>
      </c>
      <c r="BG183" s="201">
        <f>IF(N183="zákl. přenesená",J183,0)</f>
        <v>0</v>
      </c>
      <c r="BH183" s="201">
        <f>IF(N183="sníž. přenesená",J183,0)</f>
        <v>0</v>
      </c>
      <c r="BI183" s="201">
        <f>IF(N183="nulová",J183,0)</f>
        <v>0</v>
      </c>
      <c r="BJ183" s="15" t="s">
        <v>87</v>
      </c>
      <c r="BK183" s="201">
        <f>ROUND(I183*H183,2)</f>
        <v>0</v>
      </c>
      <c r="BL183" s="15" t="s">
        <v>184</v>
      </c>
      <c r="BM183" s="200" t="s">
        <v>1573</v>
      </c>
    </row>
    <row r="184" spans="1:47" s="2" customFormat="1" ht="11.25">
      <c r="A184" s="32"/>
      <c r="B184" s="33"/>
      <c r="C184" s="34"/>
      <c r="D184" s="202" t="s">
        <v>186</v>
      </c>
      <c r="E184" s="34"/>
      <c r="F184" s="203" t="s">
        <v>1574</v>
      </c>
      <c r="G184" s="34"/>
      <c r="H184" s="34"/>
      <c r="I184" s="204"/>
      <c r="J184" s="34"/>
      <c r="K184" s="34"/>
      <c r="L184" s="37"/>
      <c r="M184" s="205"/>
      <c r="N184" s="206"/>
      <c r="O184" s="69"/>
      <c r="P184" s="69"/>
      <c r="Q184" s="69"/>
      <c r="R184" s="69"/>
      <c r="S184" s="69"/>
      <c r="T184" s="70"/>
      <c r="U184" s="32"/>
      <c r="V184" s="32"/>
      <c r="W184" s="32"/>
      <c r="X184" s="32"/>
      <c r="Y184" s="32"/>
      <c r="Z184" s="32"/>
      <c r="AA184" s="32"/>
      <c r="AB184" s="32"/>
      <c r="AC184" s="32"/>
      <c r="AD184" s="32"/>
      <c r="AE184" s="32"/>
      <c r="AT184" s="15" t="s">
        <v>186</v>
      </c>
      <c r="AU184" s="15" t="s">
        <v>89</v>
      </c>
    </row>
    <row r="185" spans="1:65" s="2" customFormat="1" ht="24.2" customHeight="1">
      <c r="A185" s="32"/>
      <c r="B185" s="33"/>
      <c r="C185" s="189" t="s">
        <v>7</v>
      </c>
      <c r="D185" s="189" t="s">
        <v>179</v>
      </c>
      <c r="E185" s="190" t="s">
        <v>1571</v>
      </c>
      <c r="F185" s="191" t="s">
        <v>1572</v>
      </c>
      <c r="G185" s="192" t="s">
        <v>198</v>
      </c>
      <c r="H185" s="193">
        <v>3.2</v>
      </c>
      <c r="I185" s="194"/>
      <c r="J185" s="195">
        <f>ROUND(I185*H185,2)</f>
        <v>0</v>
      </c>
      <c r="K185" s="191" t="s">
        <v>183</v>
      </c>
      <c r="L185" s="37"/>
      <c r="M185" s="196" t="s">
        <v>1</v>
      </c>
      <c r="N185" s="197" t="s">
        <v>45</v>
      </c>
      <c r="O185" s="69"/>
      <c r="P185" s="198">
        <f>O185*H185</f>
        <v>0</v>
      </c>
      <c r="Q185" s="198">
        <v>2.48158</v>
      </c>
      <c r="R185" s="198">
        <f>Q185*H185</f>
        <v>7.941056000000001</v>
      </c>
      <c r="S185" s="198">
        <v>0</v>
      </c>
      <c r="T185" s="199">
        <f>S185*H185</f>
        <v>0</v>
      </c>
      <c r="U185" s="32"/>
      <c r="V185" s="32"/>
      <c r="W185" s="32"/>
      <c r="X185" s="32"/>
      <c r="Y185" s="32"/>
      <c r="Z185" s="32"/>
      <c r="AA185" s="32"/>
      <c r="AB185" s="32"/>
      <c r="AC185" s="32"/>
      <c r="AD185" s="32"/>
      <c r="AE185" s="32"/>
      <c r="AR185" s="200" t="s">
        <v>184</v>
      </c>
      <c r="AT185" s="200" t="s">
        <v>179</v>
      </c>
      <c r="AU185" s="200" t="s">
        <v>89</v>
      </c>
      <c r="AY185" s="15" t="s">
        <v>177</v>
      </c>
      <c r="BE185" s="201">
        <f>IF(N185="základní",J185,0)</f>
        <v>0</v>
      </c>
      <c r="BF185" s="201">
        <f>IF(N185="snížená",J185,0)</f>
        <v>0</v>
      </c>
      <c r="BG185" s="201">
        <f>IF(N185="zákl. přenesená",J185,0)</f>
        <v>0</v>
      </c>
      <c r="BH185" s="201">
        <f>IF(N185="sníž. přenesená",J185,0)</f>
        <v>0</v>
      </c>
      <c r="BI185" s="201">
        <f>IF(N185="nulová",J185,0)</f>
        <v>0</v>
      </c>
      <c r="BJ185" s="15" t="s">
        <v>87</v>
      </c>
      <c r="BK185" s="201">
        <f>ROUND(I185*H185,2)</f>
        <v>0</v>
      </c>
      <c r="BL185" s="15" t="s">
        <v>184</v>
      </c>
      <c r="BM185" s="200" t="s">
        <v>1575</v>
      </c>
    </row>
    <row r="186" spans="1:47" s="2" customFormat="1" ht="11.25">
      <c r="A186" s="32"/>
      <c r="B186" s="33"/>
      <c r="C186" s="34"/>
      <c r="D186" s="202" t="s">
        <v>186</v>
      </c>
      <c r="E186" s="34"/>
      <c r="F186" s="203" t="s">
        <v>1574</v>
      </c>
      <c r="G186" s="34"/>
      <c r="H186" s="34"/>
      <c r="I186" s="204"/>
      <c r="J186" s="34"/>
      <c r="K186" s="34"/>
      <c r="L186" s="37"/>
      <c r="M186" s="205"/>
      <c r="N186" s="206"/>
      <c r="O186" s="69"/>
      <c r="P186" s="69"/>
      <c r="Q186" s="69"/>
      <c r="R186" s="69"/>
      <c r="S186" s="69"/>
      <c r="T186" s="70"/>
      <c r="U186" s="32"/>
      <c r="V186" s="32"/>
      <c r="W186" s="32"/>
      <c r="X186" s="32"/>
      <c r="Y186" s="32"/>
      <c r="Z186" s="32"/>
      <c r="AA186" s="32"/>
      <c r="AB186" s="32"/>
      <c r="AC186" s="32"/>
      <c r="AD186" s="32"/>
      <c r="AE186" s="32"/>
      <c r="AT186" s="15" t="s">
        <v>186</v>
      </c>
      <c r="AU186" s="15" t="s">
        <v>89</v>
      </c>
    </row>
    <row r="187" spans="1:65" s="2" customFormat="1" ht="24.2" customHeight="1">
      <c r="A187" s="32"/>
      <c r="B187" s="33"/>
      <c r="C187" s="189" t="s">
        <v>276</v>
      </c>
      <c r="D187" s="189" t="s">
        <v>179</v>
      </c>
      <c r="E187" s="190" t="s">
        <v>1576</v>
      </c>
      <c r="F187" s="191" t="s">
        <v>1577</v>
      </c>
      <c r="G187" s="192" t="s">
        <v>198</v>
      </c>
      <c r="H187" s="193">
        <v>5</v>
      </c>
      <c r="I187" s="194"/>
      <c r="J187" s="195">
        <f>ROUND(I187*H187,2)</f>
        <v>0</v>
      </c>
      <c r="K187" s="191" t="s">
        <v>183</v>
      </c>
      <c r="L187" s="37"/>
      <c r="M187" s="196" t="s">
        <v>1</v>
      </c>
      <c r="N187" s="197" t="s">
        <v>45</v>
      </c>
      <c r="O187" s="69"/>
      <c r="P187" s="198">
        <f>O187*H187</f>
        <v>0</v>
      </c>
      <c r="Q187" s="198">
        <v>2.45</v>
      </c>
      <c r="R187" s="198">
        <f>Q187*H187</f>
        <v>12.25</v>
      </c>
      <c r="S187" s="198">
        <v>0</v>
      </c>
      <c r="T187" s="199">
        <f>S187*H187</f>
        <v>0</v>
      </c>
      <c r="U187" s="32"/>
      <c r="V187" s="32"/>
      <c r="W187" s="32"/>
      <c r="X187" s="32"/>
      <c r="Y187" s="32"/>
      <c r="Z187" s="32"/>
      <c r="AA187" s="32"/>
      <c r="AB187" s="32"/>
      <c r="AC187" s="32"/>
      <c r="AD187" s="32"/>
      <c r="AE187" s="32"/>
      <c r="AR187" s="200" t="s">
        <v>184</v>
      </c>
      <c r="AT187" s="200" t="s">
        <v>179</v>
      </c>
      <c r="AU187" s="200" t="s">
        <v>89</v>
      </c>
      <c r="AY187" s="15" t="s">
        <v>177</v>
      </c>
      <c r="BE187" s="201">
        <f>IF(N187="základní",J187,0)</f>
        <v>0</v>
      </c>
      <c r="BF187" s="201">
        <f>IF(N187="snížená",J187,0)</f>
        <v>0</v>
      </c>
      <c r="BG187" s="201">
        <f>IF(N187="zákl. přenesená",J187,0)</f>
        <v>0</v>
      </c>
      <c r="BH187" s="201">
        <f>IF(N187="sníž. přenesená",J187,0)</f>
        <v>0</v>
      </c>
      <c r="BI187" s="201">
        <f>IF(N187="nulová",J187,0)</f>
        <v>0</v>
      </c>
      <c r="BJ187" s="15" t="s">
        <v>87</v>
      </c>
      <c r="BK187" s="201">
        <f>ROUND(I187*H187,2)</f>
        <v>0</v>
      </c>
      <c r="BL187" s="15" t="s">
        <v>184</v>
      </c>
      <c r="BM187" s="200" t="s">
        <v>1578</v>
      </c>
    </row>
    <row r="188" spans="1:47" s="2" customFormat="1" ht="19.5">
      <c r="A188" s="32"/>
      <c r="B188" s="33"/>
      <c r="C188" s="34"/>
      <c r="D188" s="202" t="s">
        <v>186</v>
      </c>
      <c r="E188" s="34"/>
      <c r="F188" s="203" t="s">
        <v>1579</v>
      </c>
      <c r="G188" s="34"/>
      <c r="H188" s="34"/>
      <c r="I188" s="204"/>
      <c r="J188" s="34"/>
      <c r="K188" s="34"/>
      <c r="L188" s="37"/>
      <c r="M188" s="205"/>
      <c r="N188" s="206"/>
      <c r="O188" s="69"/>
      <c r="P188" s="69"/>
      <c r="Q188" s="69"/>
      <c r="R188" s="69"/>
      <c r="S188" s="69"/>
      <c r="T188" s="70"/>
      <c r="U188" s="32"/>
      <c r="V188" s="32"/>
      <c r="W188" s="32"/>
      <c r="X188" s="32"/>
      <c r="Y188" s="32"/>
      <c r="Z188" s="32"/>
      <c r="AA188" s="32"/>
      <c r="AB188" s="32"/>
      <c r="AC188" s="32"/>
      <c r="AD188" s="32"/>
      <c r="AE188" s="32"/>
      <c r="AT188" s="15" t="s">
        <v>186</v>
      </c>
      <c r="AU188" s="15" t="s">
        <v>89</v>
      </c>
    </row>
    <row r="189" spans="1:65" s="2" customFormat="1" ht="14.45" customHeight="1">
      <c r="A189" s="32"/>
      <c r="B189" s="33"/>
      <c r="C189" s="189" t="s">
        <v>282</v>
      </c>
      <c r="D189" s="189" t="s">
        <v>179</v>
      </c>
      <c r="E189" s="190" t="s">
        <v>289</v>
      </c>
      <c r="F189" s="191" t="s">
        <v>290</v>
      </c>
      <c r="G189" s="192" t="s">
        <v>198</v>
      </c>
      <c r="H189" s="193">
        <v>5</v>
      </c>
      <c r="I189" s="194"/>
      <c r="J189" s="195">
        <f>ROUND(I189*H189,2)</f>
        <v>0</v>
      </c>
      <c r="K189" s="191" t="s">
        <v>183</v>
      </c>
      <c r="L189" s="37"/>
      <c r="M189" s="196" t="s">
        <v>1</v>
      </c>
      <c r="N189" s="197" t="s">
        <v>45</v>
      </c>
      <c r="O189" s="69"/>
      <c r="P189" s="198">
        <f>O189*H189</f>
        <v>0</v>
      </c>
      <c r="Q189" s="198">
        <v>2.43</v>
      </c>
      <c r="R189" s="198">
        <f>Q189*H189</f>
        <v>12.15</v>
      </c>
      <c r="S189" s="198">
        <v>0</v>
      </c>
      <c r="T189" s="199">
        <f>S189*H189</f>
        <v>0</v>
      </c>
      <c r="U189" s="32"/>
      <c r="V189" s="32"/>
      <c r="W189" s="32"/>
      <c r="X189" s="32"/>
      <c r="Y189" s="32"/>
      <c r="Z189" s="32"/>
      <c r="AA189" s="32"/>
      <c r="AB189" s="32"/>
      <c r="AC189" s="32"/>
      <c r="AD189" s="32"/>
      <c r="AE189" s="32"/>
      <c r="AR189" s="200" t="s">
        <v>184</v>
      </c>
      <c r="AT189" s="200" t="s">
        <v>179</v>
      </c>
      <c r="AU189" s="200" t="s">
        <v>89</v>
      </c>
      <c r="AY189" s="15" t="s">
        <v>177</v>
      </c>
      <c r="BE189" s="201">
        <f>IF(N189="základní",J189,0)</f>
        <v>0</v>
      </c>
      <c r="BF189" s="201">
        <f>IF(N189="snížená",J189,0)</f>
        <v>0</v>
      </c>
      <c r="BG189" s="201">
        <f>IF(N189="zákl. přenesená",J189,0)</f>
        <v>0</v>
      </c>
      <c r="BH189" s="201">
        <f>IF(N189="sníž. přenesená",J189,0)</f>
        <v>0</v>
      </c>
      <c r="BI189" s="201">
        <f>IF(N189="nulová",J189,0)</f>
        <v>0</v>
      </c>
      <c r="BJ189" s="15" t="s">
        <v>87</v>
      </c>
      <c r="BK189" s="201">
        <f>ROUND(I189*H189,2)</f>
        <v>0</v>
      </c>
      <c r="BL189" s="15" t="s">
        <v>184</v>
      </c>
      <c r="BM189" s="200" t="s">
        <v>1580</v>
      </c>
    </row>
    <row r="190" spans="1:47" s="2" customFormat="1" ht="11.25">
      <c r="A190" s="32"/>
      <c r="B190" s="33"/>
      <c r="C190" s="34"/>
      <c r="D190" s="202" t="s">
        <v>186</v>
      </c>
      <c r="E190" s="34"/>
      <c r="F190" s="203" t="s">
        <v>1581</v>
      </c>
      <c r="G190" s="34"/>
      <c r="H190" s="34"/>
      <c r="I190" s="204"/>
      <c r="J190" s="34"/>
      <c r="K190" s="34"/>
      <c r="L190" s="37"/>
      <c r="M190" s="205"/>
      <c r="N190" s="206"/>
      <c r="O190" s="69"/>
      <c r="P190" s="69"/>
      <c r="Q190" s="69"/>
      <c r="R190" s="69"/>
      <c r="S190" s="69"/>
      <c r="T190" s="70"/>
      <c r="U190" s="32"/>
      <c r="V190" s="32"/>
      <c r="W190" s="32"/>
      <c r="X190" s="32"/>
      <c r="Y190" s="32"/>
      <c r="Z190" s="32"/>
      <c r="AA190" s="32"/>
      <c r="AB190" s="32"/>
      <c r="AC190" s="32"/>
      <c r="AD190" s="32"/>
      <c r="AE190" s="32"/>
      <c r="AT190" s="15" t="s">
        <v>186</v>
      </c>
      <c r="AU190" s="15" t="s">
        <v>89</v>
      </c>
    </row>
    <row r="191" spans="2:63" s="12" customFormat="1" ht="22.9" customHeight="1">
      <c r="B191" s="173"/>
      <c r="C191" s="174"/>
      <c r="D191" s="175" t="s">
        <v>79</v>
      </c>
      <c r="E191" s="187" t="s">
        <v>207</v>
      </c>
      <c r="F191" s="187" t="s">
        <v>293</v>
      </c>
      <c r="G191" s="174"/>
      <c r="H191" s="174"/>
      <c r="I191" s="177"/>
      <c r="J191" s="188">
        <f>BK191</f>
        <v>0</v>
      </c>
      <c r="K191" s="174"/>
      <c r="L191" s="179"/>
      <c r="M191" s="180"/>
      <c r="N191" s="181"/>
      <c r="O191" s="181"/>
      <c r="P191" s="182">
        <f>SUM(P192:P211)</f>
        <v>0</v>
      </c>
      <c r="Q191" s="181"/>
      <c r="R191" s="182">
        <f>SUM(R192:R211)</f>
        <v>22.05230402</v>
      </c>
      <c r="S191" s="181"/>
      <c r="T191" s="183">
        <f>SUM(T192:T211)</f>
        <v>0</v>
      </c>
      <c r="AR191" s="184" t="s">
        <v>87</v>
      </c>
      <c r="AT191" s="185" t="s">
        <v>79</v>
      </c>
      <c r="AU191" s="185" t="s">
        <v>87</v>
      </c>
      <c r="AY191" s="184" t="s">
        <v>177</v>
      </c>
      <c r="BK191" s="186">
        <f>SUM(BK192:BK211)</f>
        <v>0</v>
      </c>
    </row>
    <row r="192" spans="1:65" s="2" customFormat="1" ht="14.45" customHeight="1">
      <c r="A192" s="32"/>
      <c r="B192" s="33"/>
      <c r="C192" s="189" t="s">
        <v>288</v>
      </c>
      <c r="D192" s="189" t="s">
        <v>179</v>
      </c>
      <c r="E192" s="190" t="s">
        <v>295</v>
      </c>
      <c r="F192" s="191" t="s">
        <v>296</v>
      </c>
      <c r="G192" s="192" t="s">
        <v>182</v>
      </c>
      <c r="H192" s="193">
        <v>11.58</v>
      </c>
      <c r="I192" s="194"/>
      <c r="J192" s="195">
        <f>ROUND(I192*H192,2)</f>
        <v>0</v>
      </c>
      <c r="K192" s="191" t="s">
        <v>183</v>
      </c>
      <c r="L192" s="37"/>
      <c r="M192" s="196" t="s">
        <v>1</v>
      </c>
      <c r="N192" s="197" t="s">
        <v>45</v>
      </c>
      <c r="O192" s="69"/>
      <c r="P192" s="198">
        <f>O192*H192</f>
        <v>0</v>
      </c>
      <c r="Q192" s="198">
        <v>0.345</v>
      </c>
      <c r="R192" s="198">
        <f>Q192*H192</f>
        <v>3.9951</v>
      </c>
      <c r="S192" s="198">
        <v>0</v>
      </c>
      <c r="T192" s="199">
        <f>S192*H192</f>
        <v>0</v>
      </c>
      <c r="U192" s="32"/>
      <c r="V192" s="32"/>
      <c r="W192" s="32"/>
      <c r="X192" s="32"/>
      <c r="Y192" s="32"/>
      <c r="Z192" s="32"/>
      <c r="AA192" s="32"/>
      <c r="AB192" s="32"/>
      <c r="AC192" s="32"/>
      <c r="AD192" s="32"/>
      <c r="AE192" s="32"/>
      <c r="AR192" s="200" t="s">
        <v>184</v>
      </c>
      <c r="AT192" s="200" t="s">
        <v>179</v>
      </c>
      <c r="AU192" s="200" t="s">
        <v>89</v>
      </c>
      <c r="AY192" s="15" t="s">
        <v>177</v>
      </c>
      <c r="BE192" s="201">
        <f>IF(N192="základní",J192,0)</f>
        <v>0</v>
      </c>
      <c r="BF192" s="201">
        <f>IF(N192="snížená",J192,0)</f>
        <v>0</v>
      </c>
      <c r="BG192" s="201">
        <f>IF(N192="zákl. přenesená",J192,0)</f>
        <v>0</v>
      </c>
      <c r="BH192" s="201">
        <f>IF(N192="sníž. přenesená",J192,0)</f>
        <v>0</v>
      </c>
      <c r="BI192" s="201">
        <f>IF(N192="nulová",J192,0)</f>
        <v>0</v>
      </c>
      <c r="BJ192" s="15" t="s">
        <v>87</v>
      </c>
      <c r="BK192" s="201">
        <f>ROUND(I192*H192,2)</f>
        <v>0</v>
      </c>
      <c r="BL192" s="15" t="s">
        <v>184</v>
      </c>
      <c r="BM192" s="200" t="s">
        <v>1582</v>
      </c>
    </row>
    <row r="193" spans="1:47" s="2" customFormat="1" ht="19.5">
      <c r="A193" s="32"/>
      <c r="B193" s="33"/>
      <c r="C193" s="34"/>
      <c r="D193" s="202" t="s">
        <v>186</v>
      </c>
      <c r="E193" s="34"/>
      <c r="F193" s="203" t="s">
        <v>298</v>
      </c>
      <c r="G193" s="34"/>
      <c r="H193" s="34"/>
      <c r="I193" s="204"/>
      <c r="J193" s="34"/>
      <c r="K193" s="34"/>
      <c r="L193" s="37"/>
      <c r="M193" s="205"/>
      <c r="N193" s="206"/>
      <c r="O193" s="69"/>
      <c r="P193" s="69"/>
      <c r="Q193" s="69"/>
      <c r="R193" s="69"/>
      <c r="S193" s="69"/>
      <c r="T193" s="70"/>
      <c r="U193" s="32"/>
      <c r="V193" s="32"/>
      <c r="W193" s="32"/>
      <c r="X193" s="32"/>
      <c r="Y193" s="32"/>
      <c r="Z193" s="32"/>
      <c r="AA193" s="32"/>
      <c r="AB193" s="32"/>
      <c r="AC193" s="32"/>
      <c r="AD193" s="32"/>
      <c r="AE193" s="32"/>
      <c r="AT193" s="15" t="s">
        <v>186</v>
      </c>
      <c r="AU193" s="15" t="s">
        <v>89</v>
      </c>
    </row>
    <row r="194" spans="1:47" s="2" customFormat="1" ht="39">
      <c r="A194" s="32"/>
      <c r="B194" s="33"/>
      <c r="C194" s="34"/>
      <c r="D194" s="202" t="s">
        <v>188</v>
      </c>
      <c r="E194" s="34"/>
      <c r="F194" s="207" t="s">
        <v>871</v>
      </c>
      <c r="G194" s="34"/>
      <c r="H194" s="34"/>
      <c r="I194" s="204"/>
      <c r="J194" s="34"/>
      <c r="K194" s="34"/>
      <c r="L194" s="37"/>
      <c r="M194" s="205"/>
      <c r="N194" s="206"/>
      <c r="O194" s="69"/>
      <c r="P194" s="69"/>
      <c r="Q194" s="69"/>
      <c r="R194" s="69"/>
      <c r="S194" s="69"/>
      <c r="T194" s="70"/>
      <c r="U194" s="32"/>
      <c r="V194" s="32"/>
      <c r="W194" s="32"/>
      <c r="X194" s="32"/>
      <c r="Y194" s="32"/>
      <c r="Z194" s="32"/>
      <c r="AA194" s="32"/>
      <c r="AB194" s="32"/>
      <c r="AC194" s="32"/>
      <c r="AD194" s="32"/>
      <c r="AE194" s="32"/>
      <c r="AT194" s="15" t="s">
        <v>188</v>
      </c>
      <c r="AU194" s="15" t="s">
        <v>89</v>
      </c>
    </row>
    <row r="195" spans="1:65" s="2" customFormat="1" ht="24.2" customHeight="1">
      <c r="A195" s="32"/>
      <c r="B195" s="33"/>
      <c r="C195" s="189" t="s">
        <v>294</v>
      </c>
      <c r="D195" s="189" t="s">
        <v>179</v>
      </c>
      <c r="E195" s="190" t="s">
        <v>306</v>
      </c>
      <c r="F195" s="191" t="s">
        <v>307</v>
      </c>
      <c r="G195" s="192" t="s">
        <v>182</v>
      </c>
      <c r="H195" s="193">
        <v>10.12</v>
      </c>
      <c r="I195" s="194"/>
      <c r="J195" s="195">
        <f>ROUND(I195*H195,2)</f>
        <v>0</v>
      </c>
      <c r="K195" s="191" t="s">
        <v>183</v>
      </c>
      <c r="L195" s="37"/>
      <c r="M195" s="196" t="s">
        <v>1</v>
      </c>
      <c r="N195" s="197" t="s">
        <v>45</v>
      </c>
      <c r="O195" s="69"/>
      <c r="P195" s="198">
        <f>O195*H195</f>
        <v>0</v>
      </c>
      <c r="Q195" s="198">
        <v>0.3719</v>
      </c>
      <c r="R195" s="198">
        <f>Q195*H195</f>
        <v>3.7636279999999998</v>
      </c>
      <c r="S195" s="198">
        <v>0</v>
      </c>
      <c r="T195" s="199">
        <f>S195*H195</f>
        <v>0</v>
      </c>
      <c r="U195" s="32"/>
      <c r="V195" s="32"/>
      <c r="W195" s="32"/>
      <c r="X195" s="32"/>
      <c r="Y195" s="32"/>
      <c r="Z195" s="32"/>
      <c r="AA195" s="32"/>
      <c r="AB195" s="32"/>
      <c r="AC195" s="32"/>
      <c r="AD195" s="32"/>
      <c r="AE195" s="32"/>
      <c r="AR195" s="200" t="s">
        <v>184</v>
      </c>
      <c r="AT195" s="200" t="s">
        <v>179</v>
      </c>
      <c r="AU195" s="200" t="s">
        <v>89</v>
      </c>
      <c r="AY195" s="15" t="s">
        <v>177</v>
      </c>
      <c r="BE195" s="201">
        <f>IF(N195="základní",J195,0)</f>
        <v>0</v>
      </c>
      <c r="BF195" s="201">
        <f>IF(N195="snížená",J195,0)</f>
        <v>0</v>
      </c>
      <c r="BG195" s="201">
        <f>IF(N195="zákl. přenesená",J195,0)</f>
        <v>0</v>
      </c>
      <c r="BH195" s="201">
        <f>IF(N195="sníž. přenesená",J195,0)</f>
        <v>0</v>
      </c>
      <c r="BI195" s="201">
        <f>IF(N195="nulová",J195,0)</f>
        <v>0</v>
      </c>
      <c r="BJ195" s="15" t="s">
        <v>87</v>
      </c>
      <c r="BK195" s="201">
        <f>ROUND(I195*H195,2)</f>
        <v>0</v>
      </c>
      <c r="BL195" s="15" t="s">
        <v>184</v>
      </c>
      <c r="BM195" s="200" t="s">
        <v>1583</v>
      </c>
    </row>
    <row r="196" spans="1:47" s="2" customFormat="1" ht="19.5">
      <c r="A196" s="32"/>
      <c r="B196" s="33"/>
      <c r="C196" s="34"/>
      <c r="D196" s="202" t="s">
        <v>186</v>
      </c>
      <c r="E196" s="34"/>
      <c r="F196" s="203" t="s">
        <v>309</v>
      </c>
      <c r="G196" s="34"/>
      <c r="H196" s="34"/>
      <c r="I196" s="204"/>
      <c r="J196" s="34"/>
      <c r="K196" s="34"/>
      <c r="L196" s="37"/>
      <c r="M196" s="205"/>
      <c r="N196" s="206"/>
      <c r="O196" s="69"/>
      <c r="P196" s="69"/>
      <c r="Q196" s="69"/>
      <c r="R196" s="69"/>
      <c r="S196" s="69"/>
      <c r="T196" s="70"/>
      <c r="U196" s="32"/>
      <c r="V196" s="32"/>
      <c r="W196" s="32"/>
      <c r="X196" s="32"/>
      <c r="Y196" s="32"/>
      <c r="Z196" s="32"/>
      <c r="AA196" s="32"/>
      <c r="AB196" s="32"/>
      <c r="AC196" s="32"/>
      <c r="AD196" s="32"/>
      <c r="AE196" s="32"/>
      <c r="AT196" s="15" t="s">
        <v>186</v>
      </c>
      <c r="AU196" s="15" t="s">
        <v>89</v>
      </c>
    </row>
    <row r="197" spans="1:47" s="2" customFormat="1" ht="19.5">
      <c r="A197" s="32"/>
      <c r="B197" s="33"/>
      <c r="C197" s="34"/>
      <c r="D197" s="202" t="s">
        <v>188</v>
      </c>
      <c r="E197" s="34"/>
      <c r="F197" s="207" t="s">
        <v>880</v>
      </c>
      <c r="G197" s="34"/>
      <c r="H197" s="34"/>
      <c r="I197" s="204"/>
      <c r="J197" s="34"/>
      <c r="K197" s="34"/>
      <c r="L197" s="37"/>
      <c r="M197" s="205"/>
      <c r="N197" s="206"/>
      <c r="O197" s="69"/>
      <c r="P197" s="69"/>
      <c r="Q197" s="69"/>
      <c r="R197" s="69"/>
      <c r="S197" s="69"/>
      <c r="T197" s="70"/>
      <c r="U197" s="32"/>
      <c r="V197" s="32"/>
      <c r="W197" s="32"/>
      <c r="X197" s="32"/>
      <c r="Y197" s="32"/>
      <c r="Z197" s="32"/>
      <c r="AA197" s="32"/>
      <c r="AB197" s="32"/>
      <c r="AC197" s="32"/>
      <c r="AD197" s="32"/>
      <c r="AE197" s="32"/>
      <c r="AT197" s="15" t="s">
        <v>188</v>
      </c>
      <c r="AU197" s="15" t="s">
        <v>89</v>
      </c>
    </row>
    <row r="198" spans="1:65" s="2" customFormat="1" ht="24.2" customHeight="1">
      <c r="A198" s="32"/>
      <c r="B198" s="33"/>
      <c r="C198" s="189" t="s">
        <v>300</v>
      </c>
      <c r="D198" s="189" t="s">
        <v>179</v>
      </c>
      <c r="E198" s="190" t="s">
        <v>312</v>
      </c>
      <c r="F198" s="191" t="s">
        <v>313</v>
      </c>
      <c r="G198" s="192" t="s">
        <v>182</v>
      </c>
      <c r="H198" s="193">
        <v>30.894</v>
      </c>
      <c r="I198" s="194"/>
      <c r="J198" s="195">
        <f>ROUND(I198*H198,2)</f>
        <v>0</v>
      </c>
      <c r="K198" s="191" t="s">
        <v>183</v>
      </c>
      <c r="L198" s="37"/>
      <c r="M198" s="196" t="s">
        <v>1</v>
      </c>
      <c r="N198" s="197" t="s">
        <v>45</v>
      </c>
      <c r="O198" s="69"/>
      <c r="P198" s="198">
        <f>O198*H198</f>
        <v>0</v>
      </c>
      <c r="Q198" s="198">
        <v>0.18463</v>
      </c>
      <c r="R198" s="198">
        <f>Q198*H198</f>
        <v>5.70395922</v>
      </c>
      <c r="S198" s="198">
        <v>0</v>
      </c>
      <c r="T198" s="199">
        <f>S198*H198</f>
        <v>0</v>
      </c>
      <c r="U198" s="32"/>
      <c r="V198" s="32"/>
      <c r="W198" s="32"/>
      <c r="X198" s="32"/>
      <c r="Y198" s="32"/>
      <c r="Z198" s="32"/>
      <c r="AA198" s="32"/>
      <c r="AB198" s="32"/>
      <c r="AC198" s="32"/>
      <c r="AD198" s="32"/>
      <c r="AE198" s="32"/>
      <c r="AR198" s="200" t="s">
        <v>184</v>
      </c>
      <c r="AT198" s="200" t="s">
        <v>179</v>
      </c>
      <c r="AU198" s="200" t="s">
        <v>89</v>
      </c>
      <c r="AY198" s="15" t="s">
        <v>177</v>
      </c>
      <c r="BE198" s="201">
        <f>IF(N198="základní",J198,0)</f>
        <v>0</v>
      </c>
      <c r="BF198" s="201">
        <f>IF(N198="snížená",J198,0)</f>
        <v>0</v>
      </c>
      <c r="BG198" s="201">
        <f>IF(N198="zákl. přenesená",J198,0)</f>
        <v>0</v>
      </c>
      <c r="BH198" s="201">
        <f>IF(N198="sníž. přenesená",J198,0)</f>
        <v>0</v>
      </c>
      <c r="BI198" s="201">
        <f>IF(N198="nulová",J198,0)</f>
        <v>0</v>
      </c>
      <c r="BJ198" s="15" t="s">
        <v>87</v>
      </c>
      <c r="BK198" s="201">
        <f>ROUND(I198*H198,2)</f>
        <v>0</v>
      </c>
      <c r="BL198" s="15" t="s">
        <v>184</v>
      </c>
      <c r="BM198" s="200" t="s">
        <v>1584</v>
      </c>
    </row>
    <row r="199" spans="1:47" s="2" customFormat="1" ht="29.25">
      <c r="A199" s="32"/>
      <c r="B199" s="33"/>
      <c r="C199" s="34"/>
      <c r="D199" s="202" t="s">
        <v>186</v>
      </c>
      <c r="E199" s="34"/>
      <c r="F199" s="203" t="s">
        <v>315</v>
      </c>
      <c r="G199" s="34"/>
      <c r="H199" s="34"/>
      <c r="I199" s="204"/>
      <c r="J199" s="34"/>
      <c r="K199" s="34"/>
      <c r="L199" s="37"/>
      <c r="M199" s="205"/>
      <c r="N199" s="206"/>
      <c r="O199" s="69"/>
      <c r="P199" s="69"/>
      <c r="Q199" s="69"/>
      <c r="R199" s="69"/>
      <c r="S199" s="69"/>
      <c r="T199" s="70"/>
      <c r="U199" s="32"/>
      <c r="V199" s="32"/>
      <c r="W199" s="32"/>
      <c r="X199" s="32"/>
      <c r="Y199" s="32"/>
      <c r="Z199" s="32"/>
      <c r="AA199" s="32"/>
      <c r="AB199" s="32"/>
      <c r="AC199" s="32"/>
      <c r="AD199" s="32"/>
      <c r="AE199" s="32"/>
      <c r="AT199" s="15" t="s">
        <v>186</v>
      </c>
      <c r="AU199" s="15" t="s">
        <v>89</v>
      </c>
    </row>
    <row r="200" spans="1:47" s="2" customFormat="1" ht="19.5">
      <c r="A200" s="32"/>
      <c r="B200" s="33"/>
      <c r="C200" s="34"/>
      <c r="D200" s="202" t="s">
        <v>188</v>
      </c>
      <c r="E200" s="34"/>
      <c r="F200" s="207" t="s">
        <v>882</v>
      </c>
      <c r="G200" s="34"/>
      <c r="H200" s="34"/>
      <c r="I200" s="204"/>
      <c r="J200" s="34"/>
      <c r="K200" s="34"/>
      <c r="L200" s="37"/>
      <c r="M200" s="205"/>
      <c r="N200" s="206"/>
      <c r="O200" s="69"/>
      <c r="P200" s="69"/>
      <c r="Q200" s="69"/>
      <c r="R200" s="69"/>
      <c r="S200" s="69"/>
      <c r="T200" s="70"/>
      <c r="U200" s="32"/>
      <c r="V200" s="32"/>
      <c r="W200" s="32"/>
      <c r="X200" s="32"/>
      <c r="Y200" s="32"/>
      <c r="Z200" s="32"/>
      <c r="AA200" s="32"/>
      <c r="AB200" s="32"/>
      <c r="AC200" s="32"/>
      <c r="AD200" s="32"/>
      <c r="AE200" s="32"/>
      <c r="AT200" s="15" t="s">
        <v>188</v>
      </c>
      <c r="AU200" s="15" t="s">
        <v>89</v>
      </c>
    </row>
    <row r="201" spans="1:65" s="2" customFormat="1" ht="14.45" customHeight="1">
      <c r="A201" s="32"/>
      <c r="B201" s="33"/>
      <c r="C201" s="189" t="s">
        <v>305</v>
      </c>
      <c r="D201" s="189" t="s">
        <v>179</v>
      </c>
      <c r="E201" s="190" t="s">
        <v>318</v>
      </c>
      <c r="F201" s="191" t="s">
        <v>319</v>
      </c>
      <c r="G201" s="192" t="s">
        <v>182</v>
      </c>
      <c r="H201" s="193">
        <v>9.5</v>
      </c>
      <c r="I201" s="194"/>
      <c r="J201" s="195">
        <f>ROUND(I201*H201,2)</f>
        <v>0</v>
      </c>
      <c r="K201" s="191" t="s">
        <v>183</v>
      </c>
      <c r="L201" s="37"/>
      <c r="M201" s="196" t="s">
        <v>1</v>
      </c>
      <c r="N201" s="197" t="s">
        <v>45</v>
      </c>
      <c r="O201" s="69"/>
      <c r="P201" s="198">
        <f>O201*H201</f>
        <v>0</v>
      </c>
      <c r="Q201" s="198">
        <v>0.23</v>
      </c>
      <c r="R201" s="198">
        <f>Q201*H201</f>
        <v>2.185</v>
      </c>
      <c r="S201" s="198">
        <v>0</v>
      </c>
      <c r="T201" s="199">
        <f>S201*H201</f>
        <v>0</v>
      </c>
      <c r="U201" s="32"/>
      <c r="V201" s="32"/>
      <c r="W201" s="32"/>
      <c r="X201" s="32"/>
      <c r="Y201" s="32"/>
      <c r="Z201" s="32"/>
      <c r="AA201" s="32"/>
      <c r="AB201" s="32"/>
      <c r="AC201" s="32"/>
      <c r="AD201" s="32"/>
      <c r="AE201" s="32"/>
      <c r="AR201" s="200" t="s">
        <v>184</v>
      </c>
      <c r="AT201" s="200" t="s">
        <v>179</v>
      </c>
      <c r="AU201" s="200" t="s">
        <v>89</v>
      </c>
      <c r="AY201" s="15" t="s">
        <v>177</v>
      </c>
      <c r="BE201" s="201">
        <f>IF(N201="základní",J201,0)</f>
        <v>0</v>
      </c>
      <c r="BF201" s="201">
        <f>IF(N201="snížená",J201,0)</f>
        <v>0</v>
      </c>
      <c r="BG201" s="201">
        <f>IF(N201="zákl. přenesená",J201,0)</f>
        <v>0</v>
      </c>
      <c r="BH201" s="201">
        <f>IF(N201="sníž. přenesená",J201,0)</f>
        <v>0</v>
      </c>
      <c r="BI201" s="201">
        <f>IF(N201="nulová",J201,0)</f>
        <v>0</v>
      </c>
      <c r="BJ201" s="15" t="s">
        <v>87</v>
      </c>
      <c r="BK201" s="201">
        <f>ROUND(I201*H201,2)</f>
        <v>0</v>
      </c>
      <c r="BL201" s="15" t="s">
        <v>184</v>
      </c>
      <c r="BM201" s="200" t="s">
        <v>1585</v>
      </c>
    </row>
    <row r="202" spans="1:47" s="2" customFormat="1" ht="19.5">
      <c r="A202" s="32"/>
      <c r="B202" s="33"/>
      <c r="C202" s="34"/>
      <c r="D202" s="202" t="s">
        <v>186</v>
      </c>
      <c r="E202" s="34"/>
      <c r="F202" s="203" t="s">
        <v>321</v>
      </c>
      <c r="G202" s="34"/>
      <c r="H202" s="34"/>
      <c r="I202" s="204"/>
      <c r="J202" s="34"/>
      <c r="K202" s="34"/>
      <c r="L202" s="37"/>
      <c r="M202" s="205"/>
      <c r="N202" s="206"/>
      <c r="O202" s="69"/>
      <c r="P202" s="69"/>
      <c r="Q202" s="69"/>
      <c r="R202" s="69"/>
      <c r="S202" s="69"/>
      <c r="T202" s="70"/>
      <c r="U202" s="32"/>
      <c r="V202" s="32"/>
      <c r="W202" s="32"/>
      <c r="X202" s="32"/>
      <c r="Y202" s="32"/>
      <c r="Z202" s="32"/>
      <c r="AA202" s="32"/>
      <c r="AB202" s="32"/>
      <c r="AC202" s="32"/>
      <c r="AD202" s="32"/>
      <c r="AE202" s="32"/>
      <c r="AT202" s="15" t="s">
        <v>186</v>
      </c>
      <c r="AU202" s="15" t="s">
        <v>89</v>
      </c>
    </row>
    <row r="203" spans="1:65" s="2" customFormat="1" ht="24.2" customHeight="1">
      <c r="A203" s="32"/>
      <c r="B203" s="33"/>
      <c r="C203" s="189" t="s">
        <v>311</v>
      </c>
      <c r="D203" s="189" t="s">
        <v>179</v>
      </c>
      <c r="E203" s="190" t="s">
        <v>324</v>
      </c>
      <c r="F203" s="191" t="s">
        <v>325</v>
      </c>
      <c r="G203" s="192" t="s">
        <v>182</v>
      </c>
      <c r="H203" s="193">
        <v>32.633</v>
      </c>
      <c r="I203" s="194"/>
      <c r="J203" s="195">
        <f>ROUND(I203*H203,2)</f>
        <v>0</v>
      </c>
      <c r="K203" s="191" t="s">
        <v>183</v>
      </c>
      <c r="L203" s="37"/>
      <c r="M203" s="196" t="s">
        <v>1</v>
      </c>
      <c r="N203" s="197" t="s">
        <v>45</v>
      </c>
      <c r="O203" s="69"/>
      <c r="P203" s="198">
        <f>O203*H203</f>
        <v>0</v>
      </c>
      <c r="Q203" s="198">
        <v>0.00561</v>
      </c>
      <c r="R203" s="198">
        <f>Q203*H203</f>
        <v>0.18307113000000003</v>
      </c>
      <c r="S203" s="198">
        <v>0</v>
      </c>
      <c r="T203" s="199">
        <f>S203*H203</f>
        <v>0</v>
      </c>
      <c r="U203" s="32"/>
      <c r="V203" s="32"/>
      <c r="W203" s="32"/>
      <c r="X203" s="32"/>
      <c r="Y203" s="32"/>
      <c r="Z203" s="32"/>
      <c r="AA203" s="32"/>
      <c r="AB203" s="32"/>
      <c r="AC203" s="32"/>
      <c r="AD203" s="32"/>
      <c r="AE203" s="32"/>
      <c r="AR203" s="200" t="s">
        <v>184</v>
      </c>
      <c r="AT203" s="200" t="s">
        <v>179</v>
      </c>
      <c r="AU203" s="200" t="s">
        <v>89</v>
      </c>
      <c r="AY203" s="15" t="s">
        <v>177</v>
      </c>
      <c r="BE203" s="201">
        <f>IF(N203="základní",J203,0)</f>
        <v>0</v>
      </c>
      <c r="BF203" s="201">
        <f>IF(N203="snížená",J203,0)</f>
        <v>0</v>
      </c>
      <c r="BG203" s="201">
        <f>IF(N203="zákl. přenesená",J203,0)</f>
        <v>0</v>
      </c>
      <c r="BH203" s="201">
        <f>IF(N203="sníž. přenesená",J203,0)</f>
        <v>0</v>
      </c>
      <c r="BI203" s="201">
        <f>IF(N203="nulová",J203,0)</f>
        <v>0</v>
      </c>
      <c r="BJ203" s="15" t="s">
        <v>87</v>
      </c>
      <c r="BK203" s="201">
        <f>ROUND(I203*H203,2)</f>
        <v>0</v>
      </c>
      <c r="BL203" s="15" t="s">
        <v>184</v>
      </c>
      <c r="BM203" s="200" t="s">
        <v>1586</v>
      </c>
    </row>
    <row r="204" spans="1:47" s="2" customFormat="1" ht="19.5">
      <c r="A204" s="32"/>
      <c r="B204" s="33"/>
      <c r="C204" s="34"/>
      <c r="D204" s="202" t="s">
        <v>186</v>
      </c>
      <c r="E204" s="34"/>
      <c r="F204" s="203" t="s">
        <v>327</v>
      </c>
      <c r="G204" s="34"/>
      <c r="H204" s="34"/>
      <c r="I204" s="204"/>
      <c r="J204" s="34"/>
      <c r="K204" s="34"/>
      <c r="L204" s="37"/>
      <c r="M204" s="205"/>
      <c r="N204" s="206"/>
      <c r="O204" s="69"/>
      <c r="P204" s="69"/>
      <c r="Q204" s="69"/>
      <c r="R204" s="69"/>
      <c r="S204" s="69"/>
      <c r="T204" s="70"/>
      <c r="U204" s="32"/>
      <c r="V204" s="32"/>
      <c r="W204" s="32"/>
      <c r="X204" s="32"/>
      <c r="Y204" s="32"/>
      <c r="Z204" s="32"/>
      <c r="AA204" s="32"/>
      <c r="AB204" s="32"/>
      <c r="AC204" s="32"/>
      <c r="AD204" s="32"/>
      <c r="AE204" s="32"/>
      <c r="AT204" s="15" t="s">
        <v>186</v>
      </c>
      <c r="AU204" s="15" t="s">
        <v>89</v>
      </c>
    </row>
    <row r="205" spans="1:47" s="2" customFormat="1" ht="19.5">
      <c r="A205" s="32"/>
      <c r="B205" s="33"/>
      <c r="C205" s="34"/>
      <c r="D205" s="202" t="s">
        <v>188</v>
      </c>
      <c r="E205" s="34"/>
      <c r="F205" s="207" t="s">
        <v>889</v>
      </c>
      <c r="G205" s="34"/>
      <c r="H205" s="34"/>
      <c r="I205" s="204"/>
      <c r="J205" s="34"/>
      <c r="K205" s="34"/>
      <c r="L205" s="37"/>
      <c r="M205" s="205"/>
      <c r="N205" s="206"/>
      <c r="O205" s="69"/>
      <c r="P205" s="69"/>
      <c r="Q205" s="69"/>
      <c r="R205" s="69"/>
      <c r="S205" s="69"/>
      <c r="T205" s="70"/>
      <c r="U205" s="32"/>
      <c r="V205" s="32"/>
      <c r="W205" s="32"/>
      <c r="X205" s="32"/>
      <c r="Y205" s="32"/>
      <c r="Z205" s="32"/>
      <c r="AA205" s="32"/>
      <c r="AB205" s="32"/>
      <c r="AC205" s="32"/>
      <c r="AD205" s="32"/>
      <c r="AE205" s="32"/>
      <c r="AT205" s="15" t="s">
        <v>188</v>
      </c>
      <c r="AU205" s="15" t="s">
        <v>89</v>
      </c>
    </row>
    <row r="206" spans="1:65" s="2" customFormat="1" ht="14.45" customHeight="1">
      <c r="A206" s="32"/>
      <c r="B206" s="33"/>
      <c r="C206" s="189" t="s">
        <v>317</v>
      </c>
      <c r="D206" s="189" t="s">
        <v>179</v>
      </c>
      <c r="E206" s="190" t="s">
        <v>330</v>
      </c>
      <c r="F206" s="191" t="s">
        <v>331</v>
      </c>
      <c r="G206" s="192" t="s">
        <v>182</v>
      </c>
      <c r="H206" s="193">
        <v>29.87</v>
      </c>
      <c r="I206" s="194"/>
      <c r="J206" s="195">
        <f>ROUND(I206*H206,2)</f>
        <v>0</v>
      </c>
      <c r="K206" s="191" t="s">
        <v>183</v>
      </c>
      <c r="L206" s="37"/>
      <c r="M206" s="196" t="s">
        <v>1</v>
      </c>
      <c r="N206" s="197" t="s">
        <v>45</v>
      </c>
      <c r="O206" s="69"/>
      <c r="P206" s="198">
        <f>O206*H206</f>
        <v>0</v>
      </c>
      <c r="Q206" s="198">
        <v>0.00031</v>
      </c>
      <c r="R206" s="198">
        <f>Q206*H206</f>
        <v>0.009259700000000001</v>
      </c>
      <c r="S206" s="198">
        <v>0</v>
      </c>
      <c r="T206" s="199">
        <f>S206*H206</f>
        <v>0</v>
      </c>
      <c r="U206" s="32"/>
      <c r="V206" s="32"/>
      <c r="W206" s="32"/>
      <c r="X206" s="32"/>
      <c r="Y206" s="32"/>
      <c r="Z206" s="32"/>
      <c r="AA206" s="32"/>
      <c r="AB206" s="32"/>
      <c r="AC206" s="32"/>
      <c r="AD206" s="32"/>
      <c r="AE206" s="32"/>
      <c r="AR206" s="200" t="s">
        <v>184</v>
      </c>
      <c r="AT206" s="200" t="s">
        <v>179</v>
      </c>
      <c r="AU206" s="200" t="s">
        <v>89</v>
      </c>
      <c r="AY206" s="15" t="s">
        <v>177</v>
      </c>
      <c r="BE206" s="201">
        <f>IF(N206="základní",J206,0)</f>
        <v>0</v>
      </c>
      <c r="BF206" s="201">
        <f>IF(N206="snížená",J206,0)</f>
        <v>0</v>
      </c>
      <c r="BG206" s="201">
        <f>IF(N206="zákl. přenesená",J206,0)</f>
        <v>0</v>
      </c>
      <c r="BH206" s="201">
        <f>IF(N206="sníž. přenesená",J206,0)</f>
        <v>0</v>
      </c>
      <c r="BI206" s="201">
        <f>IF(N206="nulová",J206,0)</f>
        <v>0</v>
      </c>
      <c r="BJ206" s="15" t="s">
        <v>87</v>
      </c>
      <c r="BK206" s="201">
        <f>ROUND(I206*H206,2)</f>
        <v>0</v>
      </c>
      <c r="BL206" s="15" t="s">
        <v>184</v>
      </c>
      <c r="BM206" s="200" t="s">
        <v>1587</v>
      </c>
    </row>
    <row r="207" spans="1:47" s="2" customFormat="1" ht="19.5">
      <c r="A207" s="32"/>
      <c r="B207" s="33"/>
      <c r="C207" s="34"/>
      <c r="D207" s="202" t="s">
        <v>186</v>
      </c>
      <c r="E207" s="34"/>
      <c r="F207" s="203" t="s">
        <v>333</v>
      </c>
      <c r="G207" s="34"/>
      <c r="H207" s="34"/>
      <c r="I207" s="204"/>
      <c r="J207" s="34"/>
      <c r="K207" s="34"/>
      <c r="L207" s="37"/>
      <c r="M207" s="205"/>
      <c r="N207" s="206"/>
      <c r="O207" s="69"/>
      <c r="P207" s="69"/>
      <c r="Q207" s="69"/>
      <c r="R207" s="69"/>
      <c r="S207" s="69"/>
      <c r="T207" s="70"/>
      <c r="U207" s="32"/>
      <c r="V207" s="32"/>
      <c r="W207" s="32"/>
      <c r="X207" s="32"/>
      <c r="Y207" s="32"/>
      <c r="Z207" s="32"/>
      <c r="AA207" s="32"/>
      <c r="AB207" s="32"/>
      <c r="AC207" s="32"/>
      <c r="AD207" s="32"/>
      <c r="AE207" s="32"/>
      <c r="AT207" s="15" t="s">
        <v>186</v>
      </c>
      <c r="AU207" s="15" t="s">
        <v>89</v>
      </c>
    </row>
    <row r="208" spans="1:47" s="2" customFormat="1" ht="19.5">
      <c r="A208" s="32"/>
      <c r="B208" s="33"/>
      <c r="C208" s="34"/>
      <c r="D208" s="202" t="s">
        <v>188</v>
      </c>
      <c r="E208" s="34"/>
      <c r="F208" s="207" t="s">
        <v>891</v>
      </c>
      <c r="G208" s="34"/>
      <c r="H208" s="34"/>
      <c r="I208" s="204"/>
      <c r="J208" s="34"/>
      <c r="K208" s="34"/>
      <c r="L208" s="37"/>
      <c r="M208" s="205"/>
      <c r="N208" s="206"/>
      <c r="O208" s="69"/>
      <c r="P208" s="69"/>
      <c r="Q208" s="69"/>
      <c r="R208" s="69"/>
      <c r="S208" s="69"/>
      <c r="T208" s="70"/>
      <c r="U208" s="32"/>
      <c r="V208" s="32"/>
      <c r="W208" s="32"/>
      <c r="X208" s="32"/>
      <c r="Y208" s="32"/>
      <c r="Z208" s="32"/>
      <c r="AA208" s="32"/>
      <c r="AB208" s="32"/>
      <c r="AC208" s="32"/>
      <c r="AD208" s="32"/>
      <c r="AE208" s="32"/>
      <c r="AT208" s="15" t="s">
        <v>188</v>
      </c>
      <c r="AU208" s="15" t="s">
        <v>89</v>
      </c>
    </row>
    <row r="209" spans="1:65" s="2" customFormat="1" ht="24.2" customHeight="1">
      <c r="A209" s="32"/>
      <c r="B209" s="33"/>
      <c r="C209" s="189" t="s">
        <v>323</v>
      </c>
      <c r="D209" s="189" t="s">
        <v>179</v>
      </c>
      <c r="E209" s="190" t="s">
        <v>336</v>
      </c>
      <c r="F209" s="191" t="s">
        <v>337</v>
      </c>
      <c r="G209" s="192" t="s">
        <v>182</v>
      </c>
      <c r="H209" s="193">
        <v>59.889</v>
      </c>
      <c r="I209" s="194"/>
      <c r="J209" s="195">
        <f>ROUND(I209*H209,2)</f>
        <v>0</v>
      </c>
      <c r="K209" s="191" t="s">
        <v>183</v>
      </c>
      <c r="L209" s="37"/>
      <c r="M209" s="196" t="s">
        <v>1</v>
      </c>
      <c r="N209" s="197" t="s">
        <v>45</v>
      </c>
      <c r="O209" s="69"/>
      <c r="P209" s="198">
        <f>O209*H209</f>
        <v>0</v>
      </c>
      <c r="Q209" s="198">
        <v>0.10373</v>
      </c>
      <c r="R209" s="198">
        <f>Q209*H209</f>
        <v>6.212285970000001</v>
      </c>
      <c r="S209" s="198">
        <v>0</v>
      </c>
      <c r="T209" s="199">
        <f>S209*H209</f>
        <v>0</v>
      </c>
      <c r="U209" s="32"/>
      <c r="V209" s="32"/>
      <c r="W209" s="32"/>
      <c r="X209" s="32"/>
      <c r="Y209" s="32"/>
      <c r="Z209" s="32"/>
      <c r="AA209" s="32"/>
      <c r="AB209" s="32"/>
      <c r="AC209" s="32"/>
      <c r="AD209" s="32"/>
      <c r="AE209" s="32"/>
      <c r="AR209" s="200" t="s">
        <v>184</v>
      </c>
      <c r="AT209" s="200" t="s">
        <v>179</v>
      </c>
      <c r="AU209" s="200" t="s">
        <v>89</v>
      </c>
      <c r="AY209" s="15" t="s">
        <v>177</v>
      </c>
      <c r="BE209" s="201">
        <f>IF(N209="základní",J209,0)</f>
        <v>0</v>
      </c>
      <c r="BF209" s="201">
        <f>IF(N209="snížená",J209,0)</f>
        <v>0</v>
      </c>
      <c r="BG209" s="201">
        <f>IF(N209="zákl. přenesená",J209,0)</f>
        <v>0</v>
      </c>
      <c r="BH209" s="201">
        <f>IF(N209="sníž. přenesená",J209,0)</f>
        <v>0</v>
      </c>
      <c r="BI209" s="201">
        <f>IF(N209="nulová",J209,0)</f>
        <v>0</v>
      </c>
      <c r="BJ209" s="15" t="s">
        <v>87</v>
      </c>
      <c r="BK209" s="201">
        <f>ROUND(I209*H209,2)</f>
        <v>0</v>
      </c>
      <c r="BL209" s="15" t="s">
        <v>184</v>
      </c>
      <c r="BM209" s="200" t="s">
        <v>1588</v>
      </c>
    </row>
    <row r="210" spans="1:47" s="2" customFormat="1" ht="29.25">
      <c r="A210" s="32"/>
      <c r="B210" s="33"/>
      <c r="C210" s="34"/>
      <c r="D210" s="202" t="s">
        <v>186</v>
      </c>
      <c r="E210" s="34"/>
      <c r="F210" s="203" t="s">
        <v>339</v>
      </c>
      <c r="G210" s="34"/>
      <c r="H210" s="34"/>
      <c r="I210" s="204"/>
      <c r="J210" s="34"/>
      <c r="K210" s="34"/>
      <c r="L210" s="37"/>
      <c r="M210" s="205"/>
      <c r="N210" s="206"/>
      <c r="O210" s="69"/>
      <c r="P210" s="69"/>
      <c r="Q210" s="69"/>
      <c r="R210" s="69"/>
      <c r="S210" s="69"/>
      <c r="T210" s="70"/>
      <c r="U210" s="32"/>
      <c r="V210" s="32"/>
      <c r="W210" s="32"/>
      <c r="X210" s="32"/>
      <c r="Y210" s="32"/>
      <c r="Z210" s="32"/>
      <c r="AA210" s="32"/>
      <c r="AB210" s="32"/>
      <c r="AC210" s="32"/>
      <c r="AD210" s="32"/>
      <c r="AE210" s="32"/>
      <c r="AT210" s="15" t="s">
        <v>186</v>
      </c>
      <c r="AU210" s="15" t="s">
        <v>89</v>
      </c>
    </row>
    <row r="211" spans="1:47" s="2" customFormat="1" ht="19.5">
      <c r="A211" s="32"/>
      <c r="B211" s="33"/>
      <c r="C211" s="34"/>
      <c r="D211" s="202" t="s">
        <v>188</v>
      </c>
      <c r="E211" s="34"/>
      <c r="F211" s="207" t="s">
        <v>893</v>
      </c>
      <c r="G211" s="34"/>
      <c r="H211" s="34"/>
      <c r="I211" s="204"/>
      <c r="J211" s="34"/>
      <c r="K211" s="34"/>
      <c r="L211" s="37"/>
      <c r="M211" s="205"/>
      <c r="N211" s="206"/>
      <c r="O211" s="69"/>
      <c r="P211" s="69"/>
      <c r="Q211" s="69"/>
      <c r="R211" s="69"/>
      <c r="S211" s="69"/>
      <c r="T211" s="70"/>
      <c r="U211" s="32"/>
      <c r="V211" s="32"/>
      <c r="W211" s="32"/>
      <c r="X211" s="32"/>
      <c r="Y211" s="32"/>
      <c r="Z211" s="32"/>
      <c r="AA211" s="32"/>
      <c r="AB211" s="32"/>
      <c r="AC211" s="32"/>
      <c r="AD211" s="32"/>
      <c r="AE211" s="32"/>
      <c r="AT211" s="15" t="s">
        <v>188</v>
      </c>
      <c r="AU211" s="15" t="s">
        <v>89</v>
      </c>
    </row>
    <row r="212" spans="2:63" s="12" customFormat="1" ht="22.9" customHeight="1">
      <c r="B212" s="173"/>
      <c r="C212" s="174"/>
      <c r="D212" s="175" t="s">
        <v>79</v>
      </c>
      <c r="E212" s="187" t="s">
        <v>210</v>
      </c>
      <c r="F212" s="187" t="s">
        <v>1589</v>
      </c>
      <c r="G212" s="174"/>
      <c r="H212" s="174"/>
      <c r="I212" s="177"/>
      <c r="J212" s="188">
        <f>BK212</f>
        <v>0</v>
      </c>
      <c r="K212" s="174"/>
      <c r="L212" s="179"/>
      <c r="M212" s="180"/>
      <c r="N212" s="181"/>
      <c r="O212" s="181"/>
      <c r="P212" s="182">
        <f>SUM(P213:P215)</f>
        <v>0</v>
      </c>
      <c r="Q212" s="181"/>
      <c r="R212" s="182">
        <f>SUM(R213:R215)</f>
        <v>0.175329</v>
      </c>
      <c r="S212" s="181"/>
      <c r="T212" s="183">
        <f>SUM(T213:T215)</f>
        <v>0.17325</v>
      </c>
      <c r="AR212" s="184" t="s">
        <v>87</v>
      </c>
      <c r="AT212" s="185" t="s">
        <v>79</v>
      </c>
      <c r="AU212" s="185" t="s">
        <v>87</v>
      </c>
      <c r="AY212" s="184" t="s">
        <v>177</v>
      </c>
      <c r="BK212" s="186">
        <f>SUM(BK213:BK215)</f>
        <v>0</v>
      </c>
    </row>
    <row r="213" spans="1:65" s="2" customFormat="1" ht="24.2" customHeight="1">
      <c r="A213" s="32"/>
      <c r="B213" s="33"/>
      <c r="C213" s="189" t="s">
        <v>329</v>
      </c>
      <c r="D213" s="189" t="s">
        <v>179</v>
      </c>
      <c r="E213" s="190" t="s">
        <v>1590</v>
      </c>
      <c r="F213" s="191" t="s">
        <v>1591</v>
      </c>
      <c r="G213" s="192" t="s">
        <v>182</v>
      </c>
      <c r="H213" s="193">
        <v>34.65</v>
      </c>
      <c r="I213" s="194"/>
      <c r="J213" s="195">
        <f>ROUND(I213*H213,2)</f>
        <v>0</v>
      </c>
      <c r="K213" s="191" t="s">
        <v>183</v>
      </c>
      <c r="L213" s="37"/>
      <c r="M213" s="196" t="s">
        <v>1</v>
      </c>
      <c r="N213" s="197" t="s">
        <v>45</v>
      </c>
      <c r="O213" s="69"/>
      <c r="P213" s="198">
        <f>O213*H213</f>
        <v>0</v>
      </c>
      <c r="Q213" s="198">
        <v>0.00506</v>
      </c>
      <c r="R213" s="198">
        <f>Q213*H213</f>
        <v>0.175329</v>
      </c>
      <c r="S213" s="198">
        <v>0.005</v>
      </c>
      <c r="T213" s="199">
        <f>S213*H213</f>
        <v>0.17325</v>
      </c>
      <c r="U213" s="32"/>
      <c r="V213" s="32"/>
      <c r="W213" s="32"/>
      <c r="X213" s="32"/>
      <c r="Y213" s="32"/>
      <c r="Z213" s="32"/>
      <c r="AA213" s="32"/>
      <c r="AB213" s="32"/>
      <c r="AC213" s="32"/>
      <c r="AD213" s="32"/>
      <c r="AE213" s="32"/>
      <c r="AR213" s="200" t="s">
        <v>184</v>
      </c>
      <c r="AT213" s="200" t="s">
        <v>179</v>
      </c>
      <c r="AU213" s="200" t="s">
        <v>89</v>
      </c>
      <c r="AY213" s="15" t="s">
        <v>177</v>
      </c>
      <c r="BE213" s="201">
        <f>IF(N213="základní",J213,0)</f>
        <v>0</v>
      </c>
      <c r="BF213" s="201">
        <f>IF(N213="snížená",J213,0)</f>
        <v>0</v>
      </c>
      <c r="BG213" s="201">
        <f>IF(N213="zákl. přenesená",J213,0)</f>
        <v>0</v>
      </c>
      <c r="BH213" s="201">
        <f>IF(N213="sníž. přenesená",J213,0)</f>
        <v>0</v>
      </c>
      <c r="BI213" s="201">
        <f>IF(N213="nulová",J213,0)</f>
        <v>0</v>
      </c>
      <c r="BJ213" s="15" t="s">
        <v>87</v>
      </c>
      <c r="BK213" s="201">
        <f>ROUND(I213*H213,2)</f>
        <v>0</v>
      </c>
      <c r="BL213" s="15" t="s">
        <v>184</v>
      </c>
      <c r="BM213" s="200" t="s">
        <v>1592</v>
      </c>
    </row>
    <row r="214" spans="1:47" s="2" customFormat="1" ht="19.5">
      <c r="A214" s="32"/>
      <c r="B214" s="33"/>
      <c r="C214" s="34"/>
      <c r="D214" s="202" t="s">
        <v>186</v>
      </c>
      <c r="E214" s="34"/>
      <c r="F214" s="203" t="s">
        <v>1593</v>
      </c>
      <c r="G214" s="34"/>
      <c r="H214" s="34"/>
      <c r="I214" s="204"/>
      <c r="J214" s="34"/>
      <c r="K214" s="34"/>
      <c r="L214" s="37"/>
      <c r="M214" s="205"/>
      <c r="N214" s="206"/>
      <c r="O214" s="69"/>
      <c r="P214" s="69"/>
      <c r="Q214" s="69"/>
      <c r="R214" s="69"/>
      <c r="S214" s="69"/>
      <c r="T214" s="70"/>
      <c r="U214" s="32"/>
      <c r="V214" s="32"/>
      <c r="W214" s="32"/>
      <c r="X214" s="32"/>
      <c r="Y214" s="32"/>
      <c r="Z214" s="32"/>
      <c r="AA214" s="32"/>
      <c r="AB214" s="32"/>
      <c r="AC214" s="32"/>
      <c r="AD214" s="32"/>
      <c r="AE214" s="32"/>
      <c r="AT214" s="15" t="s">
        <v>186</v>
      </c>
      <c r="AU214" s="15" t="s">
        <v>89</v>
      </c>
    </row>
    <row r="215" spans="1:47" s="2" customFormat="1" ht="19.5">
      <c r="A215" s="32"/>
      <c r="B215" s="33"/>
      <c r="C215" s="34"/>
      <c r="D215" s="202" t="s">
        <v>188</v>
      </c>
      <c r="E215" s="34"/>
      <c r="F215" s="207" t="s">
        <v>1594</v>
      </c>
      <c r="G215" s="34"/>
      <c r="H215" s="34"/>
      <c r="I215" s="204"/>
      <c r="J215" s="34"/>
      <c r="K215" s="34"/>
      <c r="L215" s="37"/>
      <c r="M215" s="205"/>
      <c r="N215" s="206"/>
      <c r="O215" s="69"/>
      <c r="P215" s="69"/>
      <c r="Q215" s="69"/>
      <c r="R215" s="69"/>
      <c r="S215" s="69"/>
      <c r="T215" s="70"/>
      <c r="U215" s="32"/>
      <c r="V215" s="32"/>
      <c r="W215" s="32"/>
      <c r="X215" s="32"/>
      <c r="Y215" s="32"/>
      <c r="Z215" s="32"/>
      <c r="AA215" s="32"/>
      <c r="AB215" s="32"/>
      <c r="AC215" s="32"/>
      <c r="AD215" s="32"/>
      <c r="AE215" s="32"/>
      <c r="AT215" s="15" t="s">
        <v>188</v>
      </c>
      <c r="AU215" s="15" t="s">
        <v>89</v>
      </c>
    </row>
    <row r="216" spans="2:63" s="12" customFormat="1" ht="22.9" customHeight="1">
      <c r="B216" s="173"/>
      <c r="C216" s="174"/>
      <c r="D216" s="175" t="s">
        <v>79</v>
      </c>
      <c r="E216" s="187" t="s">
        <v>220</v>
      </c>
      <c r="F216" s="187" t="s">
        <v>365</v>
      </c>
      <c r="G216" s="174"/>
      <c r="H216" s="174"/>
      <c r="I216" s="177"/>
      <c r="J216" s="188">
        <f>BK216</f>
        <v>0</v>
      </c>
      <c r="K216" s="174"/>
      <c r="L216" s="179"/>
      <c r="M216" s="180"/>
      <c r="N216" s="181"/>
      <c r="O216" s="181"/>
      <c r="P216" s="182">
        <f>SUM(P217:P264)</f>
        <v>0</v>
      </c>
      <c r="Q216" s="181"/>
      <c r="R216" s="182">
        <f>SUM(R217:R264)</f>
        <v>1.5937615000000003</v>
      </c>
      <c r="S216" s="181"/>
      <c r="T216" s="183">
        <f>SUM(T217:T264)</f>
        <v>26.223000000000003</v>
      </c>
      <c r="AR216" s="184" t="s">
        <v>87</v>
      </c>
      <c r="AT216" s="185" t="s">
        <v>79</v>
      </c>
      <c r="AU216" s="185" t="s">
        <v>87</v>
      </c>
      <c r="AY216" s="184" t="s">
        <v>177</v>
      </c>
      <c r="BK216" s="186">
        <f>SUM(BK217:BK264)</f>
        <v>0</v>
      </c>
    </row>
    <row r="217" spans="1:65" s="2" customFormat="1" ht="24.2" customHeight="1">
      <c r="A217" s="32"/>
      <c r="B217" s="33"/>
      <c r="C217" s="189" t="s">
        <v>335</v>
      </c>
      <c r="D217" s="189" t="s">
        <v>179</v>
      </c>
      <c r="E217" s="190" t="s">
        <v>623</v>
      </c>
      <c r="F217" s="191" t="s">
        <v>624</v>
      </c>
      <c r="G217" s="192" t="s">
        <v>350</v>
      </c>
      <c r="H217" s="193">
        <v>12</v>
      </c>
      <c r="I217" s="194"/>
      <c r="J217" s="195">
        <f>ROUND(I217*H217,2)</f>
        <v>0</v>
      </c>
      <c r="K217" s="191" t="s">
        <v>183</v>
      </c>
      <c r="L217" s="37"/>
      <c r="M217" s="196" t="s">
        <v>1</v>
      </c>
      <c r="N217" s="197" t="s">
        <v>45</v>
      </c>
      <c r="O217" s="69"/>
      <c r="P217" s="198">
        <f>O217*H217</f>
        <v>0</v>
      </c>
      <c r="Q217" s="198">
        <v>0.0396</v>
      </c>
      <c r="R217" s="198">
        <f>Q217*H217</f>
        <v>0.47520000000000007</v>
      </c>
      <c r="S217" s="198">
        <v>0</v>
      </c>
      <c r="T217" s="199">
        <f>S217*H217</f>
        <v>0</v>
      </c>
      <c r="U217" s="32"/>
      <c r="V217" s="32"/>
      <c r="W217" s="32"/>
      <c r="X217" s="32"/>
      <c r="Y217" s="32"/>
      <c r="Z217" s="32"/>
      <c r="AA217" s="32"/>
      <c r="AB217" s="32"/>
      <c r="AC217" s="32"/>
      <c r="AD217" s="32"/>
      <c r="AE217" s="32"/>
      <c r="AR217" s="200" t="s">
        <v>184</v>
      </c>
      <c r="AT217" s="200" t="s">
        <v>179</v>
      </c>
      <c r="AU217" s="200" t="s">
        <v>89</v>
      </c>
      <c r="AY217" s="15" t="s">
        <v>177</v>
      </c>
      <c r="BE217" s="201">
        <f>IF(N217="základní",J217,0)</f>
        <v>0</v>
      </c>
      <c r="BF217" s="201">
        <f>IF(N217="snížená",J217,0)</f>
        <v>0</v>
      </c>
      <c r="BG217" s="201">
        <f>IF(N217="zákl. přenesená",J217,0)</f>
        <v>0</v>
      </c>
      <c r="BH217" s="201">
        <f>IF(N217="sníž. přenesená",J217,0)</f>
        <v>0</v>
      </c>
      <c r="BI217" s="201">
        <f>IF(N217="nulová",J217,0)</f>
        <v>0</v>
      </c>
      <c r="BJ217" s="15" t="s">
        <v>87</v>
      </c>
      <c r="BK217" s="201">
        <f>ROUND(I217*H217,2)</f>
        <v>0</v>
      </c>
      <c r="BL217" s="15" t="s">
        <v>184</v>
      </c>
      <c r="BM217" s="200" t="s">
        <v>1595</v>
      </c>
    </row>
    <row r="218" spans="1:47" s="2" customFormat="1" ht="19.5">
      <c r="A218" s="32"/>
      <c r="B218" s="33"/>
      <c r="C218" s="34"/>
      <c r="D218" s="202" t="s">
        <v>186</v>
      </c>
      <c r="E218" s="34"/>
      <c r="F218" s="203" t="s">
        <v>626</v>
      </c>
      <c r="G218" s="34"/>
      <c r="H218" s="34"/>
      <c r="I218" s="204"/>
      <c r="J218" s="34"/>
      <c r="K218" s="34"/>
      <c r="L218" s="37"/>
      <c r="M218" s="205"/>
      <c r="N218" s="206"/>
      <c r="O218" s="69"/>
      <c r="P218" s="69"/>
      <c r="Q218" s="69"/>
      <c r="R218" s="69"/>
      <c r="S218" s="69"/>
      <c r="T218" s="70"/>
      <c r="U218" s="32"/>
      <c r="V218" s="32"/>
      <c r="W218" s="32"/>
      <c r="X218" s="32"/>
      <c r="Y218" s="32"/>
      <c r="Z218" s="32"/>
      <c r="AA218" s="32"/>
      <c r="AB218" s="32"/>
      <c r="AC218" s="32"/>
      <c r="AD218" s="32"/>
      <c r="AE218" s="32"/>
      <c r="AT218" s="15" t="s">
        <v>186</v>
      </c>
      <c r="AU218" s="15" t="s">
        <v>89</v>
      </c>
    </row>
    <row r="219" spans="1:65" s="2" customFormat="1" ht="24.2" customHeight="1">
      <c r="A219" s="32"/>
      <c r="B219" s="33"/>
      <c r="C219" s="189" t="s">
        <v>341</v>
      </c>
      <c r="D219" s="189" t="s">
        <v>179</v>
      </c>
      <c r="E219" s="190" t="s">
        <v>1596</v>
      </c>
      <c r="F219" s="191" t="s">
        <v>1597</v>
      </c>
      <c r="G219" s="192" t="s">
        <v>350</v>
      </c>
      <c r="H219" s="193">
        <v>14</v>
      </c>
      <c r="I219" s="194"/>
      <c r="J219" s="195">
        <f>ROUND(I219*H219,2)</f>
        <v>0</v>
      </c>
      <c r="K219" s="191" t="s">
        <v>183</v>
      </c>
      <c r="L219" s="37"/>
      <c r="M219" s="196" t="s">
        <v>1</v>
      </c>
      <c r="N219" s="197" t="s">
        <v>45</v>
      </c>
      <c r="O219" s="69"/>
      <c r="P219" s="198">
        <f>O219*H219</f>
        <v>0</v>
      </c>
      <c r="Q219" s="198">
        <v>0.05107</v>
      </c>
      <c r="R219" s="198">
        <f>Q219*H219</f>
        <v>0.71498</v>
      </c>
      <c r="S219" s="198">
        <v>0</v>
      </c>
      <c r="T219" s="199">
        <f>S219*H219</f>
        <v>0</v>
      </c>
      <c r="U219" s="32"/>
      <c r="V219" s="32"/>
      <c r="W219" s="32"/>
      <c r="X219" s="32"/>
      <c r="Y219" s="32"/>
      <c r="Z219" s="32"/>
      <c r="AA219" s="32"/>
      <c r="AB219" s="32"/>
      <c r="AC219" s="32"/>
      <c r="AD219" s="32"/>
      <c r="AE219" s="32"/>
      <c r="AR219" s="200" t="s">
        <v>184</v>
      </c>
      <c r="AT219" s="200" t="s">
        <v>179</v>
      </c>
      <c r="AU219" s="200" t="s">
        <v>89</v>
      </c>
      <c r="AY219" s="15" t="s">
        <v>177</v>
      </c>
      <c r="BE219" s="201">
        <f>IF(N219="základní",J219,0)</f>
        <v>0</v>
      </c>
      <c r="BF219" s="201">
        <f>IF(N219="snížená",J219,0)</f>
        <v>0</v>
      </c>
      <c r="BG219" s="201">
        <f>IF(N219="zákl. přenesená",J219,0)</f>
        <v>0</v>
      </c>
      <c r="BH219" s="201">
        <f>IF(N219="sníž. přenesená",J219,0)</f>
        <v>0</v>
      </c>
      <c r="BI219" s="201">
        <f>IF(N219="nulová",J219,0)</f>
        <v>0</v>
      </c>
      <c r="BJ219" s="15" t="s">
        <v>87</v>
      </c>
      <c r="BK219" s="201">
        <f>ROUND(I219*H219,2)</f>
        <v>0</v>
      </c>
      <c r="BL219" s="15" t="s">
        <v>184</v>
      </c>
      <c r="BM219" s="200" t="s">
        <v>1598</v>
      </c>
    </row>
    <row r="220" spans="1:47" s="2" customFormat="1" ht="19.5">
      <c r="A220" s="32"/>
      <c r="B220" s="33"/>
      <c r="C220" s="34"/>
      <c r="D220" s="202" t="s">
        <v>186</v>
      </c>
      <c r="E220" s="34"/>
      <c r="F220" s="203" t="s">
        <v>1599</v>
      </c>
      <c r="G220" s="34"/>
      <c r="H220" s="34"/>
      <c r="I220" s="204"/>
      <c r="J220" s="34"/>
      <c r="K220" s="34"/>
      <c r="L220" s="37"/>
      <c r="M220" s="205"/>
      <c r="N220" s="206"/>
      <c r="O220" s="69"/>
      <c r="P220" s="69"/>
      <c r="Q220" s="69"/>
      <c r="R220" s="69"/>
      <c r="S220" s="69"/>
      <c r="T220" s="70"/>
      <c r="U220" s="32"/>
      <c r="V220" s="32"/>
      <c r="W220" s="32"/>
      <c r="X220" s="32"/>
      <c r="Y220" s="32"/>
      <c r="Z220" s="32"/>
      <c r="AA220" s="32"/>
      <c r="AB220" s="32"/>
      <c r="AC220" s="32"/>
      <c r="AD220" s="32"/>
      <c r="AE220" s="32"/>
      <c r="AT220" s="15" t="s">
        <v>186</v>
      </c>
      <c r="AU220" s="15" t="s">
        <v>89</v>
      </c>
    </row>
    <row r="221" spans="1:65" s="2" customFormat="1" ht="24.2" customHeight="1">
      <c r="A221" s="32"/>
      <c r="B221" s="33"/>
      <c r="C221" s="189" t="s">
        <v>347</v>
      </c>
      <c r="D221" s="189" t="s">
        <v>179</v>
      </c>
      <c r="E221" s="190" t="s">
        <v>1600</v>
      </c>
      <c r="F221" s="191" t="s">
        <v>1601</v>
      </c>
      <c r="G221" s="192" t="s">
        <v>182</v>
      </c>
      <c r="H221" s="193">
        <v>34.65</v>
      </c>
      <c r="I221" s="194"/>
      <c r="J221" s="195">
        <f>ROUND(I221*H221,2)</f>
        <v>0</v>
      </c>
      <c r="K221" s="191" t="s">
        <v>183</v>
      </c>
      <c r="L221" s="37"/>
      <c r="M221" s="196" t="s">
        <v>1</v>
      </c>
      <c r="N221" s="197" t="s">
        <v>45</v>
      </c>
      <c r="O221" s="69"/>
      <c r="P221" s="198">
        <f>O221*H221</f>
        <v>0</v>
      </c>
      <c r="Q221" s="198">
        <v>0</v>
      </c>
      <c r="R221" s="198">
        <f>Q221*H221</f>
        <v>0</v>
      </c>
      <c r="S221" s="198">
        <v>0.02</v>
      </c>
      <c r="T221" s="199">
        <f>S221*H221</f>
        <v>0.693</v>
      </c>
      <c r="U221" s="32"/>
      <c r="V221" s="32"/>
      <c r="W221" s="32"/>
      <c r="X221" s="32"/>
      <c r="Y221" s="32"/>
      <c r="Z221" s="32"/>
      <c r="AA221" s="32"/>
      <c r="AB221" s="32"/>
      <c r="AC221" s="32"/>
      <c r="AD221" s="32"/>
      <c r="AE221" s="32"/>
      <c r="AR221" s="200" t="s">
        <v>184</v>
      </c>
      <c r="AT221" s="200" t="s">
        <v>179</v>
      </c>
      <c r="AU221" s="200" t="s">
        <v>89</v>
      </c>
      <c r="AY221" s="15" t="s">
        <v>177</v>
      </c>
      <c r="BE221" s="201">
        <f>IF(N221="základní",J221,0)</f>
        <v>0</v>
      </c>
      <c r="BF221" s="201">
        <f>IF(N221="snížená",J221,0)</f>
        <v>0</v>
      </c>
      <c r="BG221" s="201">
        <f>IF(N221="zákl. přenesená",J221,0)</f>
        <v>0</v>
      </c>
      <c r="BH221" s="201">
        <f>IF(N221="sníž. přenesená",J221,0)</f>
        <v>0</v>
      </c>
      <c r="BI221" s="201">
        <f>IF(N221="nulová",J221,0)</f>
        <v>0</v>
      </c>
      <c r="BJ221" s="15" t="s">
        <v>87</v>
      </c>
      <c r="BK221" s="201">
        <f>ROUND(I221*H221,2)</f>
        <v>0</v>
      </c>
      <c r="BL221" s="15" t="s">
        <v>184</v>
      </c>
      <c r="BM221" s="200" t="s">
        <v>1602</v>
      </c>
    </row>
    <row r="222" spans="1:47" s="2" customFormat="1" ht="39">
      <c r="A222" s="32"/>
      <c r="B222" s="33"/>
      <c r="C222" s="34"/>
      <c r="D222" s="202" t="s">
        <v>186</v>
      </c>
      <c r="E222" s="34"/>
      <c r="F222" s="203" t="s">
        <v>1603</v>
      </c>
      <c r="G222" s="34"/>
      <c r="H222" s="34"/>
      <c r="I222" s="204"/>
      <c r="J222" s="34"/>
      <c r="K222" s="34"/>
      <c r="L222" s="37"/>
      <c r="M222" s="205"/>
      <c r="N222" s="206"/>
      <c r="O222" s="69"/>
      <c r="P222" s="69"/>
      <c r="Q222" s="69"/>
      <c r="R222" s="69"/>
      <c r="S222" s="69"/>
      <c r="T222" s="70"/>
      <c r="U222" s="32"/>
      <c r="V222" s="32"/>
      <c r="W222" s="32"/>
      <c r="X222" s="32"/>
      <c r="Y222" s="32"/>
      <c r="Z222" s="32"/>
      <c r="AA222" s="32"/>
      <c r="AB222" s="32"/>
      <c r="AC222" s="32"/>
      <c r="AD222" s="32"/>
      <c r="AE222" s="32"/>
      <c r="AT222" s="15" t="s">
        <v>186</v>
      </c>
      <c r="AU222" s="15" t="s">
        <v>89</v>
      </c>
    </row>
    <row r="223" spans="1:47" s="2" customFormat="1" ht="19.5">
      <c r="A223" s="32"/>
      <c r="B223" s="33"/>
      <c r="C223" s="34"/>
      <c r="D223" s="202" t="s">
        <v>188</v>
      </c>
      <c r="E223" s="34"/>
      <c r="F223" s="207" t="s">
        <v>1604</v>
      </c>
      <c r="G223" s="34"/>
      <c r="H223" s="34"/>
      <c r="I223" s="204"/>
      <c r="J223" s="34"/>
      <c r="K223" s="34"/>
      <c r="L223" s="37"/>
      <c r="M223" s="205"/>
      <c r="N223" s="206"/>
      <c r="O223" s="69"/>
      <c r="P223" s="69"/>
      <c r="Q223" s="69"/>
      <c r="R223" s="69"/>
      <c r="S223" s="69"/>
      <c r="T223" s="70"/>
      <c r="U223" s="32"/>
      <c r="V223" s="32"/>
      <c r="W223" s="32"/>
      <c r="X223" s="32"/>
      <c r="Y223" s="32"/>
      <c r="Z223" s="32"/>
      <c r="AA223" s="32"/>
      <c r="AB223" s="32"/>
      <c r="AC223" s="32"/>
      <c r="AD223" s="32"/>
      <c r="AE223" s="32"/>
      <c r="AT223" s="15" t="s">
        <v>188</v>
      </c>
      <c r="AU223" s="15" t="s">
        <v>89</v>
      </c>
    </row>
    <row r="224" spans="1:65" s="2" customFormat="1" ht="14.45" customHeight="1">
      <c r="A224" s="32"/>
      <c r="B224" s="33"/>
      <c r="C224" s="189" t="s">
        <v>353</v>
      </c>
      <c r="D224" s="189" t="s">
        <v>179</v>
      </c>
      <c r="E224" s="190" t="s">
        <v>1605</v>
      </c>
      <c r="F224" s="191" t="s">
        <v>1606</v>
      </c>
      <c r="G224" s="192" t="s">
        <v>198</v>
      </c>
      <c r="H224" s="193">
        <v>0.65</v>
      </c>
      <c r="I224" s="194"/>
      <c r="J224" s="195">
        <f>ROUND(I224*H224,2)</f>
        <v>0</v>
      </c>
      <c r="K224" s="191" t="s">
        <v>183</v>
      </c>
      <c r="L224" s="37"/>
      <c r="M224" s="196" t="s">
        <v>1</v>
      </c>
      <c r="N224" s="197" t="s">
        <v>45</v>
      </c>
      <c r="O224" s="69"/>
      <c r="P224" s="198">
        <f>O224*H224</f>
        <v>0</v>
      </c>
      <c r="Q224" s="198">
        <v>0.12171</v>
      </c>
      <c r="R224" s="198">
        <f>Q224*H224</f>
        <v>0.0791115</v>
      </c>
      <c r="S224" s="198">
        <v>2.4</v>
      </c>
      <c r="T224" s="199">
        <f>S224*H224</f>
        <v>1.56</v>
      </c>
      <c r="U224" s="32"/>
      <c r="V224" s="32"/>
      <c r="W224" s="32"/>
      <c r="X224" s="32"/>
      <c r="Y224" s="32"/>
      <c r="Z224" s="32"/>
      <c r="AA224" s="32"/>
      <c r="AB224" s="32"/>
      <c r="AC224" s="32"/>
      <c r="AD224" s="32"/>
      <c r="AE224" s="32"/>
      <c r="AR224" s="200" t="s">
        <v>184</v>
      </c>
      <c r="AT224" s="200" t="s">
        <v>179</v>
      </c>
      <c r="AU224" s="200" t="s">
        <v>89</v>
      </c>
      <c r="AY224" s="15" t="s">
        <v>177</v>
      </c>
      <c r="BE224" s="201">
        <f>IF(N224="základní",J224,0)</f>
        <v>0</v>
      </c>
      <c r="BF224" s="201">
        <f>IF(N224="snížená",J224,0)</f>
        <v>0</v>
      </c>
      <c r="BG224" s="201">
        <f>IF(N224="zákl. přenesená",J224,0)</f>
        <v>0</v>
      </c>
      <c r="BH224" s="201">
        <f>IF(N224="sníž. přenesená",J224,0)</f>
        <v>0</v>
      </c>
      <c r="BI224" s="201">
        <f>IF(N224="nulová",J224,0)</f>
        <v>0</v>
      </c>
      <c r="BJ224" s="15" t="s">
        <v>87</v>
      </c>
      <c r="BK224" s="201">
        <f>ROUND(I224*H224,2)</f>
        <v>0</v>
      </c>
      <c r="BL224" s="15" t="s">
        <v>184</v>
      </c>
      <c r="BM224" s="200" t="s">
        <v>1607</v>
      </c>
    </row>
    <row r="225" spans="1:47" s="2" customFormat="1" ht="11.25">
      <c r="A225" s="32"/>
      <c r="B225" s="33"/>
      <c r="C225" s="34"/>
      <c r="D225" s="202" t="s">
        <v>186</v>
      </c>
      <c r="E225" s="34"/>
      <c r="F225" s="203" t="s">
        <v>1608</v>
      </c>
      <c r="G225" s="34"/>
      <c r="H225" s="34"/>
      <c r="I225" s="204"/>
      <c r="J225" s="34"/>
      <c r="K225" s="34"/>
      <c r="L225" s="37"/>
      <c r="M225" s="205"/>
      <c r="N225" s="206"/>
      <c r="O225" s="69"/>
      <c r="P225" s="69"/>
      <c r="Q225" s="69"/>
      <c r="R225" s="69"/>
      <c r="S225" s="69"/>
      <c r="T225" s="70"/>
      <c r="U225" s="32"/>
      <c r="V225" s="32"/>
      <c r="W225" s="32"/>
      <c r="X225" s="32"/>
      <c r="Y225" s="32"/>
      <c r="Z225" s="32"/>
      <c r="AA225" s="32"/>
      <c r="AB225" s="32"/>
      <c r="AC225" s="32"/>
      <c r="AD225" s="32"/>
      <c r="AE225" s="32"/>
      <c r="AT225" s="15" t="s">
        <v>186</v>
      </c>
      <c r="AU225" s="15" t="s">
        <v>89</v>
      </c>
    </row>
    <row r="226" spans="1:65" s="2" customFormat="1" ht="14.45" customHeight="1">
      <c r="A226" s="32"/>
      <c r="B226" s="33"/>
      <c r="C226" s="189" t="s">
        <v>359</v>
      </c>
      <c r="D226" s="189" t="s">
        <v>179</v>
      </c>
      <c r="E226" s="190" t="s">
        <v>1609</v>
      </c>
      <c r="F226" s="191" t="s">
        <v>1610</v>
      </c>
      <c r="G226" s="192" t="s">
        <v>198</v>
      </c>
      <c r="H226" s="193">
        <v>7.8</v>
      </c>
      <c r="I226" s="194"/>
      <c r="J226" s="195">
        <f>ROUND(I226*H226,2)</f>
        <v>0</v>
      </c>
      <c r="K226" s="191" t="s">
        <v>183</v>
      </c>
      <c r="L226" s="37"/>
      <c r="M226" s="196" t="s">
        <v>1</v>
      </c>
      <c r="N226" s="197" t="s">
        <v>45</v>
      </c>
      <c r="O226" s="69"/>
      <c r="P226" s="198">
        <f>O226*H226</f>
        <v>0</v>
      </c>
      <c r="Q226" s="198">
        <v>0</v>
      </c>
      <c r="R226" s="198">
        <f>Q226*H226</f>
        <v>0</v>
      </c>
      <c r="S226" s="198">
        <v>2.6</v>
      </c>
      <c r="T226" s="199">
        <f>S226*H226</f>
        <v>20.28</v>
      </c>
      <c r="U226" s="32"/>
      <c r="V226" s="32"/>
      <c r="W226" s="32"/>
      <c r="X226" s="32"/>
      <c r="Y226" s="32"/>
      <c r="Z226" s="32"/>
      <c r="AA226" s="32"/>
      <c r="AB226" s="32"/>
      <c r="AC226" s="32"/>
      <c r="AD226" s="32"/>
      <c r="AE226" s="32"/>
      <c r="AR226" s="200" t="s">
        <v>184</v>
      </c>
      <c r="AT226" s="200" t="s">
        <v>179</v>
      </c>
      <c r="AU226" s="200" t="s">
        <v>89</v>
      </c>
      <c r="AY226" s="15" t="s">
        <v>177</v>
      </c>
      <c r="BE226" s="201">
        <f>IF(N226="základní",J226,0)</f>
        <v>0</v>
      </c>
      <c r="BF226" s="201">
        <f>IF(N226="snížená",J226,0)</f>
        <v>0</v>
      </c>
      <c r="BG226" s="201">
        <f>IF(N226="zákl. přenesená",J226,0)</f>
        <v>0</v>
      </c>
      <c r="BH226" s="201">
        <f>IF(N226="sníž. přenesená",J226,0)</f>
        <v>0</v>
      </c>
      <c r="BI226" s="201">
        <f>IF(N226="nulová",J226,0)</f>
        <v>0</v>
      </c>
      <c r="BJ226" s="15" t="s">
        <v>87</v>
      </c>
      <c r="BK226" s="201">
        <f>ROUND(I226*H226,2)</f>
        <v>0</v>
      </c>
      <c r="BL226" s="15" t="s">
        <v>184</v>
      </c>
      <c r="BM226" s="200" t="s">
        <v>1611</v>
      </c>
    </row>
    <row r="227" spans="1:47" s="2" customFormat="1" ht="11.25">
      <c r="A227" s="32"/>
      <c r="B227" s="33"/>
      <c r="C227" s="34"/>
      <c r="D227" s="202" t="s">
        <v>186</v>
      </c>
      <c r="E227" s="34"/>
      <c r="F227" s="203" t="s">
        <v>1610</v>
      </c>
      <c r="G227" s="34"/>
      <c r="H227" s="34"/>
      <c r="I227" s="204"/>
      <c r="J227" s="34"/>
      <c r="K227" s="34"/>
      <c r="L227" s="37"/>
      <c r="M227" s="205"/>
      <c r="N227" s="206"/>
      <c r="O227" s="69"/>
      <c r="P227" s="69"/>
      <c r="Q227" s="69"/>
      <c r="R227" s="69"/>
      <c r="S227" s="69"/>
      <c r="T227" s="70"/>
      <c r="U227" s="32"/>
      <c r="V227" s="32"/>
      <c r="W227" s="32"/>
      <c r="X227" s="32"/>
      <c r="Y227" s="32"/>
      <c r="Z227" s="32"/>
      <c r="AA227" s="32"/>
      <c r="AB227" s="32"/>
      <c r="AC227" s="32"/>
      <c r="AD227" s="32"/>
      <c r="AE227" s="32"/>
      <c r="AT227" s="15" t="s">
        <v>186</v>
      </c>
      <c r="AU227" s="15" t="s">
        <v>89</v>
      </c>
    </row>
    <row r="228" spans="1:65" s="2" customFormat="1" ht="14.45" customHeight="1">
      <c r="A228" s="32"/>
      <c r="B228" s="33"/>
      <c r="C228" s="189" t="s">
        <v>366</v>
      </c>
      <c r="D228" s="189" t="s">
        <v>179</v>
      </c>
      <c r="E228" s="190" t="s">
        <v>1612</v>
      </c>
      <c r="F228" s="191" t="s">
        <v>1613</v>
      </c>
      <c r="G228" s="192" t="s">
        <v>350</v>
      </c>
      <c r="H228" s="193">
        <v>11</v>
      </c>
      <c r="I228" s="194"/>
      <c r="J228" s="195">
        <f>ROUND(I228*H228,2)</f>
        <v>0</v>
      </c>
      <c r="K228" s="191" t="s">
        <v>183</v>
      </c>
      <c r="L228" s="37"/>
      <c r="M228" s="196" t="s">
        <v>1</v>
      </c>
      <c r="N228" s="197" t="s">
        <v>45</v>
      </c>
      <c r="O228" s="69"/>
      <c r="P228" s="198">
        <f>O228*H228</f>
        <v>0</v>
      </c>
      <c r="Q228" s="198">
        <v>0</v>
      </c>
      <c r="R228" s="198">
        <f>Q228*H228</f>
        <v>0</v>
      </c>
      <c r="S228" s="198">
        <v>0.25</v>
      </c>
      <c r="T228" s="199">
        <f>S228*H228</f>
        <v>2.75</v>
      </c>
      <c r="U228" s="32"/>
      <c r="V228" s="32"/>
      <c r="W228" s="32"/>
      <c r="X228" s="32"/>
      <c r="Y228" s="32"/>
      <c r="Z228" s="32"/>
      <c r="AA228" s="32"/>
      <c r="AB228" s="32"/>
      <c r="AC228" s="32"/>
      <c r="AD228" s="32"/>
      <c r="AE228" s="32"/>
      <c r="AR228" s="200" t="s">
        <v>184</v>
      </c>
      <c r="AT228" s="200" t="s">
        <v>179</v>
      </c>
      <c r="AU228" s="200" t="s">
        <v>89</v>
      </c>
      <c r="AY228" s="15" t="s">
        <v>177</v>
      </c>
      <c r="BE228" s="201">
        <f>IF(N228="základní",J228,0)</f>
        <v>0</v>
      </c>
      <c r="BF228" s="201">
        <f>IF(N228="snížená",J228,0)</f>
        <v>0</v>
      </c>
      <c r="BG228" s="201">
        <f>IF(N228="zákl. přenesená",J228,0)</f>
        <v>0</v>
      </c>
      <c r="BH228" s="201">
        <f>IF(N228="sníž. přenesená",J228,0)</f>
        <v>0</v>
      </c>
      <c r="BI228" s="201">
        <f>IF(N228="nulová",J228,0)</f>
        <v>0</v>
      </c>
      <c r="BJ228" s="15" t="s">
        <v>87</v>
      </c>
      <c r="BK228" s="201">
        <f>ROUND(I228*H228,2)</f>
        <v>0</v>
      </c>
      <c r="BL228" s="15" t="s">
        <v>184</v>
      </c>
      <c r="BM228" s="200" t="s">
        <v>1614</v>
      </c>
    </row>
    <row r="229" spans="1:47" s="2" customFormat="1" ht="11.25">
      <c r="A229" s="32"/>
      <c r="B229" s="33"/>
      <c r="C229" s="34"/>
      <c r="D229" s="202" t="s">
        <v>186</v>
      </c>
      <c r="E229" s="34"/>
      <c r="F229" s="203" t="s">
        <v>1613</v>
      </c>
      <c r="G229" s="34"/>
      <c r="H229" s="34"/>
      <c r="I229" s="204"/>
      <c r="J229" s="34"/>
      <c r="K229" s="34"/>
      <c r="L229" s="37"/>
      <c r="M229" s="205"/>
      <c r="N229" s="206"/>
      <c r="O229" s="69"/>
      <c r="P229" s="69"/>
      <c r="Q229" s="69"/>
      <c r="R229" s="69"/>
      <c r="S229" s="69"/>
      <c r="T229" s="70"/>
      <c r="U229" s="32"/>
      <c r="V229" s="32"/>
      <c r="W229" s="32"/>
      <c r="X229" s="32"/>
      <c r="Y229" s="32"/>
      <c r="Z229" s="32"/>
      <c r="AA229" s="32"/>
      <c r="AB229" s="32"/>
      <c r="AC229" s="32"/>
      <c r="AD229" s="32"/>
      <c r="AE229" s="32"/>
      <c r="AT229" s="15" t="s">
        <v>186</v>
      </c>
      <c r="AU229" s="15" t="s">
        <v>89</v>
      </c>
    </row>
    <row r="230" spans="1:65" s="2" customFormat="1" ht="24.2" customHeight="1">
      <c r="A230" s="32"/>
      <c r="B230" s="33"/>
      <c r="C230" s="189" t="s">
        <v>371</v>
      </c>
      <c r="D230" s="189" t="s">
        <v>179</v>
      </c>
      <c r="E230" s="190" t="s">
        <v>1615</v>
      </c>
      <c r="F230" s="191" t="s">
        <v>1616</v>
      </c>
      <c r="G230" s="192" t="s">
        <v>362</v>
      </c>
      <c r="H230" s="193">
        <v>20</v>
      </c>
      <c r="I230" s="194"/>
      <c r="J230" s="195">
        <f>ROUND(I230*H230,2)</f>
        <v>0</v>
      </c>
      <c r="K230" s="191" t="s">
        <v>183</v>
      </c>
      <c r="L230" s="37"/>
      <c r="M230" s="196" t="s">
        <v>1</v>
      </c>
      <c r="N230" s="197" t="s">
        <v>45</v>
      </c>
      <c r="O230" s="69"/>
      <c r="P230" s="198">
        <f>O230*H230</f>
        <v>0</v>
      </c>
      <c r="Q230" s="198">
        <v>8E-05</v>
      </c>
      <c r="R230" s="198">
        <f>Q230*H230</f>
        <v>0.0016</v>
      </c>
      <c r="S230" s="198">
        <v>0</v>
      </c>
      <c r="T230" s="199">
        <f>S230*H230</f>
        <v>0</v>
      </c>
      <c r="U230" s="32"/>
      <c r="V230" s="32"/>
      <c r="W230" s="32"/>
      <c r="X230" s="32"/>
      <c r="Y230" s="32"/>
      <c r="Z230" s="32"/>
      <c r="AA230" s="32"/>
      <c r="AB230" s="32"/>
      <c r="AC230" s="32"/>
      <c r="AD230" s="32"/>
      <c r="AE230" s="32"/>
      <c r="AR230" s="200" t="s">
        <v>184</v>
      </c>
      <c r="AT230" s="200" t="s">
        <v>179</v>
      </c>
      <c r="AU230" s="200" t="s">
        <v>89</v>
      </c>
      <c r="AY230" s="15" t="s">
        <v>177</v>
      </c>
      <c r="BE230" s="201">
        <f>IF(N230="základní",J230,0)</f>
        <v>0</v>
      </c>
      <c r="BF230" s="201">
        <f>IF(N230="snížená",J230,0)</f>
        <v>0</v>
      </c>
      <c r="BG230" s="201">
        <f>IF(N230="zákl. přenesená",J230,0)</f>
        <v>0</v>
      </c>
      <c r="BH230" s="201">
        <f>IF(N230="sníž. přenesená",J230,0)</f>
        <v>0</v>
      </c>
      <c r="BI230" s="201">
        <f>IF(N230="nulová",J230,0)</f>
        <v>0</v>
      </c>
      <c r="BJ230" s="15" t="s">
        <v>87</v>
      </c>
      <c r="BK230" s="201">
        <f>ROUND(I230*H230,2)</f>
        <v>0</v>
      </c>
      <c r="BL230" s="15" t="s">
        <v>184</v>
      </c>
      <c r="BM230" s="200" t="s">
        <v>1617</v>
      </c>
    </row>
    <row r="231" spans="1:47" s="2" customFormat="1" ht="19.5">
      <c r="A231" s="32"/>
      <c r="B231" s="33"/>
      <c r="C231" s="34"/>
      <c r="D231" s="202" t="s">
        <v>186</v>
      </c>
      <c r="E231" s="34"/>
      <c r="F231" s="203" t="s">
        <v>1618</v>
      </c>
      <c r="G231" s="34"/>
      <c r="H231" s="34"/>
      <c r="I231" s="204"/>
      <c r="J231" s="34"/>
      <c r="K231" s="34"/>
      <c r="L231" s="37"/>
      <c r="M231" s="205"/>
      <c r="N231" s="206"/>
      <c r="O231" s="69"/>
      <c r="P231" s="69"/>
      <c r="Q231" s="69"/>
      <c r="R231" s="69"/>
      <c r="S231" s="69"/>
      <c r="T231" s="70"/>
      <c r="U231" s="32"/>
      <c r="V231" s="32"/>
      <c r="W231" s="32"/>
      <c r="X231" s="32"/>
      <c r="Y231" s="32"/>
      <c r="Z231" s="32"/>
      <c r="AA231" s="32"/>
      <c r="AB231" s="32"/>
      <c r="AC231" s="32"/>
      <c r="AD231" s="32"/>
      <c r="AE231" s="32"/>
      <c r="AT231" s="15" t="s">
        <v>186</v>
      </c>
      <c r="AU231" s="15" t="s">
        <v>89</v>
      </c>
    </row>
    <row r="232" spans="1:65" s="2" customFormat="1" ht="14.45" customHeight="1">
      <c r="A232" s="32"/>
      <c r="B232" s="33"/>
      <c r="C232" s="189" t="s">
        <v>376</v>
      </c>
      <c r="D232" s="189" t="s">
        <v>179</v>
      </c>
      <c r="E232" s="190" t="s">
        <v>1619</v>
      </c>
      <c r="F232" s="191" t="s">
        <v>1620</v>
      </c>
      <c r="G232" s="192" t="s">
        <v>182</v>
      </c>
      <c r="H232" s="193">
        <v>5</v>
      </c>
      <c r="I232" s="194"/>
      <c r="J232" s="195">
        <f>ROUND(I232*H232,2)</f>
        <v>0</v>
      </c>
      <c r="K232" s="191" t="s">
        <v>183</v>
      </c>
      <c r="L232" s="37"/>
      <c r="M232" s="196" t="s">
        <v>1</v>
      </c>
      <c r="N232" s="197" t="s">
        <v>45</v>
      </c>
      <c r="O232" s="69"/>
      <c r="P232" s="198">
        <f>O232*H232</f>
        <v>0</v>
      </c>
      <c r="Q232" s="198">
        <v>0</v>
      </c>
      <c r="R232" s="198">
        <f>Q232*H232</f>
        <v>0</v>
      </c>
      <c r="S232" s="198">
        <v>0.188</v>
      </c>
      <c r="T232" s="199">
        <f>S232*H232</f>
        <v>0.94</v>
      </c>
      <c r="U232" s="32"/>
      <c r="V232" s="32"/>
      <c r="W232" s="32"/>
      <c r="X232" s="32"/>
      <c r="Y232" s="32"/>
      <c r="Z232" s="32"/>
      <c r="AA232" s="32"/>
      <c r="AB232" s="32"/>
      <c r="AC232" s="32"/>
      <c r="AD232" s="32"/>
      <c r="AE232" s="32"/>
      <c r="AR232" s="200" t="s">
        <v>184</v>
      </c>
      <c r="AT232" s="200" t="s">
        <v>179</v>
      </c>
      <c r="AU232" s="200" t="s">
        <v>89</v>
      </c>
      <c r="AY232" s="15" t="s">
        <v>177</v>
      </c>
      <c r="BE232" s="201">
        <f>IF(N232="základní",J232,0)</f>
        <v>0</v>
      </c>
      <c r="BF232" s="201">
        <f>IF(N232="snížená",J232,0)</f>
        <v>0</v>
      </c>
      <c r="BG232" s="201">
        <f>IF(N232="zákl. přenesená",J232,0)</f>
        <v>0</v>
      </c>
      <c r="BH232" s="201">
        <f>IF(N232="sníž. přenesená",J232,0)</f>
        <v>0</v>
      </c>
      <c r="BI232" s="201">
        <f>IF(N232="nulová",J232,0)</f>
        <v>0</v>
      </c>
      <c r="BJ232" s="15" t="s">
        <v>87</v>
      </c>
      <c r="BK232" s="201">
        <f>ROUND(I232*H232,2)</f>
        <v>0</v>
      </c>
      <c r="BL232" s="15" t="s">
        <v>184</v>
      </c>
      <c r="BM232" s="200" t="s">
        <v>1621</v>
      </c>
    </row>
    <row r="233" spans="1:47" s="2" customFormat="1" ht="19.5">
      <c r="A233" s="32"/>
      <c r="B233" s="33"/>
      <c r="C233" s="34"/>
      <c r="D233" s="202" t="s">
        <v>186</v>
      </c>
      <c r="E233" s="34"/>
      <c r="F233" s="203" t="s">
        <v>1622</v>
      </c>
      <c r="G233" s="34"/>
      <c r="H233" s="34"/>
      <c r="I233" s="204"/>
      <c r="J233" s="34"/>
      <c r="K233" s="34"/>
      <c r="L233" s="37"/>
      <c r="M233" s="205"/>
      <c r="N233" s="206"/>
      <c r="O233" s="69"/>
      <c r="P233" s="69"/>
      <c r="Q233" s="69"/>
      <c r="R233" s="69"/>
      <c r="S233" s="69"/>
      <c r="T233" s="70"/>
      <c r="U233" s="32"/>
      <c r="V233" s="32"/>
      <c r="W233" s="32"/>
      <c r="X233" s="32"/>
      <c r="Y233" s="32"/>
      <c r="Z233" s="32"/>
      <c r="AA233" s="32"/>
      <c r="AB233" s="32"/>
      <c r="AC233" s="32"/>
      <c r="AD233" s="32"/>
      <c r="AE233" s="32"/>
      <c r="AT233" s="15" t="s">
        <v>186</v>
      </c>
      <c r="AU233" s="15" t="s">
        <v>89</v>
      </c>
    </row>
    <row r="234" spans="1:47" s="2" customFormat="1" ht="39">
      <c r="A234" s="32"/>
      <c r="B234" s="33"/>
      <c r="C234" s="34"/>
      <c r="D234" s="202" t="s">
        <v>188</v>
      </c>
      <c r="E234" s="34"/>
      <c r="F234" s="207" t="s">
        <v>1623</v>
      </c>
      <c r="G234" s="34"/>
      <c r="H234" s="34"/>
      <c r="I234" s="204"/>
      <c r="J234" s="34"/>
      <c r="K234" s="34"/>
      <c r="L234" s="37"/>
      <c r="M234" s="205"/>
      <c r="N234" s="206"/>
      <c r="O234" s="69"/>
      <c r="P234" s="69"/>
      <c r="Q234" s="69"/>
      <c r="R234" s="69"/>
      <c r="S234" s="69"/>
      <c r="T234" s="70"/>
      <c r="U234" s="32"/>
      <c r="V234" s="32"/>
      <c r="W234" s="32"/>
      <c r="X234" s="32"/>
      <c r="Y234" s="32"/>
      <c r="Z234" s="32"/>
      <c r="AA234" s="32"/>
      <c r="AB234" s="32"/>
      <c r="AC234" s="32"/>
      <c r="AD234" s="32"/>
      <c r="AE234" s="32"/>
      <c r="AT234" s="15" t="s">
        <v>188</v>
      </c>
      <c r="AU234" s="15" t="s">
        <v>89</v>
      </c>
    </row>
    <row r="235" spans="1:65" s="2" customFormat="1" ht="24.2" customHeight="1">
      <c r="A235" s="32"/>
      <c r="B235" s="33"/>
      <c r="C235" s="189" t="s">
        <v>381</v>
      </c>
      <c r="D235" s="189" t="s">
        <v>179</v>
      </c>
      <c r="E235" s="190" t="s">
        <v>1624</v>
      </c>
      <c r="F235" s="191" t="s">
        <v>1625</v>
      </c>
      <c r="G235" s="192" t="s">
        <v>182</v>
      </c>
      <c r="H235" s="193">
        <v>4</v>
      </c>
      <c r="I235" s="194"/>
      <c r="J235" s="195">
        <f>ROUND(I235*H235,2)</f>
        <v>0</v>
      </c>
      <c r="K235" s="191" t="s">
        <v>183</v>
      </c>
      <c r="L235" s="37"/>
      <c r="M235" s="196" t="s">
        <v>1</v>
      </c>
      <c r="N235" s="197" t="s">
        <v>45</v>
      </c>
      <c r="O235" s="69"/>
      <c r="P235" s="198">
        <f>O235*H235</f>
        <v>0</v>
      </c>
      <c r="Q235" s="198">
        <v>0</v>
      </c>
      <c r="R235" s="198">
        <f>Q235*H235</f>
        <v>0</v>
      </c>
      <c r="S235" s="198">
        <v>0</v>
      </c>
      <c r="T235" s="199">
        <f>S235*H235</f>
        <v>0</v>
      </c>
      <c r="U235" s="32"/>
      <c r="V235" s="32"/>
      <c r="W235" s="32"/>
      <c r="X235" s="32"/>
      <c r="Y235" s="32"/>
      <c r="Z235" s="32"/>
      <c r="AA235" s="32"/>
      <c r="AB235" s="32"/>
      <c r="AC235" s="32"/>
      <c r="AD235" s="32"/>
      <c r="AE235" s="32"/>
      <c r="AR235" s="200" t="s">
        <v>184</v>
      </c>
      <c r="AT235" s="200" t="s">
        <v>179</v>
      </c>
      <c r="AU235" s="200" t="s">
        <v>89</v>
      </c>
      <c r="AY235" s="15" t="s">
        <v>177</v>
      </c>
      <c r="BE235" s="201">
        <f>IF(N235="základní",J235,0)</f>
        <v>0</v>
      </c>
      <c r="BF235" s="201">
        <f>IF(N235="snížená",J235,0)</f>
        <v>0</v>
      </c>
      <c r="BG235" s="201">
        <f>IF(N235="zákl. přenesená",J235,0)</f>
        <v>0</v>
      </c>
      <c r="BH235" s="201">
        <f>IF(N235="sníž. přenesená",J235,0)</f>
        <v>0</v>
      </c>
      <c r="BI235" s="201">
        <f>IF(N235="nulová",J235,0)</f>
        <v>0</v>
      </c>
      <c r="BJ235" s="15" t="s">
        <v>87</v>
      </c>
      <c r="BK235" s="201">
        <f>ROUND(I235*H235,2)</f>
        <v>0</v>
      </c>
      <c r="BL235" s="15" t="s">
        <v>184</v>
      </c>
      <c r="BM235" s="200" t="s">
        <v>1626</v>
      </c>
    </row>
    <row r="236" spans="1:47" s="2" customFormat="1" ht="19.5">
      <c r="A236" s="32"/>
      <c r="B236" s="33"/>
      <c r="C236" s="34"/>
      <c r="D236" s="202" t="s">
        <v>186</v>
      </c>
      <c r="E236" s="34"/>
      <c r="F236" s="203" t="s">
        <v>1627</v>
      </c>
      <c r="G236" s="34"/>
      <c r="H236" s="34"/>
      <c r="I236" s="204"/>
      <c r="J236" s="34"/>
      <c r="K236" s="34"/>
      <c r="L236" s="37"/>
      <c r="M236" s="205"/>
      <c r="N236" s="206"/>
      <c r="O236" s="69"/>
      <c r="P236" s="69"/>
      <c r="Q236" s="69"/>
      <c r="R236" s="69"/>
      <c r="S236" s="69"/>
      <c r="T236" s="70"/>
      <c r="U236" s="32"/>
      <c r="V236" s="32"/>
      <c r="W236" s="32"/>
      <c r="X236" s="32"/>
      <c r="Y236" s="32"/>
      <c r="Z236" s="32"/>
      <c r="AA236" s="32"/>
      <c r="AB236" s="32"/>
      <c r="AC236" s="32"/>
      <c r="AD236" s="32"/>
      <c r="AE236" s="32"/>
      <c r="AT236" s="15" t="s">
        <v>186</v>
      </c>
      <c r="AU236" s="15" t="s">
        <v>89</v>
      </c>
    </row>
    <row r="237" spans="1:47" s="2" customFormat="1" ht="39">
      <c r="A237" s="32"/>
      <c r="B237" s="33"/>
      <c r="C237" s="34"/>
      <c r="D237" s="202" t="s">
        <v>188</v>
      </c>
      <c r="E237" s="34"/>
      <c r="F237" s="207" t="s">
        <v>1623</v>
      </c>
      <c r="G237" s="34"/>
      <c r="H237" s="34"/>
      <c r="I237" s="204"/>
      <c r="J237" s="34"/>
      <c r="K237" s="34"/>
      <c r="L237" s="37"/>
      <c r="M237" s="205"/>
      <c r="N237" s="206"/>
      <c r="O237" s="69"/>
      <c r="P237" s="69"/>
      <c r="Q237" s="69"/>
      <c r="R237" s="69"/>
      <c r="S237" s="69"/>
      <c r="T237" s="70"/>
      <c r="U237" s="32"/>
      <c r="V237" s="32"/>
      <c r="W237" s="32"/>
      <c r="X237" s="32"/>
      <c r="Y237" s="32"/>
      <c r="Z237" s="32"/>
      <c r="AA237" s="32"/>
      <c r="AB237" s="32"/>
      <c r="AC237" s="32"/>
      <c r="AD237" s="32"/>
      <c r="AE237" s="32"/>
      <c r="AT237" s="15" t="s">
        <v>188</v>
      </c>
      <c r="AU237" s="15" t="s">
        <v>89</v>
      </c>
    </row>
    <row r="238" spans="1:65" s="2" customFormat="1" ht="24.2" customHeight="1">
      <c r="A238" s="32"/>
      <c r="B238" s="33"/>
      <c r="C238" s="189" t="s">
        <v>386</v>
      </c>
      <c r="D238" s="189" t="s">
        <v>179</v>
      </c>
      <c r="E238" s="190" t="s">
        <v>1628</v>
      </c>
      <c r="F238" s="191" t="s">
        <v>1629</v>
      </c>
      <c r="G238" s="192" t="s">
        <v>182</v>
      </c>
      <c r="H238" s="193">
        <v>34.65</v>
      </c>
      <c r="I238" s="194"/>
      <c r="J238" s="195">
        <f>ROUND(I238*H238,2)</f>
        <v>0</v>
      </c>
      <c r="K238" s="191" t="s">
        <v>183</v>
      </c>
      <c r="L238" s="37"/>
      <c r="M238" s="196" t="s">
        <v>1</v>
      </c>
      <c r="N238" s="197" t="s">
        <v>45</v>
      </c>
      <c r="O238" s="69"/>
      <c r="P238" s="198">
        <f>O238*H238</f>
        <v>0</v>
      </c>
      <c r="Q238" s="198">
        <v>0</v>
      </c>
      <c r="R238" s="198">
        <f>Q238*H238</f>
        <v>0</v>
      </c>
      <c r="S238" s="198">
        <v>0</v>
      </c>
      <c r="T238" s="199">
        <f>S238*H238</f>
        <v>0</v>
      </c>
      <c r="U238" s="32"/>
      <c r="V238" s="32"/>
      <c r="W238" s="32"/>
      <c r="X238" s="32"/>
      <c r="Y238" s="32"/>
      <c r="Z238" s="32"/>
      <c r="AA238" s="32"/>
      <c r="AB238" s="32"/>
      <c r="AC238" s="32"/>
      <c r="AD238" s="32"/>
      <c r="AE238" s="32"/>
      <c r="AR238" s="200" t="s">
        <v>184</v>
      </c>
      <c r="AT238" s="200" t="s">
        <v>179</v>
      </c>
      <c r="AU238" s="200" t="s">
        <v>89</v>
      </c>
      <c r="AY238" s="15" t="s">
        <v>177</v>
      </c>
      <c r="BE238" s="201">
        <f>IF(N238="základní",J238,0)</f>
        <v>0</v>
      </c>
      <c r="BF238" s="201">
        <f>IF(N238="snížená",J238,0)</f>
        <v>0</v>
      </c>
      <c r="BG238" s="201">
        <f>IF(N238="zákl. přenesená",J238,0)</f>
        <v>0</v>
      </c>
      <c r="BH238" s="201">
        <f>IF(N238="sníž. přenesená",J238,0)</f>
        <v>0</v>
      </c>
      <c r="BI238" s="201">
        <f>IF(N238="nulová",J238,0)</f>
        <v>0</v>
      </c>
      <c r="BJ238" s="15" t="s">
        <v>87</v>
      </c>
      <c r="BK238" s="201">
        <f>ROUND(I238*H238,2)</f>
        <v>0</v>
      </c>
      <c r="BL238" s="15" t="s">
        <v>184</v>
      </c>
      <c r="BM238" s="200" t="s">
        <v>1630</v>
      </c>
    </row>
    <row r="239" spans="1:47" s="2" customFormat="1" ht="11.25">
      <c r="A239" s="32"/>
      <c r="B239" s="33"/>
      <c r="C239" s="34"/>
      <c r="D239" s="202" t="s">
        <v>186</v>
      </c>
      <c r="E239" s="34"/>
      <c r="F239" s="203" t="s">
        <v>1629</v>
      </c>
      <c r="G239" s="34"/>
      <c r="H239" s="34"/>
      <c r="I239" s="204"/>
      <c r="J239" s="34"/>
      <c r="K239" s="34"/>
      <c r="L239" s="37"/>
      <c r="M239" s="205"/>
      <c r="N239" s="206"/>
      <c r="O239" s="69"/>
      <c r="P239" s="69"/>
      <c r="Q239" s="69"/>
      <c r="R239" s="69"/>
      <c r="S239" s="69"/>
      <c r="T239" s="70"/>
      <c r="U239" s="32"/>
      <c r="V239" s="32"/>
      <c r="W239" s="32"/>
      <c r="X239" s="32"/>
      <c r="Y239" s="32"/>
      <c r="Z239" s="32"/>
      <c r="AA239" s="32"/>
      <c r="AB239" s="32"/>
      <c r="AC239" s="32"/>
      <c r="AD239" s="32"/>
      <c r="AE239" s="32"/>
      <c r="AT239" s="15" t="s">
        <v>186</v>
      </c>
      <c r="AU239" s="15" t="s">
        <v>89</v>
      </c>
    </row>
    <row r="240" spans="1:47" s="2" customFormat="1" ht="19.5">
      <c r="A240" s="32"/>
      <c r="B240" s="33"/>
      <c r="C240" s="34"/>
      <c r="D240" s="202" t="s">
        <v>188</v>
      </c>
      <c r="E240" s="34"/>
      <c r="F240" s="207" t="s">
        <v>1604</v>
      </c>
      <c r="G240" s="34"/>
      <c r="H240" s="34"/>
      <c r="I240" s="204"/>
      <c r="J240" s="34"/>
      <c r="K240" s="34"/>
      <c r="L240" s="37"/>
      <c r="M240" s="205"/>
      <c r="N240" s="206"/>
      <c r="O240" s="69"/>
      <c r="P240" s="69"/>
      <c r="Q240" s="69"/>
      <c r="R240" s="69"/>
      <c r="S240" s="69"/>
      <c r="T240" s="70"/>
      <c r="U240" s="32"/>
      <c r="V240" s="32"/>
      <c r="W240" s="32"/>
      <c r="X240" s="32"/>
      <c r="Y240" s="32"/>
      <c r="Z240" s="32"/>
      <c r="AA240" s="32"/>
      <c r="AB240" s="32"/>
      <c r="AC240" s="32"/>
      <c r="AD240" s="32"/>
      <c r="AE240" s="32"/>
      <c r="AT240" s="15" t="s">
        <v>188</v>
      </c>
      <c r="AU240" s="15" t="s">
        <v>89</v>
      </c>
    </row>
    <row r="241" spans="1:65" s="2" customFormat="1" ht="24.2" customHeight="1">
      <c r="A241" s="32"/>
      <c r="B241" s="33"/>
      <c r="C241" s="189" t="s">
        <v>394</v>
      </c>
      <c r="D241" s="189" t="s">
        <v>179</v>
      </c>
      <c r="E241" s="190" t="s">
        <v>1631</v>
      </c>
      <c r="F241" s="191" t="s">
        <v>1632</v>
      </c>
      <c r="G241" s="192" t="s">
        <v>182</v>
      </c>
      <c r="H241" s="193">
        <v>5</v>
      </c>
      <c r="I241" s="194"/>
      <c r="J241" s="195">
        <f>ROUND(I241*H241,2)</f>
        <v>0</v>
      </c>
      <c r="K241" s="191" t="s">
        <v>183</v>
      </c>
      <c r="L241" s="37"/>
      <c r="M241" s="196" t="s">
        <v>1</v>
      </c>
      <c r="N241" s="197" t="s">
        <v>45</v>
      </c>
      <c r="O241" s="69"/>
      <c r="P241" s="198">
        <f>O241*H241</f>
        <v>0</v>
      </c>
      <c r="Q241" s="198">
        <v>0.03885</v>
      </c>
      <c r="R241" s="198">
        <f>Q241*H241</f>
        <v>0.19425</v>
      </c>
      <c r="S241" s="198">
        <v>0</v>
      </c>
      <c r="T241" s="199">
        <f>S241*H241</f>
        <v>0</v>
      </c>
      <c r="U241" s="32"/>
      <c r="V241" s="32"/>
      <c r="W241" s="32"/>
      <c r="X241" s="32"/>
      <c r="Y241" s="32"/>
      <c r="Z241" s="32"/>
      <c r="AA241" s="32"/>
      <c r="AB241" s="32"/>
      <c r="AC241" s="32"/>
      <c r="AD241" s="32"/>
      <c r="AE241" s="32"/>
      <c r="AR241" s="200" t="s">
        <v>184</v>
      </c>
      <c r="AT241" s="200" t="s">
        <v>179</v>
      </c>
      <c r="AU241" s="200" t="s">
        <v>89</v>
      </c>
      <c r="AY241" s="15" t="s">
        <v>177</v>
      </c>
      <c r="BE241" s="201">
        <f>IF(N241="základní",J241,0)</f>
        <v>0</v>
      </c>
      <c r="BF241" s="201">
        <f>IF(N241="snížená",J241,0)</f>
        <v>0</v>
      </c>
      <c r="BG241" s="201">
        <f>IF(N241="zákl. přenesená",J241,0)</f>
        <v>0</v>
      </c>
      <c r="BH241" s="201">
        <f>IF(N241="sníž. přenesená",J241,0)</f>
        <v>0</v>
      </c>
      <c r="BI241" s="201">
        <f>IF(N241="nulová",J241,0)</f>
        <v>0</v>
      </c>
      <c r="BJ241" s="15" t="s">
        <v>87</v>
      </c>
      <c r="BK241" s="201">
        <f>ROUND(I241*H241,2)</f>
        <v>0</v>
      </c>
      <c r="BL241" s="15" t="s">
        <v>184</v>
      </c>
      <c r="BM241" s="200" t="s">
        <v>1633</v>
      </c>
    </row>
    <row r="242" spans="1:47" s="2" customFormat="1" ht="19.5">
      <c r="A242" s="32"/>
      <c r="B242" s="33"/>
      <c r="C242" s="34"/>
      <c r="D242" s="202" t="s">
        <v>186</v>
      </c>
      <c r="E242" s="34"/>
      <c r="F242" s="203" t="s">
        <v>1634</v>
      </c>
      <c r="G242" s="34"/>
      <c r="H242" s="34"/>
      <c r="I242" s="204"/>
      <c r="J242" s="34"/>
      <c r="K242" s="34"/>
      <c r="L242" s="37"/>
      <c r="M242" s="205"/>
      <c r="N242" s="206"/>
      <c r="O242" s="69"/>
      <c r="P242" s="69"/>
      <c r="Q242" s="69"/>
      <c r="R242" s="69"/>
      <c r="S242" s="69"/>
      <c r="T242" s="70"/>
      <c r="U242" s="32"/>
      <c r="V242" s="32"/>
      <c r="W242" s="32"/>
      <c r="X242" s="32"/>
      <c r="Y242" s="32"/>
      <c r="Z242" s="32"/>
      <c r="AA242" s="32"/>
      <c r="AB242" s="32"/>
      <c r="AC242" s="32"/>
      <c r="AD242" s="32"/>
      <c r="AE242" s="32"/>
      <c r="AT242" s="15" t="s">
        <v>186</v>
      </c>
      <c r="AU242" s="15" t="s">
        <v>89</v>
      </c>
    </row>
    <row r="243" spans="1:47" s="2" customFormat="1" ht="39">
      <c r="A243" s="32"/>
      <c r="B243" s="33"/>
      <c r="C243" s="34"/>
      <c r="D243" s="202" t="s">
        <v>188</v>
      </c>
      <c r="E243" s="34"/>
      <c r="F243" s="207" t="s">
        <v>1623</v>
      </c>
      <c r="G243" s="34"/>
      <c r="H243" s="34"/>
      <c r="I243" s="204"/>
      <c r="J243" s="34"/>
      <c r="K243" s="34"/>
      <c r="L243" s="37"/>
      <c r="M243" s="205"/>
      <c r="N243" s="206"/>
      <c r="O243" s="69"/>
      <c r="P243" s="69"/>
      <c r="Q243" s="69"/>
      <c r="R243" s="69"/>
      <c r="S243" s="69"/>
      <c r="T243" s="70"/>
      <c r="U243" s="32"/>
      <c r="V243" s="32"/>
      <c r="W243" s="32"/>
      <c r="X243" s="32"/>
      <c r="Y243" s="32"/>
      <c r="Z243" s="32"/>
      <c r="AA243" s="32"/>
      <c r="AB243" s="32"/>
      <c r="AC243" s="32"/>
      <c r="AD243" s="32"/>
      <c r="AE243" s="32"/>
      <c r="AT243" s="15" t="s">
        <v>188</v>
      </c>
      <c r="AU243" s="15" t="s">
        <v>89</v>
      </c>
    </row>
    <row r="244" spans="1:65" s="2" customFormat="1" ht="24.2" customHeight="1">
      <c r="A244" s="32"/>
      <c r="B244" s="33"/>
      <c r="C244" s="189" t="s">
        <v>399</v>
      </c>
      <c r="D244" s="189" t="s">
        <v>179</v>
      </c>
      <c r="E244" s="190" t="s">
        <v>1635</v>
      </c>
      <c r="F244" s="191" t="s">
        <v>1636</v>
      </c>
      <c r="G244" s="192" t="s">
        <v>182</v>
      </c>
      <c r="H244" s="193">
        <v>4</v>
      </c>
      <c r="I244" s="194"/>
      <c r="J244" s="195">
        <f>ROUND(I244*H244,2)</f>
        <v>0</v>
      </c>
      <c r="K244" s="191" t="s">
        <v>183</v>
      </c>
      <c r="L244" s="37"/>
      <c r="M244" s="196" t="s">
        <v>1</v>
      </c>
      <c r="N244" s="197" t="s">
        <v>45</v>
      </c>
      <c r="O244" s="69"/>
      <c r="P244" s="198">
        <f>O244*H244</f>
        <v>0</v>
      </c>
      <c r="Q244" s="198">
        <v>0</v>
      </c>
      <c r="R244" s="198">
        <f>Q244*H244</f>
        <v>0</v>
      </c>
      <c r="S244" s="198">
        <v>0</v>
      </c>
      <c r="T244" s="199">
        <f>S244*H244</f>
        <v>0</v>
      </c>
      <c r="U244" s="32"/>
      <c r="V244" s="32"/>
      <c r="W244" s="32"/>
      <c r="X244" s="32"/>
      <c r="Y244" s="32"/>
      <c r="Z244" s="32"/>
      <c r="AA244" s="32"/>
      <c r="AB244" s="32"/>
      <c r="AC244" s="32"/>
      <c r="AD244" s="32"/>
      <c r="AE244" s="32"/>
      <c r="AR244" s="200" t="s">
        <v>184</v>
      </c>
      <c r="AT244" s="200" t="s">
        <v>179</v>
      </c>
      <c r="AU244" s="200" t="s">
        <v>89</v>
      </c>
      <c r="AY244" s="15" t="s">
        <v>177</v>
      </c>
      <c r="BE244" s="201">
        <f>IF(N244="základní",J244,0)</f>
        <v>0</v>
      </c>
      <c r="BF244" s="201">
        <f>IF(N244="snížená",J244,0)</f>
        <v>0</v>
      </c>
      <c r="BG244" s="201">
        <f>IF(N244="zákl. přenesená",J244,0)</f>
        <v>0</v>
      </c>
      <c r="BH244" s="201">
        <f>IF(N244="sníž. přenesená",J244,0)</f>
        <v>0</v>
      </c>
      <c r="BI244" s="201">
        <f>IF(N244="nulová",J244,0)</f>
        <v>0</v>
      </c>
      <c r="BJ244" s="15" t="s">
        <v>87</v>
      </c>
      <c r="BK244" s="201">
        <f>ROUND(I244*H244,2)</f>
        <v>0</v>
      </c>
      <c r="BL244" s="15" t="s">
        <v>184</v>
      </c>
      <c r="BM244" s="200" t="s">
        <v>1637</v>
      </c>
    </row>
    <row r="245" spans="1:47" s="2" customFormat="1" ht="19.5">
      <c r="A245" s="32"/>
      <c r="B245" s="33"/>
      <c r="C245" s="34"/>
      <c r="D245" s="202" t="s">
        <v>186</v>
      </c>
      <c r="E245" s="34"/>
      <c r="F245" s="203" t="s">
        <v>1638</v>
      </c>
      <c r="G245" s="34"/>
      <c r="H245" s="34"/>
      <c r="I245" s="204"/>
      <c r="J245" s="34"/>
      <c r="K245" s="34"/>
      <c r="L245" s="37"/>
      <c r="M245" s="205"/>
      <c r="N245" s="206"/>
      <c r="O245" s="69"/>
      <c r="P245" s="69"/>
      <c r="Q245" s="69"/>
      <c r="R245" s="69"/>
      <c r="S245" s="69"/>
      <c r="T245" s="70"/>
      <c r="U245" s="32"/>
      <c r="V245" s="32"/>
      <c r="W245" s="32"/>
      <c r="X245" s="32"/>
      <c r="Y245" s="32"/>
      <c r="Z245" s="32"/>
      <c r="AA245" s="32"/>
      <c r="AB245" s="32"/>
      <c r="AC245" s="32"/>
      <c r="AD245" s="32"/>
      <c r="AE245" s="32"/>
      <c r="AT245" s="15" t="s">
        <v>186</v>
      </c>
      <c r="AU245" s="15" t="s">
        <v>89</v>
      </c>
    </row>
    <row r="246" spans="1:47" s="2" customFormat="1" ht="39">
      <c r="A246" s="32"/>
      <c r="B246" s="33"/>
      <c r="C246" s="34"/>
      <c r="D246" s="202" t="s">
        <v>188</v>
      </c>
      <c r="E246" s="34"/>
      <c r="F246" s="207" t="s">
        <v>1623</v>
      </c>
      <c r="G246" s="34"/>
      <c r="H246" s="34"/>
      <c r="I246" s="204"/>
      <c r="J246" s="34"/>
      <c r="K246" s="34"/>
      <c r="L246" s="37"/>
      <c r="M246" s="205"/>
      <c r="N246" s="206"/>
      <c r="O246" s="69"/>
      <c r="P246" s="69"/>
      <c r="Q246" s="69"/>
      <c r="R246" s="69"/>
      <c r="S246" s="69"/>
      <c r="T246" s="70"/>
      <c r="U246" s="32"/>
      <c r="V246" s="32"/>
      <c r="W246" s="32"/>
      <c r="X246" s="32"/>
      <c r="Y246" s="32"/>
      <c r="Z246" s="32"/>
      <c r="AA246" s="32"/>
      <c r="AB246" s="32"/>
      <c r="AC246" s="32"/>
      <c r="AD246" s="32"/>
      <c r="AE246" s="32"/>
      <c r="AT246" s="15" t="s">
        <v>188</v>
      </c>
      <c r="AU246" s="15" t="s">
        <v>89</v>
      </c>
    </row>
    <row r="247" spans="1:65" s="2" customFormat="1" ht="24.2" customHeight="1">
      <c r="A247" s="32"/>
      <c r="B247" s="33"/>
      <c r="C247" s="189" t="s">
        <v>404</v>
      </c>
      <c r="D247" s="189" t="s">
        <v>179</v>
      </c>
      <c r="E247" s="190" t="s">
        <v>1639</v>
      </c>
      <c r="F247" s="191" t="s">
        <v>1640</v>
      </c>
      <c r="G247" s="192" t="s">
        <v>182</v>
      </c>
      <c r="H247" s="193">
        <v>5</v>
      </c>
      <c r="I247" s="194"/>
      <c r="J247" s="195">
        <f>ROUND(I247*H247,2)</f>
        <v>0</v>
      </c>
      <c r="K247" s="191" t="s">
        <v>183</v>
      </c>
      <c r="L247" s="37"/>
      <c r="M247" s="196" t="s">
        <v>1</v>
      </c>
      <c r="N247" s="197" t="s">
        <v>45</v>
      </c>
      <c r="O247" s="69"/>
      <c r="P247" s="198">
        <f>O247*H247</f>
        <v>0</v>
      </c>
      <c r="Q247" s="198">
        <v>0.0089</v>
      </c>
      <c r="R247" s="198">
        <f>Q247*H247</f>
        <v>0.0445</v>
      </c>
      <c r="S247" s="198">
        <v>0</v>
      </c>
      <c r="T247" s="199">
        <f>S247*H247</f>
        <v>0</v>
      </c>
      <c r="U247" s="32"/>
      <c r="V247" s="32"/>
      <c r="W247" s="32"/>
      <c r="X247" s="32"/>
      <c r="Y247" s="32"/>
      <c r="Z247" s="32"/>
      <c r="AA247" s="32"/>
      <c r="AB247" s="32"/>
      <c r="AC247" s="32"/>
      <c r="AD247" s="32"/>
      <c r="AE247" s="32"/>
      <c r="AR247" s="200" t="s">
        <v>184</v>
      </c>
      <c r="AT247" s="200" t="s">
        <v>179</v>
      </c>
      <c r="AU247" s="200" t="s">
        <v>89</v>
      </c>
      <c r="AY247" s="15" t="s">
        <v>177</v>
      </c>
      <c r="BE247" s="201">
        <f>IF(N247="základní",J247,0)</f>
        <v>0</v>
      </c>
      <c r="BF247" s="201">
        <f>IF(N247="snížená",J247,0)</f>
        <v>0</v>
      </c>
      <c r="BG247" s="201">
        <f>IF(N247="zákl. přenesená",J247,0)</f>
        <v>0</v>
      </c>
      <c r="BH247" s="201">
        <f>IF(N247="sníž. přenesená",J247,0)</f>
        <v>0</v>
      </c>
      <c r="BI247" s="201">
        <f>IF(N247="nulová",J247,0)</f>
        <v>0</v>
      </c>
      <c r="BJ247" s="15" t="s">
        <v>87</v>
      </c>
      <c r="BK247" s="201">
        <f>ROUND(I247*H247,2)</f>
        <v>0</v>
      </c>
      <c r="BL247" s="15" t="s">
        <v>184</v>
      </c>
      <c r="BM247" s="200" t="s">
        <v>1641</v>
      </c>
    </row>
    <row r="248" spans="1:47" s="2" customFormat="1" ht="19.5">
      <c r="A248" s="32"/>
      <c r="B248" s="33"/>
      <c r="C248" s="34"/>
      <c r="D248" s="202" t="s">
        <v>186</v>
      </c>
      <c r="E248" s="34"/>
      <c r="F248" s="203" t="s">
        <v>1642</v>
      </c>
      <c r="G248" s="34"/>
      <c r="H248" s="34"/>
      <c r="I248" s="204"/>
      <c r="J248" s="34"/>
      <c r="K248" s="34"/>
      <c r="L248" s="37"/>
      <c r="M248" s="205"/>
      <c r="N248" s="206"/>
      <c r="O248" s="69"/>
      <c r="P248" s="69"/>
      <c r="Q248" s="69"/>
      <c r="R248" s="69"/>
      <c r="S248" s="69"/>
      <c r="T248" s="70"/>
      <c r="U248" s="32"/>
      <c r="V248" s="32"/>
      <c r="W248" s="32"/>
      <c r="X248" s="32"/>
      <c r="Y248" s="32"/>
      <c r="Z248" s="32"/>
      <c r="AA248" s="32"/>
      <c r="AB248" s="32"/>
      <c r="AC248" s="32"/>
      <c r="AD248" s="32"/>
      <c r="AE248" s="32"/>
      <c r="AT248" s="15" t="s">
        <v>186</v>
      </c>
      <c r="AU248" s="15" t="s">
        <v>89</v>
      </c>
    </row>
    <row r="249" spans="1:47" s="2" customFormat="1" ht="39">
      <c r="A249" s="32"/>
      <c r="B249" s="33"/>
      <c r="C249" s="34"/>
      <c r="D249" s="202" t="s">
        <v>188</v>
      </c>
      <c r="E249" s="34"/>
      <c r="F249" s="207" t="s">
        <v>1623</v>
      </c>
      <c r="G249" s="34"/>
      <c r="H249" s="34"/>
      <c r="I249" s="204"/>
      <c r="J249" s="34"/>
      <c r="K249" s="34"/>
      <c r="L249" s="37"/>
      <c r="M249" s="205"/>
      <c r="N249" s="206"/>
      <c r="O249" s="69"/>
      <c r="P249" s="69"/>
      <c r="Q249" s="69"/>
      <c r="R249" s="69"/>
      <c r="S249" s="69"/>
      <c r="T249" s="70"/>
      <c r="U249" s="32"/>
      <c r="V249" s="32"/>
      <c r="W249" s="32"/>
      <c r="X249" s="32"/>
      <c r="Y249" s="32"/>
      <c r="Z249" s="32"/>
      <c r="AA249" s="32"/>
      <c r="AB249" s="32"/>
      <c r="AC249" s="32"/>
      <c r="AD249" s="32"/>
      <c r="AE249" s="32"/>
      <c r="AT249" s="15" t="s">
        <v>188</v>
      </c>
      <c r="AU249" s="15" t="s">
        <v>89</v>
      </c>
    </row>
    <row r="250" spans="1:65" s="2" customFormat="1" ht="24.2" customHeight="1">
      <c r="A250" s="32"/>
      <c r="B250" s="33"/>
      <c r="C250" s="189" t="s">
        <v>409</v>
      </c>
      <c r="D250" s="189" t="s">
        <v>179</v>
      </c>
      <c r="E250" s="190" t="s">
        <v>1643</v>
      </c>
      <c r="F250" s="191" t="s">
        <v>1644</v>
      </c>
      <c r="G250" s="192" t="s">
        <v>182</v>
      </c>
      <c r="H250" s="193">
        <v>4</v>
      </c>
      <c r="I250" s="194"/>
      <c r="J250" s="195">
        <f>ROUND(I250*H250,2)</f>
        <v>0</v>
      </c>
      <c r="K250" s="191" t="s">
        <v>183</v>
      </c>
      <c r="L250" s="37"/>
      <c r="M250" s="196" t="s">
        <v>1</v>
      </c>
      <c r="N250" s="197" t="s">
        <v>45</v>
      </c>
      <c r="O250" s="69"/>
      <c r="P250" s="198">
        <f>O250*H250</f>
        <v>0</v>
      </c>
      <c r="Q250" s="198">
        <v>0</v>
      </c>
      <c r="R250" s="198">
        <f>Q250*H250</f>
        <v>0</v>
      </c>
      <c r="S250" s="198">
        <v>0</v>
      </c>
      <c r="T250" s="199">
        <f>S250*H250</f>
        <v>0</v>
      </c>
      <c r="U250" s="32"/>
      <c r="V250" s="32"/>
      <c r="W250" s="32"/>
      <c r="X250" s="32"/>
      <c r="Y250" s="32"/>
      <c r="Z250" s="32"/>
      <c r="AA250" s="32"/>
      <c r="AB250" s="32"/>
      <c r="AC250" s="32"/>
      <c r="AD250" s="32"/>
      <c r="AE250" s="32"/>
      <c r="AR250" s="200" t="s">
        <v>184</v>
      </c>
      <c r="AT250" s="200" t="s">
        <v>179</v>
      </c>
      <c r="AU250" s="200" t="s">
        <v>89</v>
      </c>
      <c r="AY250" s="15" t="s">
        <v>177</v>
      </c>
      <c r="BE250" s="201">
        <f>IF(N250="základní",J250,0)</f>
        <v>0</v>
      </c>
      <c r="BF250" s="201">
        <f>IF(N250="snížená",J250,0)</f>
        <v>0</v>
      </c>
      <c r="BG250" s="201">
        <f>IF(N250="zákl. přenesená",J250,0)</f>
        <v>0</v>
      </c>
      <c r="BH250" s="201">
        <f>IF(N250="sníž. přenesená",J250,0)</f>
        <v>0</v>
      </c>
      <c r="BI250" s="201">
        <f>IF(N250="nulová",J250,0)</f>
        <v>0</v>
      </c>
      <c r="BJ250" s="15" t="s">
        <v>87</v>
      </c>
      <c r="BK250" s="201">
        <f>ROUND(I250*H250,2)</f>
        <v>0</v>
      </c>
      <c r="BL250" s="15" t="s">
        <v>184</v>
      </c>
      <c r="BM250" s="200" t="s">
        <v>1645</v>
      </c>
    </row>
    <row r="251" spans="1:47" s="2" customFormat="1" ht="19.5">
      <c r="A251" s="32"/>
      <c r="B251" s="33"/>
      <c r="C251" s="34"/>
      <c r="D251" s="202" t="s">
        <v>186</v>
      </c>
      <c r="E251" s="34"/>
      <c r="F251" s="203" t="s">
        <v>1646</v>
      </c>
      <c r="G251" s="34"/>
      <c r="H251" s="34"/>
      <c r="I251" s="204"/>
      <c r="J251" s="34"/>
      <c r="K251" s="34"/>
      <c r="L251" s="37"/>
      <c r="M251" s="205"/>
      <c r="N251" s="206"/>
      <c r="O251" s="69"/>
      <c r="P251" s="69"/>
      <c r="Q251" s="69"/>
      <c r="R251" s="69"/>
      <c r="S251" s="69"/>
      <c r="T251" s="70"/>
      <c r="U251" s="32"/>
      <c r="V251" s="32"/>
      <c r="W251" s="32"/>
      <c r="X251" s="32"/>
      <c r="Y251" s="32"/>
      <c r="Z251" s="32"/>
      <c r="AA251" s="32"/>
      <c r="AB251" s="32"/>
      <c r="AC251" s="32"/>
      <c r="AD251" s="32"/>
      <c r="AE251" s="32"/>
      <c r="AT251" s="15" t="s">
        <v>186</v>
      </c>
      <c r="AU251" s="15" t="s">
        <v>89</v>
      </c>
    </row>
    <row r="252" spans="1:47" s="2" customFormat="1" ht="39">
      <c r="A252" s="32"/>
      <c r="B252" s="33"/>
      <c r="C252" s="34"/>
      <c r="D252" s="202" t="s">
        <v>188</v>
      </c>
      <c r="E252" s="34"/>
      <c r="F252" s="207" t="s">
        <v>1623</v>
      </c>
      <c r="G252" s="34"/>
      <c r="H252" s="34"/>
      <c r="I252" s="204"/>
      <c r="J252" s="34"/>
      <c r="K252" s="34"/>
      <c r="L252" s="37"/>
      <c r="M252" s="205"/>
      <c r="N252" s="206"/>
      <c r="O252" s="69"/>
      <c r="P252" s="69"/>
      <c r="Q252" s="69"/>
      <c r="R252" s="69"/>
      <c r="S252" s="69"/>
      <c r="T252" s="70"/>
      <c r="U252" s="32"/>
      <c r="V252" s="32"/>
      <c r="W252" s="32"/>
      <c r="X252" s="32"/>
      <c r="Y252" s="32"/>
      <c r="Z252" s="32"/>
      <c r="AA252" s="32"/>
      <c r="AB252" s="32"/>
      <c r="AC252" s="32"/>
      <c r="AD252" s="32"/>
      <c r="AE252" s="32"/>
      <c r="AT252" s="15" t="s">
        <v>188</v>
      </c>
      <c r="AU252" s="15" t="s">
        <v>89</v>
      </c>
    </row>
    <row r="253" spans="1:65" s="2" customFormat="1" ht="24.2" customHeight="1">
      <c r="A253" s="32"/>
      <c r="B253" s="33"/>
      <c r="C253" s="189" t="s">
        <v>417</v>
      </c>
      <c r="D253" s="189" t="s">
        <v>179</v>
      </c>
      <c r="E253" s="190" t="s">
        <v>1647</v>
      </c>
      <c r="F253" s="191" t="s">
        <v>1648</v>
      </c>
      <c r="G253" s="192" t="s">
        <v>182</v>
      </c>
      <c r="H253" s="193">
        <v>2</v>
      </c>
      <c r="I253" s="194"/>
      <c r="J253" s="195">
        <f>ROUND(I253*H253,2)</f>
        <v>0</v>
      </c>
      <c r="K253" s="191" t="s">
        <v>183</v>
      </c>
      <c r="L253" s="37"/>
      <c r="M253" s="196" t="s">
        <v>1</v>
      </c>
      <c r="N253" s="197" t="s">
        <v>45</v>
      </c>
      <c r="O253" s="69"/>
      <c r="P253" s="198">
        <f>O253*H253</f>
        <v>0</v>
      </c>
      <c r="Q253" s="198">
        <v>0.00099</v>
      </c>
      <c r="R253" s="198">
        <f>Q253*H253</f>
        <v>0.00198</v>
      </c>
      <c r="S253" s="198">
        <v>0</v>
      </c>
      <c r="T253" s="199">
        <f>S253*H253</f>
        <v>0</v>
      </c>
      <c r="U253" s="32"/>
      <c r="V253" s="32"/>
      <c r="W253" s="32"/>
      <c r="X253" s="32"/>
      <c r="Y253" s="32"/>
      <c r="Z253" s="32"/>
      <c r="AA253" s="32"/>
      <c r="AB253" s="32"/>
      <c r="AC253" s="32"/>
      <c r="AD253" s="32"/>
      <c r="AE253" s="32"/>
      <c r="AR253" s="200" t="s">
        <v>184</v>
      </c>
      <c r="AT253" s="200" t="s">
        <v>179</v>
      </c>
      <c r="AU253" s="200" t="s">
        <v>89</v>
      </c>
      <c r="AY253" s="15" t="s">
        <v>177</v>
      </c>
      <c r="BE253" s="201">
        <f>IF(N253="základní",J253,0)</f>
        <v>0</v>
      </c>
      <c r="BF253" s="201">
        <f>IF(N253="snížená",J253,0)</f>
        <v>0</v>
      </c>
      <c r="BG253" s="201">
        <f>IF(N253="zákl. přenesená",J253,0)</f>
        <v>0</v>
      </c>
      <c r="BH253" s="201">
        <f>IF(N253="sníž. přenesená",J253,0)</f>
        <v>0</v>
      </c>
      <c r="BI253" s="201">
        <f>IF(N253="nulová",J253,0)</f>
        <v>0</v>
      </c>
      <c r="BJ253" s="15" t="s">
        <v>87</v>
      </c>
      <c r="BK253" s="201">
        <f>ROUND(I253*H253,2)</f>
        <v>0</v>
      </c>
      <c r="BL253" s="15" t="s">
        <v>184</v>
      </c>
      <c r="BM253" s="200" t="s">
        <v>1649</v>
      </c>
    </row>
    <row r="254" spans="1:47" s="2" customFormat="1" ht="19.5">
      <c r="A254" s="32"/>
      <c r="B254" s="33"/>
      <c r="C254" s="34"/>
      <c r="D254" s="202" t="s">
        <v>186</v>
      </c>
      <c r="E254" s="34"/>
      <c r="F254" s="203" t="s">
        <v>1650</v>
      </c>
      <c r="G254" s="34"/>
      <c r="H254" s="34"/>
      <c r="I254" s="204"/>
      <c r="J254" s="34"/>
      <c r="K254" s="34"/>
      <c r="L254" s="37"/>
      <c r="M254" s="205"/>
      <c r="N254" s="206"/>
      <c r="O254" s="69"/>
      <c r="P254" s="69"/>
      <c r="Q254" s="69"/>
      <c r="R254" s="69"/>
      <c r="S254" s="69"/>
      <c r="T254" s="70"/>
      <c r="U254" s="32"/>
      <c r="V254" s="32"/>
      <c r="W254" s="32"/>
      <c r="X254" s="32"/>
      <c r="Y254" s="32"/>
      <c r="Z254" s="32"/>
      <c r="AA254" s="32"/>
      <c r="AB254" s="32"/>
      <c r="AC254" s="32"/>
      <c r="AD254" s="32"/>
      <c r="AE254" s="32"/>
      <c r="AT254" s="15" t="s">
        <v>186</v>
      </c>
      <c r="AU254" s="15" t="s">
        <v>89</v>
      </c>
    </row>
    <row r="255" spans="1:65" s="2" customFormat="1" ht="24.2" customHeight="1">
      <c r="A255" s="32"/>
      <c r="B255" s="33"/>
      <c r="C255" s="189" t="s">
        <v>426</v>
      </c>
      <c r="D255" s="189" t="s">
        <v>179</v>
      </c>
      <c r="E255" s="190" t="s">
        <v>1651</v>
      </c>
      <c r="F255" s="191" t="s">
        <v>1652</v>
      </c>
      <c r="G255" s="192" t="s">
        <v>182</v>
      </c>
      <c r="H255" s="193">
        <v>2</v>
      </c>
      <c r="I255" s="194"/>
      <c r="J255" s="195">
        <f>ROUND(I255*H255,2)</f>
        <v>0</v>
      </c>
      <c r="K255" s="191" t="s">
        <v>183</v>
      </c>
      <c r="L255" s="37"/>
      <c r="M255" s="196" t="s">
        <v>1</v>
      </c>
      <c r="N255" s="197" t="s">
        <v>45</v>
      </c>
      <c r="O255" s="69"/>
      <c r="P255" s="198">
        <f>O255*H255</f>
        <v>0</v>
      </c>
      <c r="Q255" s="198">
        <v>0</v>
      </c>
      <c r="R255" s="198">
        <f>Q255*H255</f>
        <v>0</v>
      </c>
      <c r="S255" s="198">
        <v>0</v>
      </c>
      <c r="T255" s="199">
        <f>S255*H255</f>
        <v>0</v>
      </c>
      <c r="U255" s="32"/>
      <c r="V255" s="32"/>
      <c r="W255" s="32"/>
      <c r="X255" s="32"/>
      <c r="Y255" s="32"/>
      <c r="Z255" s="32"/>
      <c r="AA255" s="32"/>
      <c r="AB255" s="32"/>
      <c r="AC255" s="32"/>
      <c r="AD255" s="32"/>
      <c r="AE255" s="32"/>
      <c r="AR255" s="200" t="s">
        <v>184</v>
      </c>
      <c r="AT255" s="200" t="s">
        <v>179</v>
      </c>
      <c r="AU255" s="200" t="s">
        <v>89</v>
      </c>
      <c r="AY255" s="15" t="s">
        <v>177</v>
      </c>
      <c r="BE255" s="201">
        <f>IF(N255="základní",J255,0)</f>
        <v>0</v>
      </c>
      <c r="BF255" s="201">
        <f>IF(N255="snížená",J255,0)</f>
        <v>0</v>
      </c>
      <c r="BG255" s="201">
        <f>IF(N255="zákl. přenesená",J255,0)</f>
        <v>0</v>
      </c>
      <c r="BH255" s="201">
        <f>IF(N255="sníž. přenesená",J255,0)</f>
        <v>0</v>
      </c>
      <c r="BI255" s="201">
        <f>IF(N255="nulová",J255,0)</f>
        <v>0</v>
      </c>
      <c r="BJ255" s="15" t="s">
        <v>87</v>
      </c>
      <c r="BK255" s="201">
        <f>ROUND(I255*H255,2)</f>
        <v>0</v>
      </c>
      <c r="BL255" s="15" t="s">
        <v>184</v>
      </c>
      <c r="BM255" s="200" t="s">
        <v>1653</v>
      </c>
    </row>
    <row r="256" spans="1:47" s="2" customFormat="1" ht="19.5">
      <c r="A256" s="32"/>
      <c r="B256" s="33"/>
      <c r="C256" s="34"/>
      <c r="D256" s="202" t="s">
        <v>186</v>
      </c>
      <c r="E256" s="34"/>
      <c r="F256" s="203" t="s">
        <v>1654</v>
      </c>
      <c r="G256" s="34"/>
      <c r="H256" s="34"/>
      <c r="I256" s="204"/>
      <c r="J256" s="34"/>
      <c r="K256" s="34"/>
      <c r="L256" s="37"/>
      <c r="M256" s="205"/>
      <c r="N256" s="206"/>
      <c r="O256" s="69"/>
      <c r="P256" s="69"/>
      <c r="Q256" s="69"/>
      <c r="R256" s="69"/>
      <c r="S256" s="69"/>
      <c r="T256" s="70"/>
      <c r="U256" s="32"/>
      <c r="V256" s="32"/>
      <c r="W256" s="32"/>
      <c r="X256" s="32"/>
      <c r="Y256" s="32"/>
      <c r="Z256" s="32"/>
      <c r="AA256" s="32"/>
      <c r="AB256" s="32"/>
      <c r="AC256" s="32"/>
      <c r="AD256" s="32"/>
      <c r="AE256" s="32"/>
      <c r="AT256" s="15" t="s">
        <v>186</v>
      </c>
      <c r="AU256" s="15" t="s">
        <v>89</v>
      </c>
    </row>
    <row r="257" spans="1:65" s="2" customFormat="1" ht="24.2" customHeight="1">
      <c r="A257" s="32"/>
      <c r="B257" s="33"/>
      <c r="C257" s="189" t="s">
        <v>432</v>
      </c>
      <c r="D257" s="189" t="s">
        <v>179</v>
      </c>
      <c r="E257" s="190" t="s">
        <v>1655</v>
      </c>
      <c r="F257" s="191" t="s">
        <v>1656</v>
      </c>
      <c r="G257" s="192" t="s">
        <v>182</v>
      </c>
      <c r="H257" s="193">
        <v>2</v>
      </c>
      <c r="I257" s="194"/>
      <c r="J257" s="195">
        <f>ROUND(I257*H257,2)</f>
        <v>0</v>
      </c>
      <c r="K257" s="191" t="s">
        <v>183</v>
      </c>
      <c r="L257" s="37"/>
      <c r="M257" s="196" t="s">
        <v>1</v>
      </c>
      <c r="N257" s="197" t="s">
        <v>45</v>
      </c>
      <c r="O257" s="69"/>
      <c r="P257" s="198">
        <f>O257*H257</f>
        <v>0</v>
      </c>
      <c r="Q257" s="198">
        <v>0.00315</v>
      </c>
      <c r="R257" s="198">
        <f>Q257*H257</f>
        <v>0.0063</v>
      </c>
      <c r="S257" s="198">
        <v>0</v>
      </c>
      <c r="T257" s="199">
        <f>S257*H257</f>
        <v>0</v>
      </c>
      <c r="U257" s="32"/>
      <c r="V257" s="32"/>
      <c r="W257" s="32"/>
      <c r="X257" s="32"/>
      <c r="Y257" s="32"/>
      <c r="Z257" s="32"/>
      <c r="AA257" s="32"/>
      <c r="AB257" s="32"/>
      <c r="AC257" s="32"/>
      <c r="AD257" s="32"/>
      <c r="AE257" s="32"/>
      <c r="AR257" s="200" t="s">
        <v>184</v>
      </c>
      <c r="AT257" s="200" t="s">
        <v>179</v>
      </c>
      <c r="AU257" s="200" t="s">
        <v>89</v>
      </c>
      <c r="AY257" s="15" t="s">
        <v>177</v>
      </c>
      <c r="BE257" s="201">
        <f>IF(N257="základní",J257,0)</f>
        <v>0</v>
      </c>
      <c r="BF257" s="201">
        <f>IF(N257="snížená",J257,0)</f>
        <v>0</v>
      </c>
      <c r="BG257" s="201">
        <f>IF(N257="zákl. přenesená",J257,0)</f>
        <v>0</v>
      </c>
      <c r="BH257" s="201">
        <f>IF(N257="sníž. přenesená",J257,0)</f>
        <v>0</v>
      </c>
      <c r="BI257" s="201">
        <f>IF(N257="nulová",J257,0)</f>
        <v>0</v>
      </c>
      <c r="BJ257" s="15" t="s">
        <v>87</v>
      </c>
      <c r="BK257" s="201">
        <f>ROUND(I257*H257,2)</f>
        <v>0</v>
      </c>
      <c r="BL257" s="15" t="s">
        <v>184</v>
      </c>
      <c r="BM257" s="200" t="s">
        <v>1657</v>
      </c>
    </row>
    <row r="258" spans="1:47" s="2" customFormat="1" ht="19.5">
      <c r="A258" s="32"/>
      <c r="B258" s="33"/>
      <c r="C258" s="34"/>
      <c r="D258" s="202" t="s">
        <v>186</v>
      </c>
      <c r="E258" s="34"/>
      <c r="F258" s="203" t="s">
        <v>1658</v>
      </c>
      <c r="G258" s="34"/>
      <c r="H258" s="34"/>
      <c r="I258" s="204"/>
      <c r="J258" s="34"/>
      <c r="K258" s="34"/>
      <c r="L258" s="37"/>
      <c r="M258" s="205"/>
      <c r="N258" s="206"/>
      <c r="O258" s="69"/>
      <c r="P258" s="69"/>
      <c r="Q258" s="69"/>
      <c r="R258" s="69"/>
      <c r="S258" s="69"/>
      <c r="T258" s="70"/>
      <c r="U258" s="32"/>
      <c r="V258" s="32"/>
      <c r="W258" s="32"/>
      <c r="X258" s="32"/>
      <c r="Y258" s="32"/>
      <c r="Z258" s="32"/>
      <c r="AA258" s="32"/>
      <c r="AB258" s="32"/>
      <c r="AC258" s="32"/>
      <c r="AD258" s="32"/>
      <c r="AE258" s="32"/>
      <c r="AT258" s="15" t="s">
        <v>186</v>
      </c>
      <c r="AU258" s="15" t="s">
        <v>89</v>
      </c>
    </row>
    <row r="259" spans="1:65" s="2" customFormat="1" ht="14.45" customHeight="1">
      <c r="A259" s="32"/>
      <c r="B259" s="33"/>
      <c r="C259" s="189" t="s">
        <v>436</v>
      </c>
      <c r="D259" s="189" t="s">
        <v>179</v>
      </c>
      <c r="E259" s="190" t="s">
        <v>1659</v>
      </c>
      <c r="F259" s="191" t="s">
        <v>1660</v>
      </c>
      <c r="G259" s="192" t="s">
        <v>182</v>
      </c>
      <c r="H259" s="193">
        <v>24</v>
      </c>
      <c r="I259" s="194"/>
      <c r="J259" s="195">
        <f>ROUND(I259*H259,2)</f>
        <v>0</v>
      </c>
      <c r="K259" s="191" t="s">
        <v>183</v>
      </c>
      <c r="L259" s="37"/>
      <c r="M259" s="196" t="s">
        <v>1</v>
      </c>
      <c r="N259" s="197" t="s">
        <v>45</v>
      </c>
      <c r="O259" s="69"/>
      <c r="P259" s="198">
        <f>O259*H259</f>
        <v>0</v>
      </c>
      <c r="Q259" s="198">
        <v>0.0004</v>
      </c>
      <c r="R259" s="198">
        <f>Q259*H259</f>
        <v>0.009600000000000001</v>
      </c>
      <c r="S259" s="198">
        <v>0</v>
      </c>
      <c r="T259" s="199">
        <f>S259*H259</f>
        <v>0</v>
      </c>
      <c r="U259" s="32"/>
      <c r="V259" s="32"/>
      <c r="W259" s="32"/>
      <c r="X259" s="32"/>
      <c r="Y259" s="32"/>
      <c r="Z259" s="32"/>
      <c r="AA259" s="32"/>
      <c r="AB259" s="32"/>
      <c r="AC259" s="32"/>
      <c r="AD259" s="32"/>
      <c r="AE259" s="32"/>
      <c r="AR259" s="200" t="s">
        <v>184</v>
      </c>
      <c r="AT259" s="200" t="s">
        <v>179</v>
      </c>
      <c r="AU259" s="200" t="s">
        <v>89</v>
      </c>
      <c r="AY259" s="15" t="s">
        <v>177</v>
      </c>
      <c r="BE259" s="201">
        <f>IF(N259="základní",J259,0)</f>
        <v>0</v>
      </c>
      <c r="BF259" s="201">
        <f>IF(N259="snížená",J259,0)</f>
        <v>0</v>
      </c>
      <c r="BG259" s="201">
        <f>IF(N259="zákl. přenesená",J259,0)</f>
        <v>0</v>
      </c>
      <c r="BH259" s="201">
        <f>IF(N259="sníž. přenesená",J259,0)</f>
        <v>0</v>
      </c>
      <c r="BI259" s="201">
        <f>IF(N259="nulová",J259,0)</f>
        <v>0</v>
      </c>
      <c r="BJ259" s="15" t="s">
        <v>87</v>
      </c>
      <c r="BK259" s="201">
        <f>ROUND(I259*H259,2)</f>
        <v>0</v>
      </c>
      <c r="BL259" s="15" t="s">
        <v>184</v>
      </c>
      <c r="BM259" s="200" t="s">
        <v>1661</v>
      </c>
    </row>
    <row r="260" spans="1:47" s="2" customFormat="1" ht="19.5">
      <c r="A260" s="32"/>
      <c r="B260" s="33"/>
      <c r="C260" s="34"/>
      <c r="D260" s="202" t="s">
        <v>186</v>
      </c>
      <c r="E260" s="34"/>
      <c r="F260" s="203" t="s">
        <v>1662</v>
      </c>
      <c r="G260" s="34"/>
      <c r="H260" s="34"/>
      <c r="I260" s="204"/>
      <c r="J260" s="34"/>
      <c r="K260" s="34"/>
      <c r="L260" s="37"/>
      <c r="M260" s="205"/>
      <c r="N260" s="206"/>
      <c r="O260" s="69"/>
      <c r="P260" s="69"/>
      <c r="Q260" s="69"/>
      <c r="R260" s="69"/>
      <c r="S260" s="69"/>
      <c r="T260" s="70"/>
      <c r="U260" s="32"/>
      <c r="V260" s="32"/>
      <c r="W260" s="32"/>
      <c r="X260" s="32"/>
      <c r="Y260" s="32"/>
      <c r="Z260" s="32"/>
      <c r="AA260" s="32"/>
      <c r="AB260" s="32"/>
      <c r="AC260" s="32"/>
      <c r="AD260" s="32"/>
      <c r="AE260" s="32"/>
      <c r="AT260" s="15" t="s">
        <v>186</v>
      </c>
      <c r="AU260" s="15" t="s">
        <v>89</v>
      </c>
    </row>
    <row r="261" spans="1:65" s="2" customFormat="1" ht="24.2" customHeight="1">
      <c r="A261" s="32"/>
      <c r="B261" s="33"/>
      <c r="C261" s="189" t="s">
        <v>442</v>
      </c>
      <c r="D261" s="189" t="s">
        <v>179</v>
      </c>
      <c r="E261" s="190" t="s">
        <v>1663</v>
      </c>
      <c r="F261" s="191" t="s">
        <v>1664</v>
      </c>
      <c r="G261" s="192" t="s">
        <v>182</v>
      </c>
      <c r="H261" s="193">
        <v>24</v>
      </c>
      <c r="I261" s="194"/>
      <c r="J261" s="195">
        <f>ROUND(I261*H261,2)</f>
        <v>0</v>
      </c>
      <c r="K261" s="191" t="s">
        <v>183</v>
      </c>
      <c r="L261" s="37"/>
      <c r="M261" s="196" t="s">
        <v>1</v>
      </c>
      <c r="N261" s="197" t="s">
        <v>45</v>
      </c>
      <c r="O261" s="69"/>
      <c r="P261" s="198">
        <f>O261*H261</f>
        <v>0</v>
      </c>
      <c r="Q261" s="198">
        <v>0.00276</v>
      </c>
      <c r="R261" s="198">
        <f>Q261*H261</f>
        <v>0.06624</v>
      </c>
      <c r="S261" s="198">
        <v>0</v>
      </c>
      <c r="T261" s="199">
        <f>S261*H261</f>
        <v>0</v>
      </c>
      <c r="U261" s="32"/>
      <c r="V261" s="32"/>
      <c r="W261" s="32"/>
      <c r="X261" s="32"/>
      <c r="Y261" s="32"/>
      <c r="Z261" s="32"/>
      <c r="AA261" s="32"/>
      <c r="AB261" s="32"/>
      <c r="AC261" s="32"/>
      <c r="AD261" s="32"/>
      <c r="AE261" s="32"/>
      <c r="AR261" s="200" t="s">
        <v>184</v>
      </c>
      <c r="AT261" s="200" t="s">
        <v>179</v>
      </c>
      <c r="AU261" s="200" t="s">
        <v>89</v>
      </c>
      <c r="AY261" s="15" t="s">
        <v>177</v>
      </c>
      <c r="BE261" s="201">
        <f>IF(N261="základní",J261,0)</f>
        <v>0</v>
      </c>
      <c r="BF261" s="201">
        <f>IF(N261="snížená",J261,0)</f>
        <v>0</v>
      </c>
      <c r="BG261" s="201">
        <f>IF(N261="zákl. přenesená",J261,0)</f>
        <v>0</v>
      </c>
      <c r="BH261" s="201">
        <f>IF(N261="sníž. přenesená",J261,0)</f>
        <v>0</v>
      </c>
      <c r="BI261" s="201">
        <f>IF(N261="nulová",J261,0)</f>
        <v>0</v>
      </c>
      <c r="BJ261" s="15" t="s">
        <v>87</v>
      </c>
      <c r="BK261" s="201">
        <f>ROUND(I261*H261,2)</f>
        <v>0</v>
      </c>
      <c r="BL261" s="15" t="s">
        <v>184</v>
      </c>
      <c r="BM261" s="200" t="s">
        <v>1665</v>
      </c>
    </row>
    <row r="262" spans="1:47" s="2" customFormat="1" ht="11.25">
      <c r="A262" s="32"/>
      <c r="B262" s="33"/>
      <c r="C262" s="34"/>
      <c r="D262" s="202" t="s">
        <v>186</v>
      </c>
      <c r="E262" s="34"/>
      <c r="F262" s="203" t="s">
        <v>1666</v>
      </c>
      <c r="G262" s="34"/>
      <c r="H262" s="34"/>
      <c r="I262" s="204"/>
      <c r="J262" s="34"/>
      <c r="K262" s="34"/>
      <c r="L262" s="37"/>
      <c r="M262" s="205"/>
      <c r="N262" s="206"/>
      <c r="O262" s="69"/>
      <c r="P262" s="69"/>
      <c r="Q262" s="69"/>
      <c r="R262" s="69"/>
      <c r="S262" s="69"/>
      <c r="T262" s="70"/>
      <c r="U262" s="32"/>
      <c r="V262" s="32"/>
      <c r="W262" s="32"/>
      <c r="X262" s="32"/>
      <c r="Y262" s="32"/>
      <c r="Z262" s="32"/>
      <c r="AA262" s="32"/>
      <c r="AB262" s="32"/>
      <c r="AC262" s="32"/>
      <c r="AD262" s="32"/>
      <c r="AE262" s="32"/>
      <c r="AT262" s="15" t="s">
        <v>186</v>
      </c>
      <c r="AU262" s="15" t="s">
        <v>89</v>
      </c>
    </row>
    <row r="263" spans="1:65" s="2" customFormat="1" ht="24.2" customHeight="1">
      <c r="A263" s="32"/>
      <c r="B263" s="33"/>
      <c r="C263" s="189" t="s">
        <v>446</v>
      </c>
      <c r="D263" s="189" t="s">
        <v>179</v>
      </c>
      <c r="E263" s="190" t="s">
        <v>1667</v>
      </c>
      <c r="F263" s="191" t="s">
        <v>1668</v>
      </c>
      <c r="G263" s="192" t="s">
        <v>182</v>
      </c>
      <c r="H263" s="193">
        <v>24</v>
      </c>
      <c r="I263" s="194"/>
      <c r="J263" s="195">
        <f>ROUND(I263*H263,2)</f>
        <v>0</v>
      </c>
      <c r="K263" s="191" t="s">
        <v>183</v>
      </c>
      <c r="L263" s="37"/>
      <c r="M263" s="196" t="s">
        <v>1</v>
      </c>
      <c r="N263" s="197" t="s">
        <v>45</v>
      </c>
      <c r="O263" s="69"/>
      <c r="P263" s="198">
        <f>O263*H263</f>
        <v>0</v>
      </c>
      <c r="Q263" s="198">
        <v>0</v>
      </c>
      <c r="R263" s="198">
        <f>Q263*H263</f>
        <v>0</v>
      </c>
      <c r="S263" s="198">
        <v>0</v>
      </c>
      <c r="T263" s="199">
        <f>S263*H263</f>
        <v>0</v>
      </c>
      <c r="U263" s="32"/>
      <c r="V263" s="32"/>
      <c r="W263" s="32"/>
      <c r="X263" s="32"/>
      <c r="Y263" s="32"/>
      <c r="Z263" s="32"/>
      <c r="AA263" s="32"/>
      <c r="AB263" s="32"/>
      <c r="AC263" s="32"/>
      <c r="AD263" s="32"/>
      <c r="AE263" s="32"/>
      <c r="AR263" s="200" t="s">
        <v>184</v>
      </c>
      <c r="AT263" s="200" t="s">
        <v>179</v>
      </c>
      <c r="AU263" s="200" t="s">
        <v>89</v>
      </c>
      <c r="AY263" s="15" t="s">
        <v>177</v>
      </c>
      <c r="BE263" s="201">
        <f>IF(N263="základní",J263,0)</f>
        <v>0</v>
      </c>
      <c r="BF263" s="201">
        <f>IF(N263="snížená",J263,0)</f>
        <v>0</v>
      </c>
      <c r="BG263" s="201">
        <f>IF(N263="zákl. přenesená",J263,0)</f>
        <v>0</v>
      </c>
      <c r="BH263" s="201">
        <f>IF(N263="sníž. přenesená",J263,0)</f>
        <v>0</v>
      </c>
      <c r="BI263" s="201">
        <f>IF(N263="nulová",J263,0)</f>
        <v>0</v>
      </c>
      <c r="BJ263" s="15" t="s">
        <v>87</v>
      </c>
      <c r="BK263" s="201">
        <f>ROUND(I263*H263,2)</f>
        <v>0</v>
      </c>
      <c r="BL263" s="15" t="s">
        <v>184</v>
      </c>
      <c r="BM263" s="200" t="s">
        <v>1669</v>
      </c>
    </row>
    <row r="264" spans="1:47" s="2" customFormat="1" ht="19.5">
      <c r="A264" s="32"/>
      <c r="B264" s="33"/>
      <c r="C264" s="34"/>
      <c r="D264" s="202" t="s">
        <v>186</v>
      </c>
      <c r="E264" s="34"/>
      <c r="F264" s="203" t="s">
        <v>1670</v>
      </c>
      <c r="G264" s="34"/>
      <c r="H264" s="34"/>
      <c r="I264" s="204"/>
      <c r="J264" s="34"/>
      <c r="K264" s="34"/>
      <c r="L264" s="37"/>
      <c r="M264" s="205"/>
      <c r="N264" s="206"/>
      <c r="O264" s="69"/>
      <c r="P264" s="69"/>
      <c r="Q264" s="69"/>
      <c r="R264" s="69"/>
      <c r="S264" s="69"/>
      <c r="T264" s="70"/>
      <c r="U264" s="32"/>
      <c r="V264" s="32"/>
      <c r="W264" s="32"/>
      <c r="X264" s="32"/>
      <c r="Y264" s="32"/>
      <c r="Z264" s="32"/>
      <c r="AA264" s="32"/>
      <c r="AB264" s="32"/>
      <c r="AC264" s="32"/>
      <c r="AD264" s="32"/>
      <c r="AE264" s="32"/>
      <c r="AT264" s="15" t="s">
        <v>186</v>
      </c>
      <c r="AU264" s="15" t="s">
        <v>89</v>
      </c>
    </row>
    <row r="265" spans="2:63" s="12" customFormat="1" ht="22.9" customHeight="1">
      <c r="B265" s="173"/>
      <c r="C265" s="174"/>
      <c r="D265" s="175" t="s">
        <v>79</v>
      </c>
      <c r="E265" s="187" t="s">
        <v>392</v>
      </c>
      <c r="F265" s="187" t="s">
        <v>393</v>
      </c>
      <c r="G265" s="174"/>
      <c r="H265" s="174"/>
      <c r="I265" s="177"/>
      <c r="J265" s="188">
        <f>BK265</f>
        <v>0</v>
      </c>
      <c r="K265" s="174"/>
      <c r="L265" s="179"/>
      <c r="M265" s="180"/>
      <c r="N265" s="181"/>
      <c r="O265" s="181"/>
      <c r="P265" s="182">
        <f>SUM(P266:P274)</f>
        <v>0</v>
      </c>
      <c r="Q265" s="181"/>
      <c r="R265" s="182">
        <f>SUM(R266:R274)</f>
        <v>0</v>
      </c>
      <c r="S265" s="181"/>
      <c r="T265" s="183">
        <f>SUM(T266:T274)</f>
        <v>0</v>
      </c>
      <c r="AR265" s="184" t="s">
        <v>87</v>
      </c>
      <c r="AT265" s="185" t="s">
        <v>79</v>
      </c>
      <c r="AU265" s="185" t="s">
        <v>87</v>
      </c>
      <c r="AY265" s="184" t="s">
        <v>177</v>
      </c>
      <c r="BK265" s="186">
        <f>SUM(BK266:BK274)</f>
        <v>0</v>
      </c>
    </row>
    <row r="266" spans="1:65" s="2" customFormat="1" ht="24.2" customHeight="1">
      <c r="A266" s="32"/>
      <c r="B266" s="33"/>
      <c r="C266" s="189" t="s">
        <v>451</v>
      </c>
      <c r="D266" s="189" t="s">
        <v>179</v>
      </c>
      <c r="E266" s="190" t="s">
        <v>400</v>
      </c>
      <c r="F266" s="191" t="s">
        <v>401</v>
      </c>
      <c r="G266" s="192" t="s">
        <v>231</v>
      </c>
      <c r="H266" s="193">
        <v>0.173</v>
      </c>
      <c r="I266" s="194"/>
      <c r="J266" s="195">
        <f>ROUND(I266*H266,2)</f>
        <v>0</v>
      </c>
      <c r="K266" s="191" t="s">
        <v>183</v>
      </c>
      <c r="L266" s="37"/>
      <c r="M266" s="196" t="s">
        <v>1</v>
      </c>
      <c r="N266" s="197" t="s">
        <v>45</v>
      </c>
      <c r="O266" s="69"/>
      <c r="P266" s="198">
        <f>O266*H266</f>
        <v>0</v>
      </c>
      <c r="Q266" s="198">
        <v>0</v>
      </c>
      <c r="R266" s="198">
        <f>Q266*H266</f>
        <v>0</v>
      </c>
      <c r="S266" s="198">
        <v>0</v>
      </c>
      <c r="T266" s="199">
        <f>S266*H266</f>
        <v>0</v>
      </c>
      <c r="U266" s="32"/>
      <c r="V266" s="32"/>
      <c r="W266" s="32"/>
      <c r="X266" s="32"/>
      <c r="Y266" s="32"/>
      <c r="Z266" s="32"/>
      <c r="AA266" s="32"/>
      <c r="AB266" s="32"/>
      <c r="AC266" s="32"/>
      <c r="AD266" s="32"/>
      <c r="AE266" s="32"/>
      <c r="AR266" s="200" t="s">
        <v>184</v>
      </c>
      <c r="AT266" s="200" t="s">
        <v>179</v>
      </c>
      <c r="AU266" s="200" t="s">
        <v>89</v>
      </c>
      <c r="AY266" s="15" t="s">
        <v>177</v>
      </c>
      <c r="BE266" s="201">
        <f>IF(N266="základní",J266,0)</f>
        <v>0</v>
      </c>
      <c r="BF266" s="201">
        <f>IF(N266="snížená",J266,0)</f>
        <v>0</v>
      </c>
      <c r="BG266" s="201">
        <f>IF(N266="zákl. přenesená",J266,0)</f>
        <v>0</v>
      </c>
      <c r="BH266" s="201">
        <f>IF(N266="sníž. přenesená",J266,0)</f>
        <v>0</v>
      </c>
      <c r="BI266" s="201">
        <f>IF(N266="nulová",J266,0)</f>
        <v>0</v>
      </c>
      <c r="BJ266" s="15" t="s">
        <v>87</v>
      </c>
      <c r="BK266" s="201">
        <f>ROUND(I266*H266,2)</f>
        <v>0</v>
      </c>
      <c r="BL266" s="15" t="s">
        <v>184</v>
      </c>
      <c r="BM266" s="200" t="s">
        <v>1671</v>
      </c>
    </row>
    <row r="267" spans="1:47" s="2" customFormat="1" ht="29.25">
      <c r="A267" s="32"/>
      <c r="B267" s="33"/>
      <c r="C267" s="34"/>
      <c r="D267" s="202" t="s">
        <v>186</v>
      </c>
      <c r="E267" s="34"/>
      <c r="F267" s="203" t="s">
        <v>403</v>
      </c>
      <c r="G267" s="34"/>
      <c r="H267" s="34"/>
      <c r="I267" s="204"/>
      <c r="J267" s="34"/>
      <c r="K267" s="34"/>
      <c r="L267" s="37"/>
      <c r="M267" s="205"/>
      <c r="N267" s="206"/>
      <c r="O267" s="69"/>
      <c r="P267" s="69"/>
      <c r="Q267" s="69"/>
      <c r="R267" s="69"/>
      <c r="S267" s="69"/>
      <c r="T267" s="70"/>
      <c r="U267" s="32"/>
      <c r="V267" s="32"/>
      <c r="W267" s="32"/>
      <c r="X267" s="32"/>
      <c r="Y267" s="32"/>
      <c r="Z267" s="32"/>
      <c r="AA267" s="32"/>
      <c r="AB267" s="32"/>
      <c r="AC267" s="32"/>
      <c r="AD267" s="32"/>
      <c r="AE267" s="32"/>
      <c r="AT267" s="15" t="s">
        <v>186</v>
      </c>
      <c r="AU267" s="15" t="s">
        <v>89</v>
      </c>
    </row>
    <row r="268" spans="1:65" s="2" customFormat="1" ht="37.9" customHeight="1">
      <c r="A268" s="32"/>
      <c r="B268" s="33"/>
      <c r="C268" s="189" t="s">
        <v>457</v>
      </c>
      <c r="D268" s="189" t="s">
        <v>179</v>
      </c>
      <c r="E268" s="190" t="s">
        <v>1672</v>
      </c>
      <c r="F268" s="191" t="s">
        <v>1673</v>
      </c>
      <c r="G268" s="192" t="s">
        <v>231</v>
      </c>
      <c r="H268" s="193">
        <v>26.23</v>
      </c>
      <c r="I268" s="194"/>
      <c r="J268" s="195">
        <f>ROUND(I268*H268,2)</f>
        <v>0</v>
      </c>
      <c r="K268" s="191" t="s">
        <v>183</v>
      </c>
      <c r="L268" s="37"/>
      <c r="M268" s="196" t="s">
        <v>1</v>
      </c>
      <c r="N268" s="197" t="s">
        <v>45</v>
      </c>
      <c r="O268" s="69"/>
      <c r="P268" s="198">
        <f>O268*H268</f>
        <v>0</v>
      </c>
      <c r="Q268" s="198">
        <v>0</v>
      </c>
      <c r="R268" s="198">
        <f>Q268*H268</f>
        <v>0</v>
      </c>
      <c r="S268" s="198">
        <v>0</v>
      </c>
      <c r="T268" s="199">
        <f>S268*H268</f>
        <v>0</v>
      </c>
      <c r="U268" s="32"/>
      <c r="V268" s="32"/>
      <c r="W268" s="32"/>
      <c r="X268" s="32"/>
      <c r="Y268" s="32"/>
      <c r="Z268" s="32"/>
      <c r="AA268" s="32"/>
      <c r="AB268" s="32"/>
      <c r="AC268" s="32"/>
      <c r="AD268" s="32"/>
      <c r="AE268" s="32"/>
      <c r="AR268" s="200" t="s">
        <v>184</v>
      </c>
      <c r="AT268" s="200" t="s">
        <v>179</v>
      </c>
      <c r="AU268" s="200" t="s">
        <v>89</v>
      </c>
      <c r="AY268" s="15" t="s">
        <v>177</v>
      </c>
      <c r="BE268" s="201">
        <f>IF(N268="základní",J268,0)</f>
        <v>0</v>
      </c>
      <c r="BF268" s="201">
        <f>IF(N268="snížená",J268,0)</f>
        <v>0</v>
      </c>
      <c r="BG268" s="201">
        <f>IF(N268="zákl. přenesená",J268,0)</f>
        <v>0</v>
      </c>
      <c r="BH268" s="201">
        <f>IF(N268="sníž. přenesená",J268,0)</f>
        <v>0</v>
      </c>
      <c r="BI268" s="201">
        <f>IF(N268="nulová",J268,0)</f>
        <v>0</v>
      </c>
      <c r="BJ268" s="15" t="s">
        <v>87</v>
      </c>
      <c r="BK268" s="201">
        <f>ROUND(I268*H268,2)</f>
        <v>0</v>
      </c>
      <c r="BL268" s="15" t="s">
        <v>184</v>
      </c>
      <c r="BM268" s="200" t="s">
        <v>1674</v>
      </c>
    </row>
    <row r="269" spans="1:47" s="2" customFormat="1" ht="29.25">
      <c r="A269" s="32"/>
      <c r="B269" s="33"/>
      <c r="C269" s="34"/>
      <c r="D269" s="202" t="s">
        <v>186</v>
      </c>
      <c r="E269" s="34"/>
      <c r="F269" s="203" t="s">
        <v>1675</v>
      </c>
      <c r="G269" s="34"/>
      <c r="H269" s="34"/>
      <c r="I269" s="204"/>
      <c r="J269" s="34"/>
      <c r="K269" s="34"/>
      <c r="L269" s="37"/>
      <c r="M269" s="205"/>
      <c r="N269" s="206"/>
      <c r="O269" s="69"/>
      <c r="P269" s="69"/>
      <c r="Q269" s="69"/>
      <c r="R269" s="69"/>
      <c r="S269" s="69"/>
      <c r="T269" s="70"/>
      <c r="U269" s="32"/>
      <c r="V269" s="32"/>
      <c r="W269" s="32"/>
      <c r="X269" s="32"/>
      <c r="Y269" s="32"/>
      <c r="Z269" s="32"/>
      <c r="AA269" s="32"/>
      <c r="AB269" s="32"/>
      <c r="AC269" s="32"/>
      <c r="AD269" s="32"/>
      <c r="AE269" s="32"/>
      <c r="AT269" s="15" t="s">
        <v>186</v>
      </c>
      <c r="AU269" s="15" t="s">
        <v>89</v>
      </c>
    </row>
    <row r="270" spans="1:65" s="2" customFormat="1" ht="14.45" customHeight="1">
      <c r="A270" s="32"/>
      <c r="B270" s="33"/>
      <c r="C270" s="189" t="s">
        <v>461</v>
      </c>
      <c r="D270" s="189" t="s">
        <v>179</v>
      </c>
      <c r="E270" s="190" t="s">
        <v>405</v>
      </c>
      <c r="F270" s="191" t="s">
        <v>406</v>
      </c>
      <c r="G270" s="192" t="s">
        <v>231</v>
      </c>
      <c r="H270" s="193">
        <v>26.396</v>
      </c>
      <c r="I270" s="194"/>
      <c r="J270" s="195">
        <f>ROUND(I270*H270,2)</f>
        <v>0</v>
      </c>
      <c r="K270" s="191" t="s">
        <v>183</v>
      </c>
      <c r="L270" s="37"/>
      <c r="M270" s="196" t="s">
        <v>1</v>
      </c>
      <c r="N270" s="197" t="s">
        <v>45</v>
      </c>
      <c r="O270" s="69"/>
      <c r="P270" s="198">
        <f>O270*H270</f>
        <v>0</v>
      </c>
      <c r="Q270" s="198">
        <v>0</v>
      </c>
      <c r="R270" s="198">
        <f>Q270*H270</f>
        <v>0</v>
      </c>
      <c r="S270" s="198">
        <v>0</v>
      </c>
      <c r="T270" s="199">
        <f>S270*H270</f>
        <v>0</v>
      </c>
      <c r="U270" s="32"/>
      <c r="V270" s="32"/>
      <c r="W270" s="32"/>
      <c r="X270" s="32"/>
      <c r="Y270" s="32"/>
      <c r="Z270" s="32"/>
      <c r="AA270" s="32"/>
      <c r="AB270" s="32"/>
      <c r="AC270" s="32"/>
      <c r="AD270" s="32"/>
      <c r="AE270" s="32"/>
      <c r="AR270" s="200" t="s">
        <v>184</v>
      </c>
      <c r="AT270" s="200" t="s">
        <v>179</v>
      </c>
      <c r="AU270" s="200" t="s">
        <v>89</v>
      </c>
      <c r="AY270" s="15" t="s">
        <v>177</v>
      </c>
      <c r="BE270" s="201">
        <f>IF(N270="základní",J270,0)</f>
        <v>0</v>
      </c>
      <c r="BF270" s="201">
        <f>IF(N270="snížená",J270,0)</f>
        <v>0</v>
      </c>
      <c r="BG270" s="201">
        <f>IF(N270="zákl. přenesená",J270,0)</f>
        <v>0</v>
      </c>
      <c r="BH270" s="201">
        <f>IF(N270="sníž. přenesená",J270,0)</f>
        <v>0</v>
      </c>
      <c r="BI270" s="201">
        <f>IF(N270="nulová",J270,0)</f>
        <v>0</v>
      </c>
      <c r="BJ270" s="15" t="s">
        <v>87</v>
      </c>
      <c r="BK270" s="201">
        <f>ROUND(I270*H270,2)</f>
        <v>0</v>
      </c>
      <c r="BL270" s="15" t="s">
        <v>184</v>
      </c>
      <c r="BM270" s="200" t="s">
        <v>1676</v>
      </c>
    </row>
    <row r="271" spans="1:47" s="2" customFormat="1" ht="19.5">
      <c r="A271" s="32"/>
      <c r="B271" s="33"/>
      <c r="C271" s="34"/>
      <c r="D271" s="202" t="s">
        <v>186</v>
      </c>
      <c r="E271" s="34"/>
      <c r="F271" s="203" t="s">
        <v>408</v>
      </c>
      <c r="G271" s="34"/>
      <c r="H271" s="34"/>
      <c r="I271" s="204"/>
      <c r="J271" s="34"/>
      <c r="K271" s="34"/>
      <c r="L271" s="37"/>
      <c r="M271" s="205"/>
      <c r="N271" s="206"/>
      <c r="O271" s="69"/>
      <c r="P271" s="69"/>
      <c r="Q271" s="69"/>
      <c r="R271" s="69"/>
      <c r="S271" s="69"/>
      <c r="T271" s="70"/>
      <c r="U271" s="32"/>
      <c r="V271" s="32"/>
      <c r="W271" s="32"/>
      <c r="X271" s="32"/>
      <c r="Y271" s="32"/>
      <c r="Z271" s="32"/>
      <c r="AA271" s="32"/>
      <c r="AB271" s="32"/>
      <c r="AC271" s="32"/>
      <c r="AD271" s="32"/>
      <c r="AE271" s="32"/>
      <c r="AT271" s="15" t="s">
        <v>186</v>
      </c>
      <c r="AU271" s="15" t="s">
        <v>89</v>
      </c>
    </row>
    <row r="272" spans="1:65" s="2" customFormat="1" ht="24.2" customHeight="1">
      <c r="A272" s="32"/>
      <c r="B272" s="33"/>
      <c r="C272" s="189" t="s">
        <v>468</v>
      </c>
      <c r="D272" s="189" t="s">
        <v>179</v>
      </c>
      <c r="E272" s="190" t="s">
        <v>410</v>
      </c>
      <c r="F272" s="191" t="s">
        <v>411</v>
      </c>
      <c r="G272" s="192" t="s">
        <v>231</v>
      </c>
      <c r="H272" s="193">
        <v>105.584</v>
      </c>
      <c r="I272" s="194"/>
      <c r="J272" s="195">
        <f>ROUND(I272*H272,2)</f>
        <v>0</v>
      </c>
      <c r="K272" s="191" t="s">
        <v>183</v>
      </c>
      <c r="L272" s="37"/>
      <c r="M272" s="196" t="s">
        <v>1</v>
      </c>
      <c r="N272" s="197" t="s">
        <v>45</v>
      </c>
      <c r="O272" s="69"/>
      <c r="P272" s="198">
        <f>O272*H272</f>
        <v>0</v>
      </c>
      <c r="Q272" s="198">
        <v>0</v>
      </c>
      <c r="R272" s="198">
        <f>Q272*H272</f>
        <v>0</v>
      </c>
      <c r="S272" s="198">
        <v>0</v>
      </c>
      <c r="T272" s="199">
        <f>S272*H272</f>
        <v>0</v>
      </c>
      <c r="U272" s="32"/>
      <c r="V272" s="32"/>
      <c r="W272" s="32"/>
      <c r="X272" s="32"/>
      <c r="Y272" s="32"/>
      <c r="Z272" s="32"/>
      <c r="AA272" s="32"/>
      <c r="AB272" s="32"/>
      <c r="AC272" s="32"/>
      <c r="AD272" s="32"/>
      <c r="AE272" s="32"/>
      <c r="AR272" s="200" t="s">
        <v>184</v>
      </c>
      <c r="AT272" s="200" t="s">
        <v>179</v>
      </c>
      <c r="AU272" s="200" t="s">
        <v>89</v>
      </c>
      <c r="AY272" s="15" t="s">
        <v>177</v>
      </c>
      <c r="BE272" s="201">
        <f>IF(N272="základní",J272,0)</f>
        <v>0</v>
      </c>
      <c r="BF272" s="201">
        <f>IF(N272="snížená",J272,0)</f>
        <v>0</v>
      </c>
      <c r="BG272" s="201">
        <f>IF(N272="zákl. přenesená",J272,0)</f>
        <v>0</v>
      </c>
      <c r="BH272" s="201">
        <f>IF(N272="sníž. přenesená",J272,0)</f>
        <v>0</v>
      </c>
      <c r="BI272" s="201">
        <f>IF(N272="nulová",J272,0)</f>
        <v>0</v>
      </c>
      <c r="BJ272" s="15" t="s">
        <v>87</v>
      </c>
      <c r="BK272" s="201">
        <f>ROUND(I272*H272,2)</f>
        <v>0</v>
      </c>
      <c r="BL272" s="15" t="s">
        <v>184</v>
      </c>
      <c r="BM272" s="200" t="s">
        <v>1677</v>
      </c>
    </row>
    <row r="273" spans="1:47" s="2" customFormat="1" ht="29.25">
      <c r="A273" s="32"/>
      <c r="B273" s="33"/>
      <c r="C273" s="34"/>
      <c r="D273" s="202" t="s">
        <v>186</v>
      </c>
      <c r="E273" s="34"/>
      <c r="F273" s="203" t="s">
        <v>413</v>
      </c>
      <c r="G273" s="34"/>
      <c r="H273" s="34"/>
      <c r="I273" s="204"/>
      <c r="J273" s="34"/>
      <c r="K273" s="34"/>
      <c r="L273" s="37"/>
      <c r="M273" s="205"/>
      <c r="N273" s="206"/>
      <c r="O273" s="69"/>
      <c r="P273" s="69"/>
      <c r="Q273" s="69"/>
      <c r="R273" s="69"/>
      <c r="S273" s="69"/>
      <c r="T273" s="70"/>
      <c r="U273" s="32"/>
      <c r="V273" s="32"/>
      <c r="W273" s="32"/>
      <c r="X273" s="32"/>
      <c r="Y273" s="32"/>
      <c r="Z273" s="32"/>
      <c r="AA273" s="32"/>
      <c r="AB273" s="32"/>
      <c r="AC273" s="32"/>
      <c r="AD273" s="32"/>
      <c r="AE273" s="32"/>
      <c r="AT273" s="15" t="s">
        <v>186</v>
      </c>
      <c r="AU273" s="15" t="s">
        <v>89</v>
      </c>
    </row>
    <row r="274" spans="1:47" s="2" customFormat="1" ht="19.5">
      <c r="A274" s="32"/>
      <c r="B274" s="33"/>
      <c r="C274" s="34"/>
      <c r="D274" s="202" t="s">
        <v>188</v>
      </c>
      <c r="E274" s="34"/>
      <c r="F274" s="207" t="s">
        <v>414</v>
      </c>
      <c r="G274" s="34"/>
      <c r="H274" s="34"/>
      <c r="I274" s="204"/>
      <c r="J274" s="34"/>
      <c r="K274" s="34"/>
      <c r="L274" s="37"/>
      <c r="M274" s="205"/>
      <c r="N274" s="206"/>
      <c r="O274" s="69"/>
      <c r="P274" s="69"/>
      <c r="Q274" s="69"/>
      <c r="R274" s="69"/>
      <c r="S274" s="69"/>
      <c r="T274" s="70"/>
      <c r="U274" s="32"/>
      <c r="V274" s="32"/>
      <c r="W274" s="32"/>
      <c r="X274" s="32"/>
      <c r="Y274" s="32"/>
      <c r="Z274" s="32"/>
      <c r="AA274" s="32"/>
      <c r="AB274" s="32"/>
      <c r="AC274" s="32"/>
      <c r="AD274" s="32"/>
      <c r="AE274" s="32"/>
      <c r="AT274" s="15" t="s">
        <v>188</v>
      </c>
      <c r="AU274" s="15" t="s">
        <v>89</v>
      </c>
    </row>
    <row r="275" spans="2:63" s="12" customFormat="1" ht="22.9" customHeight="1">
      <c r="B275" s="173"/>
      <c r="C275" s="174"/>
      <c r="D275" s="175" t="s">
        <v>79</v>
      </c>
      <c r="E275" s="187" t="s">
        <v>415</v>
      </c>
      <c r="F275" s="187" t="s">
        <v>416</v>
      </c>
      <c r="G275" s="174"/>
      <c r="H275" s="174"/>
      <c r="I275" s="177"/>
      <c r="J275" s="188">
        <f>BK275</f>
        <v>0</v>
      </c>
      <c r="K275" s="174"/>
      <c r="L275" s="179"/>
      <c r="M275" s="180"/>
      <c r="N275" s="181"/>
      <c r="O275" s="181"/>
      <c r="P275" s="182">
        <f>SUM(P276:P277)</f>
        <v>0</v>
      </c>
      <c r="Q275" s="181"/>
      <c r="R275" s="182">
        <f>SUM(R276:R277)</f>
        <v>0</v>
      </c>
      <c r="S275" s="181"/>
      <c r="T275" s="183">
        <f>SUM(T276:T277)</f>
        <v>0</v>
      </c>
      <c r="AR275" s="184" t="s">
        <v>87</v>
      </c>
      <c r="AT275" s="185" t="s">
        <v>79</v>
      </c>
      <c r="AU275" s="185" t="s">
        <v>87</v>
      </c>
      <c r="AY275" s="184" t="s">
        <v>177</v>
      </c>
      <c r="BK275" s="186">
        <f>SUM(BK276:BK277)</f>
        <v>0</v>
      </c>
    </row>
    <row r="276" spans="1:65" s="2" customFormat="1" ht="24.2" customHeight="1">
      <c r="A276" s="32"/>
      <c r="B276" s="33"/>
      <c r="C276" s="189" t="s">
        <v>472</v>
      </c>
      <c r="D276" s="189" t="s">
        <v>179</v>
      </c>
      <c r="E276" s="190" t="s">
        <v>418</v>
      </c>
      <c r="F276" s="191" t="s">
        <v>419</v>
      </c>
      <c r="G276" s="192" t="s">
        <v>231</v>
      </c>
      <c r="H276" s="193">
        <v>93.376</v>
      </c>
      <c r="I276" s="194"/>
      <c r="J276" s="195">
        <f>ROUND(I276*H276,2)</f>
        <v>0</v>
      </c>
      <c r="K276" s="191" t="s">
        <v>183</v>
      </c>
      <c r="L276" s="37"/>
      <c r="M276" s="196" t="s">
        <v>1</v>
      </c>
      <c r="N276" s="197" t="s">
        <v>45</v>
      </c>
      <c r="O276" s="69"/>
      <c r="P276" s="198">
        <f>O276*H276</f>
        <v>0</v>
      </c>
      <c r="Q276" s="198">
        <v>0</v>
      </c>
      <c r="R276" s="198">
        <f>Q276*H276</f>
        <v>0</v>
      </c>
      <c r="S276" s="198">
        <v>0</v>
      </c>
      <c r="T276" s="199">
        <f>S276*H276</f>
        <v>0</v>
      </c>
      <c r="U276" s="32"/>
      <c r="V276" s="32"/>
      <c r="W276" s="32"/>
      <c r="X276" s="32"/>
      <c r="Y276" s="32"/>
      <c r="Z276" s="32"/>
      <c r="AA276" s="32"/>
      <c r="AB276" s="32"/>
      <c r="AC276" s="32"/>
      <c r="AD276" s="32"/>
      <c r="AE276" s="32"/>
      <c r="AR276" s="200" t="s">
        <v>184</v>
      </c>
      <c r="AT276" s="200" t="s">
        <v>179</v>
      </c>
      <c r="AU276" s="200" t="s">
        <v>89</v>
      </c>
      <c r="AY276" s="15" t="s">
        <v>177</v>
      </c>
      <c r="BE276" s="201">
        <f>IF(N276="základní",J276,0)</f>
        <v>0</v>
      </c>
      <c r="BF276" s="201">
        <f>IF(N276="snížená",J276,0)</f>
        <v>0</v>
      </c>
      <c r="BG276" s="201">
        <f>IF(N276="zákl. přenesená",J276,0)</f>
        <v>0</v>
      </c>
      <c r="BH276" s="201">
        <f>IF(N276="sníž. přenesená",J276,0)</f>
        <v>0</v>
      </c>
      <c r="BI276" s="201">
        <f>IF(N276="nulová",J276,0)</f>
        <v>0</v>
      </c>
      <c r="BJ276" s="15" t="s">
        <v>87</v>
      </c>
      <c r="BK276" s="201">
        <f>ROUND(I276*H276,2)</f>
        <v>0</v>
      </c>
      <c r="BL276" s="15" t="s">
        <v>184</v>
      </c>
      <c r="BM276" s="200" t="s">
        <v>1678</v>
      </c>
    </row>
    <row r="277" spans="1:47" s="2" customFormat="1" ht="29.25">
      <c r="A277" s="32"/>
      <c r="B277" s="33"/>
      <c r="C277" s="34"/>
      <c r="D277" s="202" t="s">
        <v>186</v>
      </c>
      <c r="E277" s="34"/>
      <c r="F277" s="203" t="s">
        <v>421</v>
      </c>
      <c r="G277" s="34"/>
      <c r="H277" s="34"/>
      <c r="I277" s="204"/>
      <c r="J277" s="34"/>
      <c r="K277" s="34"/>
      <c r="L277" s="37"/>
      <c r="M277" s="205"/>
      <c r="N277" s="206"/>
      <c r="O277" s="69"/>
      <c r="P277" s="69"/>
      <c r="Q277" s="69"/>
      <c r="R277" s="69"/>
      <c r="S277" s="69"/>
      <c r="T277" s="70"/>
      <c r="U277" s="32"/>
      <c r="V277" s="32"/>
      <c r="W277" s="32"/>
      <c r="X277" s="32"/>
      <c r="Y277" s="32"/>
      <c r="Z277" s="32"/>
      <c r="AA277" s="32"/>
      <c r="AB277" s="32"/>
      <c r="AC277" s="32"/>
      <c r="AD277" s="32"/>
      <c r="AE277" s="32"/>
      <c r="AT277" s="15" t="s">
        <v>186</v>
      </c>
      <c r="AU277" s="15" t="s">
        <v>89</v>
      </c>
    </row>
    <row r="278" spans="2:63" s="12" customFormat="1" ht="25.9" customHeight="1">
      <c r="B278" s="173"/>
      <c r="C278" s="174"/>
      <c r="D278" s="175" t="s">
        <v>79</v>
      </c>
      <c r="E278" s="176" t="s">
        <v>1679</v>
      </c>
      <c r="F278" s="176" t="s">
        <v>1680</v>
      </c>
      <c r="G278" s="174"/>
      <c r="H278" s="174"/>
      <c r="I278" s="177"/>
      <c r="J278" s="178">
        <f>BK278</f>
        <v>0</v>
      </c>
      <c r="K278" s="174"/>
      <c r="L278" s="179"/>
      <c r="M278" s="180"/>
      <c r="N278" s="181"/>
      <c r="O278" s="181"/>
      <c r="P278" s="182">
        <f>P279+P288</f>
        <v>0</v>
      </c>
      <c r="Q278" s="181"/>
      <c r="R278" s="182">
        <f>R279+R288</f>
        <v>0.5022519999999999</v>
      </c>
      <c r="S278" s="181"/>
      <c r="T278" s="183">
        <f>T279+T288</f>
        <v>0</v>
      </c>
      <c r="AR278" s="184" t="s">
        <v>89</v>
      </c>
      <c r="AT278" s="185" t="s">
        <v>79</v>
      </c>
      <c r="AU278" s="185" t="s">
        <v>80</v>
      </c>
      <c r="AY278" s="184" t="s">
        <v>177</v>
      </c>
      <c r="BK278" s="186">
        <f>BK279+BK288</f>
        <v>0</v>
      </c>
    </row>
    <row r="279" spans="2:63" s="12" customFormat="1" ht="22.9" customHeight="1">
      <c r="B279" s="173"/>
      <c r="C279" s="174"/>
      <c r="D279" s="175" t="s">
        <v>79</v>
      </c>
      <c r="E279" s="187" t="s">
        <v>1681</v>
      </c>
      <c r="F279" s="187" t="s">
        <v>1682</v>
      </c>
      <c r="G279" s="174"/>
      <c r="H279" s="174"/>
      <c r="I279" s="177"/>
      <c r="J279" s="188">
        <f>BK279</f>
        <v>0</v>
      </c>
      <c r="K279" s="174"/>
      <c r="L279" s="179"/>
      <c r="M279" s="180"/>
      <c r="N279" s="181"/>
      <c r="O279" s="181"/>
      <c r="P279" s="182">
        <f>SUM(P280:P287)</f>
        <v>0</v>
      </c>
      <c r="Q279" s="181"/>
      <c r="R279" s="182">
        <f>SUM(R280:R287)</f>
        <v>0.49116399999999993</v>
      </c>
      <c r="S279" s="181"/>
      <c r="T279" s="183">
        <f>SUM(T280:T287)</f>
        <v>0</v>
      </c>
      <c r="AR279" s="184" t="s">
        <v>89</v>
      </c>
      <c r="AT279" s="185" t="s">
        <v>79</v>
      </c>
      <c r="AU279" s="185" t="s">
        <v>87</v>
      </c>
      <c r="AY279" s="184" t="s">
        <v>177</v>
      </c>
      <c r="BK279" s="186">
        <f>SUM(BK280:BK287)</f>
        <v>0</v>
      </c>
    </row>
    <row r="280" spans="1:65" s="2" customFormat="1" ht="24.2" customHeight="1">
      <c r="A280" s="32"/>
      <c r="B280" s="33"/>
      <c r="C280" s="189" t="s">
        <v>479</v>
      </c>
      <c r="D280" s="189" t="s">
        <v>179</v>
      </c>
      <c r="E280" s="190" t="s">
        <v>1683</v>
      </c>
      <c r="F280" s="191" t="s">
        <v>1684</v>
      </c>
      <c r="G280" s="192" t="s">
        <v>182</v>
      </c>
      <c r="H280" s="193">
        <v>36.6</v>
      </c>
      <c r="I280" s="194"/>
      <c r="J280" s="195">
        <f>ROUND(I280*H280,2)</f>
        <v>0</v>
      </c>
      <c r="K280" s="191" t="s">
        <v>183</v>
      </c>
      <c r="L280" s="37"/>
      <c r="M280" s="196" t="s">
        <v>1</v>
      </c>
      <c r="N280" s="197" t="s">
        <v>45</v>
      </c>
      <c r="O280" s="69"/>
      <c r="P280" s="198">
        <f>O280*H280</f>
        <v>0</v>
      </c>
      <c r="Q280" s="198">
        <v>3E-05</v>
      </c>
      <c r="R280" s="198">
        <f>Q280*H280</f>
        <v>0.001098</v>
      </c>
      <c r="S280" s="198">
        <v>0</v>
      </c>
      <c r="T280" s="199">
        <f>S280*H280</f>
        <v>0</v>
      </c>
      <c r="U280" s="32"/>
      <c r="V280" s="32"/>
      <c r="W280" s="32"/>
      <c r="X280" s="32"/>
      <c r="Y280" s="32"/>
      <c r="Z280" s="32"/>
      <c r="AA280" s="32"/>
      <c r="AB280" s="32"/>
      <c r="AC280" s="32"/>
      <c r="AD280" s="32"/>
      <c r="AE280" s="32"/>
      <c r="AR280" s="200" t="s">
        <v>245</v>
      </c>
      <c r="AT280" s="200" t="s">
        <v>179</v>
      </c>
      <c r="AU280" s="200" t="s">
        <v>89</v>
      </c>
      <c r="AY280" s="15" t="s">
        <v>177</v>
      </c>
      <c r="BE280" s="201">
        <f>IF(N280="základní",J280,0)</f>
        <v>0</v>
      </c>
      <c r="BF280" s="201">
        <f>IF(N280="snížená",J280,0)</f>
        <v>0</v>
      </c>
      <c r="BG280" s="201">
        <f>IF(N280="zákl. přenesená",J280,0)</f>
        <v>0</v>
      </c>
      <c r="BH280" s="201">
        <f>IF(N280="sníž. přenesená",J280,0)</f>
        <v>0</v>
      </c>
      <c r="BI280" s="201">
        <f>IF(N280="nulová",J280,0)</f>
        <v>0</v>
      </c>
      <c r="BJ280" s="15" t="s">
        <v>87</v>
      </c>
      <c r="BK280" s="201">
        <f>ROUND(I280*H280,2)</f>
        <v>0</v>
      </c>
      <c r="BL280" s="15" t="s">
        <v>245</v>
      </c>
      <c r="BM280" s="200" t="s">
        <v>1685</v>
      </c>
    </row>
    <row r="281" spans="1:47" s="2" customFormat="1" ht="19.5">
      <c r="A281" s="32"/>
      <c r="B281" s="33"/>
      <c r="C281" s="34"/>
      <c r="D281" s="202" t="s">
        <v>186</v>
      </c>
      <c r="E281" s="34"/>
      <c r="F281" s="203" t="s">
        <v>1686</v>
      </c>
      <c r="G281" s="34"/>
      <c r="H281" s="34"/>
      <c r="I281" s="204"/>
      <c r="J281" s="34"/>
      <c r="K281" s="34"/>
      <c r="L281" s="37"/>
      <c r="M281" s="205"/>
      <c r="N281" s="206"/>
      <c r="O281" s="69"/>
      <c r="P281" s="69"/>
      <c r="Q281" s="69"/>
      <c r="R281" s="69"/>
      <c r="S281" s="69"/>
      <c r="T281" s="70"/>
      <c r="U281" s="32"/>
      <c r="V281" s="32"/>
      <c r="W281" s="32"/>
      <c r="X281" s="32"/>
      <c r="Y281" s="32"/>
      <c r="Z281" s="32"/>
      <c r="AA281" s="32"/>
      <c r="AB281" s="32"/>
      <c r="AC281" s="32"/>
      <c r="AD281" s="32"/>
      <c r="AE281" s="32"/>
      <c r="AT281" s="15" t="s">
        <v>186</v>
      </c>
      <c r="AU281" s="15" t="s">
        <v>89</v>
      </c>
    </row>
    <row r="282" spans="1:65" s="2" customFormat="1" ht="14.45" customHeight="1">
      <c r="A282" s="32"/>
      <c r="B282" s="33"/>
      <c r="C282" s="208" t="s">
        <v>485</v>
      </c>
      <c r="D282" s="208" t="s">
        <v>246</v>
      </c>
      <c r="E282" s="209" t="s">
        <v>1687</v>
      </c>
      <c r="F282" s="210" t="s">
        <v>1688</v>
      </c>
      <c r="G282" s="211" t="s">
        <v>231</v>
      </c>
      <c r="H282" s="212">
        <v>0.1</v>
      </c>
      <c r="I282" s="213"/>
      <c r="J282" s="214">
        <f>ROUND(I282*H282,2)</f>
        <v>0</v>
      </c>
      <c r="K282" s="210" t="s">
        <v>183</v>
      </c>
      <c r="L282" s="215"/>
      <c r="M282" s="216" t="s">
        <v>1</v>
      </c>
      <c r="N282" s="217" t="s">
        <v>45</v>
      </c>
      <c r="O282" s="69"/>
      <c r="P282" s="198">
        <f>O282*H282</f>
        <v>0</v>
      </c>
      <c r="Q282" s="198">
        <v>1</v>
      </c>
      <c r="R282" s="198">
        <f>Q282*H282</f>
        <v>0.1</v>
      </c>
      <c r="S282" s="198">
        <v>0</v>
      </c>
      <c r="T282" s="199">
        <f>S282*H282</f>
        <v>0</v>
      </c>
      <c r="U282" s="32"/>
      <c r="V282" s="32"/>
      <c r="W282" s="32"/>
      <c r="X282" s="32"/>
      <c r="Y282" s="32"/>
      <c r="Z282" s="32"/>
      <c r="AA282" s="32"/>
      <c r="AB282" s="32"/>
      <c r="AC282" s="32"/>
      <c r="AD282" s="32"/>
      <c r="AE282" s="32"/>
      <c r="AR282" s="200" t="s">
        <v>335</v>
      </c>
      <c r="AT282" s="200" t="s">
        <v>246</v>
      </c>
      <c r="AU282" s="200" t="s">
        <v>89</v>
      </c>
      <c r="AY282" s="15" t="s">
        <v>177</v>
      </c>
      <c r="BE282" s="201">
        <f>IF(N282="základní",J282,0)</f>
        <v>0</v>
      </c>
      <c r="BF282" s="201">
        <f>IF(N282="snížená",J282,0)</f>
        <v>0</v>
      </c>
      <c r="BG282" s="201">
        <f>IF(N282="zákl. přenesená",J282,0)</f>
        <v>0</v>
      </c>
      <c r="BH282" s="201">
        <f>IF(N282="sníž. přenesená",J282,0)</f>
        <v>0</v>
      </c>
      <c r="BI282" s="201">
        <f>IF(N282="nulová",J282,0)</f>
        <v>0</v>
      </c>
      <c r="BJ282" s="15" t="s">
        <v>87</v>
      </c>
      <c r="BK282" s="201">
        <f>ROUND(I282*H282,2)</f>
        <v>0</v>
      </c>
      <c r="BL282" s="15" t="s">
        <v>245</v>
      </c>
      <c r="BM282" s="200" t="s">
        <v>1689</v>
      </c>
    </row>
    <row r="283" spans="1:47" s="2" customFormat="1" ht="19.5">
      <c r="A283" s="32"/>
      <c r="B283" s="33"/>
      <c r="C283" s="34"/>
      <c r="D283" s="202" t="s">
        <v>186</v>
      </c>
      <c r="E283" s="34"/>
      <c r="F283" s="203" t="s">
        <v>1690</v>
      </c>
      <c r="G283" s="34"/>
      <c r="H283" s="34"/>
      <c r="I283" s="204"/>
      <c r="J283" s="34"/>
      <c r="K283" s="34"/>
      <c r="L283" s="37"/>
      <c r="M283" s="205"/>
      <c r="N283" s="206"/>
      <c r="O283" s="69"/>
      <c r="P283" s="69"/>
      <c r="Q283" s="69"/>
      <c r="R283" s="69"/>
      <c r="S283" s="69"/>
      <c r="T283" s="70"/>
      <c r="U283" s="32"/>
      <c r="V283" s="32"/>
      <c r="W283" s="32"/>
      <c r="X283" s="32"/>
      <c r="Y283" s="32"/>
      <c r="Z283" s="32"/>
      <c r="AA283" s="32"/>
      <c r="AB283" s="32"/>
      <c r="AC283" s="32"/>
      <c r="AD283" s="32"/>
      <c r="AE283" s="32"/>
      <c r="AT283" s="15" t="s">
        <v>186</v>
      </c>
      <c r="AU283" s="15" t="s">
        <v>89</v>
      </c>
    </row>
    <row r="284" spans="1:65" s="2" customFormat="1" ht="14.45" customHeight="1">
      <c r="A284" s="32"/>
      <c r="B284" s="33"/>
      <c r="C284" s="189" t="s">
        <v>494</v>
      </c>
      <c r="D284" s="189" t="s">
        <v>179</v>
      </c>
      <c r="E284" s="190" t="s">
        <v>1691</v>
      </c>
      <c r="F284" s="191" t="s">
        <v>1692</v>
      </c>
      <c r="G284" s="192" t="s">
        <v>182</v>
      </c>
      <c r="H284" s="193">
        <v>73.2</v>
      </c>
      <c r="I284" s="194"/>
      <c r="J284" s="195">
        <f>ROUND(I284*H284,2)</f>
        <v>0</v>
      </c>
      <c r="K284" s="191" t="s">
        <v>183</v>
      </c>
      <c r="L284" s="37"/>
      <c r="M284" s="196" t="s">
        <v>1</v>
      </c>
      <c r="N284" s="197" t="s">
        <v>45</v>
      </c>
      <c r="O284" s="69"/>
      <c r="P284" s="198">
        <f>O284*H284</f>
        <v>0</v>
      </c>
      <c r="Q284" s="198">
        <v>0.00038</v>
      </c>
      <c r="R284" s="198">
        <f>Q284*H284</f>
        <v>0.027816000000000004</v>
      </c>
      <c r="S284" s="198">
        <v>0</v>
      </c>
      <c r="T284" s="199">
        <f>S284*H284</f>
        <v>0</v>
      </c>
      <c r="U284" s="32"/>
      <c r="V284" s="32"/>
      <c r="W284" s="32"/>
      <c r="X284" s="32"/>
      <c r="Y284" s="32"/>
      <c r="Z284" s="32"/>
      <c r="AA284" s="32"/>
      <c r="AB284" s="32"/>
      <c r="AC284" s="32"/>
      <c r="AD284" s="32"/>
      <c r="AE284" s="32"/>
      <c r="AR284" s="200" t="s">
        <v>245</v>
      </c>
      <c r="AT284" s="200" t="s">
        <v>179</v>
      </c>
      <c r="AU284" s="200" t="s">
        <v>89</v>
      </c>
      <c r="AY284" s="15" t="s">
        <v>177</v>
      </c>
      <c r="BE284" s="201">
        <f>IF(N284="základní",J284,0)</f>
        <v>0</v>
      </c>
      <c r="BF284" s="201">
        <f>IF(N284="snížená",J284,0)</f>
        <v>0</v>
      </c>
      <c r="BG284" s="201">
        <f>IF(N284="zákl. přenesená",J284,0)</f>
        <v>0</v>
      </c>
      <c r="BH284" s="201">
        <f>IF(N284="sníž. přenesená",J284,0)</f>
        <v>0</v>
      </c>
      <c r="BI284" s="201">
        <f>IF(N284="nulová",J284,0)</f>
        <v>0</v>
      </c>
      <c r="BJ284" s="15" t="s">
        <v>87</v>
      </c>
      <c r="BK284" s="201">
        <f>ROUND(I284*H284,2)</f>
        <v>0</v>
      </c>
      <c r="BL284" s="15" t="s">
        <v>245</v>
      </c>
      <c r="BM284" s="200" t="s">
        <v>1693</v>
      </c>
    </row>
    <row r="285" spans="1:47" s="2" customFormat="1" ht="11.25">
      <c r="A285" s="32"/>
      <c r="B285" s="33"/>
      <c r="C285" s="34"/>
      <c r="D285" s="202" t="s">
        <v>186</v>
      </c>
      <c r="E285" s="34"/>
      <c r="F285" s="203" t="s">
        <v>1694</v>
      </c>
      <c r="G285" s="34"/>
      <c r="H285" s="34"/>
      <c r="I285" s="204"/>
      <c r="J285" s="34"/>
      <c r="K285" s="34"/>
      <c r="L285" s="37"/>
      <c r="M285" s="205"/>
      <c r="N285" s="206"/>
      <c r="O285" s="69"/>
      <c r="P285" s="69"/>
      <c r="Q285" s="69"/>
      <c r="R285" s="69"/>
      <c r="S285" s="69"/>
      <c r="T285" s="70"/>
      <c r="U285" s="32"/>
      <c r="V285" s="32"/>
      <c r="W285" s="32"/>
      <c r="X285" s="32"/>
      <c r="Y285" s="32"/>
      <c r="Z285" s="32"/>
      <c r="AA285" s="32"/>
      <c r="AB285" s="32"/>
      <c r="AC285" s="32"/>
      <c r="AD285" s="32"/>
      <c r="AE285" s="32"/>
      <c r="AT285" s="15" t="s">
        <v>186</v>
      </c>
      <c r="AU285" s="15" t="s">
        <v>89</v>
      </c>
    </row>
    <row r="286" spans="1:65" s="2" customFormat="1" ht="14.45" customHeight="1">
      <c r="A286" s="32"/>
      <c r="B286" s="33"/>
      <c r="C286" s="208" t="s">
        <v>639</v>
      </c>
      <c r="D286" s="208" t="s">
        <v>246</v>
      </c>
      <c r="E286" s="209" t="s">
        <v>1695</v>
      </c>
      <c r="F286" s="210" t="s">
        <v>1696</v>
      </c>
      <c r="G286" s="211" t="s">
        <v>182</v>
      </c>
      <c r="H286" s="212">
        <v>80.5</v>
      </c>
      <c r="I286" s="213"/>
      <c r="J286" s="214">
        <f>ROUND(I286*H286,2)</f>
        <v>0</v>
      </c>
      <c r="K286" s="210" t="s">
        <v>183</v>
      </c>
      <c r="L286" s="215"/>
      <c r="M286" s="216" t="s">
        <v>1</v>
      </c>
      <c r="N286" s="217" t="s">
        <v>45</v>
      </c>
      <c r="O286" s="69"/>
      <c r="P286" s="198">
        <f>O286*H286</f>
        <v>0</v>
      </c>
      <c r="Q286" s="198">
        <v>0.0045</v>
      </c>
      <c r="R286" s="198">
        <f>Q286*H286</f>
        <v>0.36224999999999996</v>
      </c>
      <c r="S286" s="198">
        <v>0</v>
      </c>
      <c r="T286" s="199">
        <f>S286*H286</f>
        <v>0</v>
      </c>
      <c r="U286" s="32"/>
      <c r="V286" s="32"/>
      <c r="W286" s="32"/>
      <c r="X286" s="32"/>
      <c r="Y286" s="32"/>
      <c r="Z286" s="32"/>
      <c r="AA286" s="32"/>
      <c r="AB286" s="32"/>
      <c r="AC286" s="32"/>
      <c r="AD286" s="32"/>
      <c r="AE286" s="32"/>
      <c r="AR286" s="200" t="s">
        <v>335</v>
      </c>
      <c r="AT286" s="200" t="s">
        <v>246</v>
      </c>
      <c r="AU286" s="200" t="s">
        <v>89</v>
      </c>
      <c r="AY286" s="15" t="s">
        <v>177</v>
      </c>
      <c r="BE286" s="201">
        <f>IF(N286="základní",J286,0)</f>
        <v>0</v>
      </c>
      <c r="BF286" s="201">
        <f>IF(N286="snížená",J286,0)</f>
        <v>0</v>
      </c>
      <c r="BG286" s="201">
        <f>IF(N286="zákl. přenesená",J286,0)</f>
        <v>0</v>
      </c>
      <c r="BH286" s="201">
        <f>IF(N286="sníž. přenesená",J286,0)</f>
        <v>0</v>
      </c>
      <c r="BI286" s="201">
        <f>IF(N286="nulová",J286,0)</f>
        <v>0</v>
      </c>
      <c r="BJ286" s="15" t="s">
        <v>87</v>
      </c>
      <c r="BK286" s="201">
        <f>ROUND(I286*H286,2)</f>
        <v>0</v>
      </c>
      <c r="BL286" s="15" t="s">
        <v>245</v>
      </c>
      <c r="BM286" s="200" t="s">
        <v>1697</v>
      </c>
    </row>
    <row r="287" spans="1:47" s="2" customFormat="1" ht="19.5">
      <c r="A287" s="32"/>
      <c r="B287" s="33"/>
      <c r="C287" s="34"/>
      <c r="D287" s="202" t="s">
        <v>186</v>
      </c>
      <c r="E287" s="34"/>
      <c r="F287" s="203" t="s">
        <v>1698</v>
      </c>
      <c r="G287" s="34"/>
      <c r="H287" s="34"/>
      <c r="I287" s="204"/>
      <c r="J287" s="34"/>
      <c r="K287" s="34"/>
      <c r="L287" s="37"/>
      <c r="M287" s="205"/>
      <c r="N287" s="206"/>
      <c r="O287" s="69"/>
      <c r="P287" s="69"/>
      <c r="Q287" s="69"/>
      <c r="R287" s="69"/>
      <c r="S287" s="69"/>
      <c r="T287" s="70"/>
      <c r="U287" s="32"/>
      <c r="V287" s="32"/>
      <c r="W287" s="32"/>
      <c r="X287" s="32"/>
      <c r="Y287" s="32"/>
      <c r="Z287" s="32"/>
      <c r="AA287" s="32"/>
      <c r="AB287" s="32"/>
      <c r="AC287" s="32"/>
      <c r="AD287" s="32"/>
      <c r="AE287" s="32"/>
      <c r="AT287" s="15" t="s">
        <v>186</v>
      </c>
      <c r="AU287" s="15" t="s">
        <v>89</v>
      </c>
    </row>
    <row r="288" spans="2:63" s="12" customFormat="1" ht="22.9" customHeight="1">
      <c r="B288" s="173"/>
      <c r="C288" s="174"/>
      <c r="D288" s="175" t="s">
        <v>79</v>
      </c>
      <c r="E288" s="187" t="s">
        <v>1699</v>
      </c>
      <c r="F288" s="187" t="s">
        <v>1700</v>
      </c>
      <c r="G288" s="174"/>
      <c r="H288" s="174"/>
      <c r="I288" s="177"/>
      <c r="J288" s="188">
        <f>BK288</f>
        <v>0</v>
      </c>
      <c r="K288" s="174"/>
      <c r="L288" s="179"/>
      <c r="M288" s="180"/>
      <c r="N288" s="181"/>
      <c r="O288" s="181"/>
      <c r="P288" s="182">
        <f>SUM(P289:P291)</f>
        <v>0</v>
      </c>
      <c r="Q288" s="181"/>
      <c r="R288" s="182">
        <f>SUM(R289:R291)</f>
        <v>0.011088</v>
      </c>
      <c r="S288" s="181"/>
      <c r="T288" s="183">
        <f>SUM(T289:T291)</f>
        <v>0</v>
      </c>
      <c r="AR288" s="184" t="s">
        <v>89</v>
      </c>
      <c r="AT288" s="185" t="s">
        <v>79</v>
      </c>
      <c r="AU288" s="185" t="s">
        <v>87</v>
      </c>
      <c r="AY288" s="184" t="s">
        <v>177</v>
      </c>
      <c r="BK288" s="186">
        <f>SUM(BK289:BK291)</f>
        <v>0</v>
      </c>
    </row>
    <row r="289" spans="1:65" s="2" customFormat="1" ht="24.2" customHeight="1">
      <c r="A289" s="32"/>
      <c r="B289" s="33"/>
      <c r="C289" s="189" t="s">
        <v>644</v>
      </c>
      <c r="D289" s="189" t="s">
        <v>179</v>
      </c>
      <c r="E289" s="190" t="s">
        <v>1701</v>
      </c>
      <c r="F289" s="191" t="s">
        <v>1702</v>
      </c>
      <c r="G289" s="192" t="s">
        <v>182</v>
      </c>
      <c r="H289" s="193">
        <v>34.65</v>
      </c>
      <c r="I289" s="194"/>
      <c r="J289" s="195">
        <f>ROUND(I289*H289,2)</f>
        <v>0</v>
      </c>
      <c r="K289" s="191" t="s">
        <v>183</v>
      </c>
      <c r="L289" s="37"/>
      <c r="M289" s="196" t="s">
        <v>1</v>
      </c>
      <c r="N289" s="197" t="s">
        <v>45</v>
      </c>
      <c r="O289" s="69"/>
      <c r="P289" s="198">
        <f>O289*H289</f>
        <v>0</v>
      </c>
      <c r="Q289" s="198">
        <v>0.00032</v>
      </c>
      <c r="R289" s="198">
        <f>Q289*H289</f>
        <v>0.011088</v>
      </c>
      <c r="S289" s="198">
        <v>0</v>
      </c>
      <c r="T289" s="199">
        <f>S289*H289</f>
        <v>0</v>
      </c>
      <c r="U289" s="32"/>
      <c r="V289" s="32"/>
      <c r="W289" s="32"/>
      <c r="X289" s="32"/>
      <c r="Y289" s="32"/>
      <c r="Z289" s="32"/>
      <c r="AA289" s="32"/>
      <c r="AB289" s="32"/>
      <c r="AC289" s="32"/>
      <c r="AD289" s="32"/>
      <c r="AE289" s="32"/>
      <c r="AR289" s="200" t="s">
        <v>245</v>
      </c>
      <c r="AT289" s="200" t="s">
        <v>179</v>
      </c>
      <c r="AU289" s="200" t="s">
        <v>89</v>
      </c>
      <c r="AY289" s="15" t="s">
        <v>177</v>
      </c>
      <c r="BE289" s="201">
        <f>IF(N289="základní",J289,0)</f>
        <v>0</v>
      </c>
      <c r="BF289" s="201">
        <f>IF(N289="snížená",J289,0)</f>
        <v>0</v>
      </c>
      <c r="BG289" s="201">
        <f>IF(N289="zákl. přenesená",J289,0)</f>
        <v>0</v>
      </c>
      <c r="BH289" s="201">
        <f>IF(N289="sníž. přenesená",J289,0)</f>
        <v>0</v>
      </c>
      <c r="BI289" s="201">
        <f>IF(N289="nulová",J289,0)</f>
        <v>0</v>
      </c>
      <c r="BJ289" s="15" t="s">
        <v>87</v>
      </c>
      <c r="BK289" s="201">
        <f>ROUND(I289*H289,2)</f>
        <v>0</v>
      </c>
      <c r="BL289" s="15" t="s">
        <v>245</v>
      </c>
      <c r="BM289" s="200" t="s">
        <v>1703</v>
      </c>
    </row>
    <row r="290" spans="1:47" s="2" customFormat="1" ht="29.25">
      <c r="A290" s="32"/>
      <c r="B290" s="33"/>
      <c r="C290" s="34"/>
      <c r="D290" s="202" t="s">
        <v>186</v>
      </c>
      <c r="E290" s="34"/>
      <c r="F290" s="203" t="s">
        <v>1704</v>
      </c>
      <c r="G290" s="34"/>
      <c r="H290" s="34"/>
      <c r="I290" s="204"/>
      <c r="J290" s="34"/>
      <c r="K290" s="34"/>
      <c r="L290" s="37"/>
      <c r="M290" s="205"/>
      <c r="N290" s="206"/>
      <c r="O290" s="69"/>
      <c r="P290" s="69"/>
      <c r="Q290" s="69"/>
      <c r="R290" s="69"/>
      <c r="S290" s="69"/>
      <c r="T290" s="70"/>
      <c r="U290" s="32"/>
      <c r="V290" s="32"/>
      <c r="W290" s="32"/>
      <c r="X290" s="32"/>
      <c r="Y290" s="32"/>
      <c r="Z290" s="32"/>
      <c r="AA290" s="32"/>
      <c r="AB290" s="32"/>
      <c r="AC290" s="32"/>
      <c r="AD290" s="32"/>
      <c r="AE290" s="32"/>
      <c r="AT290" s="15" t="s">
        <v>186</v>
      </c>
      <c r="AU290" s="15" t="s">
        <v>89</v>
      </c>
    </row>
    <row r="291" spans="1:47" s="2" customFormat="1" ht="19.5">
      <c r="A291" s="32"/>
      <c r="B291" s="33"/>
      <c r="C291" s="34"/>
      <c r="D291" s="202" t="s">
        <v>188</v>
      </c>
      <c r="E291" s="34"/>
      <c r="F291" s="207" t="s">
        <v>1705</v>
      </c>
      <c r="G291" s="34"/>
      <c r="H291" s="34"/>
      <c r="I291" s="204"/>
      <c r="J291" s="34"/>
      <c r="K291" s="34"/>
      <c r="L291" s="37"/>
      <c r="M291" s="205"/>
      <c r="N291" s="206"/>
      <c r="O291" s="69"/>
      <c r="P291" s="69"/>
      <c r="Q291" s="69"/>
      <c r="R291" s="69"/>
      <c r="S291" s="69"/>
      <c r="T291" s="70"/>
      <c r="U291" s="32"/>
      <c r="V291" s="32"/>
      <c r="W291" s="32"/>
      <c r="X291" s="32"/>
      <c r="Y291" s="32"/>
      <c r="Z291" s="32"/>
      <c r="AA291" s="32"/>
      <c r="AB291" s="32"/>
      <c r="AC291" s="32"/>
      <c r="AD291" s="32"/>
      <c r="AE291" s="32"/>
      <c r="AT291" s="15" t="s">
        <v>188</v>
      </c>
      <c r="AU291" s="15" t="s">
        <v>89</v>
      </c>
    </row>
    <row r="292" spans="2:63" s="12" customFormat="1" ht="25.9" customHeight="1">
      <c r="B292" s="173"/>
      <c r="C292" s="174"/>
      <c r="D292" s="175" t="s">
        <v>79</v>
      </c>
      <c r="E292" s="176" t="s">
        <v>422</v>
      </c>
      <c r="F292" s="176" t="s">
        <v>423</v>
      </c>
      <c r="G292" s="174"/>
      <c r="H292" s="174"/>
      <c r="I292" s="177"/>
      <c r="J292" s="178">
        <f>BK292</f>
        <v>0</v>
      </c>
      <c r="K292" s="174"/>
      <c r="L292" s="179"/>
      <c r="M292" s="180"/>
      <c r="N292" s="181"/>
      <c r="O292" s="181"/>
      <c r="P292" s="182">
        <f>P293+P303+P308+P313+P316+P320</f>
        <v>0</v>
      </c>
      <c r="Q292" s="181"/>
      <c r="R292" s="182">
        <f>R293+R303+R308+R313+R316+R320</f>
        <v>0</v>
      </c>
      <c r="S292" s="181"/>
      <c r="T292" s="183">
        <f>T293+T303+T308+T313+T316+T320</f>
        <v>0</v>
      </c>
      <c r="AR292" s="184" t="s">
        <v>207</v>
      </c>
      <c r="AT292" s="185" t="s">
        <v>79</v>
      </c>
      <c r="AU292" s="185" t="s">
        <v>80</v>
      </c>
      <c r="AY292" s="184" t="s">
        <v>177</v>
      </c>
      <c r="BK292" s="186">
        <f>BK293+BK303+BK308+BK313+BK316+BK320</f>
        <v>0</v>
      </c>
    </row>
    <row r="293" spans="2:63" s="12" customFormat="1" ht="22.9" customHeight="1">
      <c r="B293" s="173"/>
      <c r="C293" s="174"/>
      <c r="D293" s="175" t="s">
        <v>79</v>
      </c>
      <c r="E293" s="187" t="s">
        <v>424</v>
      </c>
      <c r="F293" s="187" t="s">
        <v>425</v>
      </c>
      <c r="G293" s="174"/>
      <c r="H293" s="174"/>
      <c r="I293" s="177"/>
      <c r="J293" s="188">
        <f>BK293</f>
        <v>0</v>
      </c>
      <c r="K293" s="174"/>
      <c r="L293" s="179"/>
      <c r="M293" s="180"/>
      <c r="N293" s="181"/>
      <c r="O293" s="181"/>
      <c r="P293" s="182">
        <f>SUM(P294:P302)</f>
        <v>0</v>
      </c>
      <c r="Q293" s="181"/>
      <c r="R293" s="182">
        <f>SUM(R294:R302)</f>
        <v>0</v>
      </c>
      <c r="S293" s="181"/>
      <c r="T293" s="183">
        <f>SUM(T294:T302)</f>
        <v>0</v>
      </c>
      <c r="AR293" s="184" t="s">
        <v>207</v>
      </c>
      <c r="AT293" s="185" t="s">
        <v>79</v>
      </c>
      <c r="AU293" s="185" t="s">
        <v>87</v>
      </c>
      <c r="AY293" s="184" t="s">
        <v>177</v>
      </c>
      <c r="BK293" s="186">
        <f>SUM(BK294:BK302)</f>
        <v>0</v>
      </c>
    </row>
    <row r="294" spans="1:65" s="2" customFormat="1" ht="14.45" customHeight="1">
      <c r="A294" s="32"/>
      <c r="B294" s="33"/>
      <c r="C294" s="189" t="s">
        <v>646</v>
      </c>
      <c r="D294" s="189" t="s">
        <v>179</v>
      </c>
      <c r="E294" s="190" t="s">
        <v>427</v>
      </c>
      <c r="F294" s="191" t="s">
        <v>428</v>
      </c>
      <c r="G294" s="192" t="s">
        <v>429</v>
      </c>
      <c r="H294" s="193">
        <v>1</v>
      </c>
      <c r="I294" s="194"/>
      <c r="J294" s="195">
        <f>ROUND(I294*H294,2)</f>
        <v>0</v>
      </c>
      <c r="K294" s="191" t="s">
        <v>183</v>
      </c>
      <c r="L294" s="37"/>
      <c r="M294" s="196" t="s">
        <v>1</v>
      </c>
      <c r="N294" s="197" t="s">
        <v>45</v>
      </c>
      <c r="O294" s="69"/>
      <c r="P294" s="198">
        <f>O294*H294</f>
        <v>0</v>
      </c>
      <c r="Q294" s="198">
        <v>0</v>
      </c>
      <c r="R294" s="198">
        <f>Q294*H294</f>
        <v>0</v>
      </c>
      <c r="S294" s="198">
        <v>0</v>
      </c>
      <c r="T294" s="199">
        <f>S294*H294</f>
        <v>0</v>
      </c>
      <c r="U294" s="32"/>
      <c r="V294" s="32"/>
      <c r="W294" s="32"/>
      <c r="X294" s="32"/>
      <c r="Y294" s="32"/>
      <c r="Z294" s="32"/>
      <c r="AA294" s="32"/>
      <c r="AB294" s="32"/>
      <c r="AC294" s="32"/>
      <c r="AD294" s="32"/>
      <c r="AE294" s="32"/>
      <c r="AR294" s="200" t="s">
        <v>430</v>
      </c>
      <c r="AT294" s="200" t="s">
        <v>179</v>
      </c>
      <c r="AU294" s="200" t="s">
        <v>89</v>
      </c>
      <c r="AY294" s="15" t="s">
        <v>177</v>
      </c>
      <c r="BE294" s="201">
        <f>IF(N294="základní",J294,0)</f>
        <v>0</v>
      </c>
      <c r="BF294" s="201">
        <f>IF(N294="snížená",J294,0)</f>
        <v>0</v>
      </c>
      <c r="BG294" s="201">
        <f>IF(N294="zákl. přenesená",J294,0)</f>
        <v>0</v>
      </c>
      <c r="BH294" s="201">
        <f>IF(N294="sníž. přenesená",J294,0)</f>
        <v>0</v>
      </c>
      <c r="BI294" s="201">
        <f>IF(N294="nulová",J294,0)</f>
        <v>0</v>
      </c>
      <c r="BJ294" s="15" t="s">
        <v>87</v>
      </c>
      <c r="BK294" s="201">
        <f>ROUND(I294*H294,2)</f>
        <v>0</v>
      </c>
      <c r="BL294" s="15" t="s">
        <v>430</v>
      </c>
      <c r="BM294" s="200" t="s">
        <v>1706</v>
      </c>
    </row>
    <row r="295" spans="1:47" s="2" customFormat="1" ht="11.25">
      <c r="A295" s="32"/>
      <c r="B295" s="33"/>
      <c r="C295" s="34"/>
      <c r="D295" s="202" t="s">
        <v>186</v>
      </c>
      <c r="E295" s="34"/>
      <c r="F295" s="203" t="s">
        <v>428</v>
      </c>
      <c r="G295" s="34"/>
      <c r="H295" s="34"/>
      <c r="I295" s="204"/>
      <c r="J295" s="34"/>
      <c r="K295" s="34"/>
      <c r="L295" s="37"/>
      <c r="M295" s="205"/>
      <c r="N295" s="206"/>
      <c r="O295" s="69"/>
      <c r="P295" s="69"/>
      <c r="Q295" s="69"/>
      <c r="R295" s="69"/>
      <c r="S295" s="69"/>
      <c r="T295" s="70"/>
      <c r="U295" s="32"/>
      <c r="V295" s="32"/>
      <c r="W295" s="32"/>
      <c r="X295" s="32"/>
      <c r="Y295" s="32"/>
      <c r="Z295" s="32"/>
      <c r="AA295" s="32"/>
      <c r="AB295" s="32"/>
      <c r="AC295" s="32"/>
      <c r="AD295" s="32"/>
      <c r="AE295" s="32"/>
      <c r="AT295" s="15" t="s">
        <v>186</v>
      </c>
      <c r="AU295" s="15" t="s">
        <v>89</v>
      </c>
    </row>
    <row r="296" spans="1:65" s="2" customFormat="1" ht="14.45" customHeight="1">
      <c r="A296" s="32"/>
      <c r="B296" s="33"/>
      <c r="C296" s="189" t="s">
        <v>648</v>
      </c>
      <c r="D296" s="189" t="s">
        <v>179</v>
      </c>
      <c r="E296" s="190" t="s">
        <v>433</v>
      </c>
      <c r="F296" s="191" t="s">
        <v>434</v>
      </c>
      <c r="G296" s="192" t="s">
        <v>429</v>
      </c>
      <c r="H296" s="193">
        <v>1</v>
      </c>
      <c r="I296" s="194"/>
      <c r="J296" s="195">
        <f>ROUND(I296*H296,2)</f>
        <v>0</v>
      </c>
      <c r="K296" s="191" t="s">
        <v>183</v>
      </c>
      <c r="L296" s="37"/>
      <c r="M296" s="196" t="s">
        <v>1</v>
      </c>
      <c r="N296" s="197" t="s">
        <v>45</v>
      </c>
      <c r="O296" s="69"/>
      <c r="P296" s="198">
        <f>O296*H296</f>
        <v>0</v>
      </c>
      <c r="Q296" s="198">
        <v>0</v>
      </c>
      <c r="R296" s="198">
        <f>Q296*H296</f>
        <v>0</v>
      </c>
      <c r="S296" s="198">
        <v>0</v>
      </c>
      <c r="T296" s="199">
        <f>S296*H296</f>
        <v>0</v>
      </c>
      <c r="U296" s="32"/>
      <c r="V296" s="32"/>
      <c r="W296" s="32"/>
      <c r="X296" s="32"/>
      <c r="Y296" s="32"/>
      <c r="Z296" s="32"/>
      <c r="AA296" s="32"/>
      <c r="AB296" s="32"/>
      <c r="AC296" s="32"/>
      <c r="AD296" s="32"/>
      <c r="AE296" s="32"/>
      <c r="AR296" s="200" t="s">
        <v>430</v>
      </c>
      <c r="AT296" s="200" t="s">
        <v>179</v>
      </c>
      <c r="AU296" s="200" t="s">
        <v>89</v>
      </c>
      <c r="AY296" s="15" t="s">
        <v>177</v>
      </c>
      <c r="BE296" s="201">
        <f>IF(N296="základní",J296,0)</f>
        <v>0</v>
      </c>
      <c r="BF296" s="201">
        <f>IF(N296="snížená",J296,0)</f>
        <v>0</v>
      </c>
      <c r="BG296" s="201">
        <f>IF(N296="zákl. přenesená",J296,0)</f>
        <v>0</v>
      </c>
      <c r="BH296" s="201">
        <f>IF(N296="sníž. přenesená",J296,0)</f>
        <v>0</v>
      </c>
      <c r="BI296" s="201">
        <f>IF(N296="nulová",J296,0)</f>
        <v>0</v>
      </c>
      <c r="BJ296" s="15" t="s">
        <v>87</v>
      </c>
      <c r="BK296" s="201">
        <f>ROUND(I296*H296,2)</f>
        <v>0</v>
      </c>
      <c r="BL296" s="15" t="s">
        <v>430</v>
      </c>
      <c r="BM296" s="200" t="s">
        <v>1707</v>
      </c>
    </row>
    <row r="297" spans="1:47" s="2" customFormat="1" ht="11.25">
      <c r="A297" s="32"/>
      <c r="B297" s="33"/>
      <c r="C297" s="34"/>
      <c r="D297" s="202" t="s">
        <v>186</v>
      </c>
      <c r="E297" s="34"/>
      <c r="F297" s="203" t="s">
        <v>434</v>
      </c>
      <c r="G297" s="34"/>
      <c r="H297" s="34"/>
      <c r="I297" s="204"/>
      <c r="J297" s="34"/>
      <c r="K297" s="34"/>
      <c r="L297" s="37"/>
      <c r="M297" s="205"/>
      <c r="N297" s="206"/>
      <c r="O297" s="69"/>
      <c r="P297" s="69"/>
      <c r="Q297" s="69"/>
      <c r="R297" s="69"/>
      <c r="S297" s="69"/>
      <c r="T297" s="70"/>
      <c r="U297" s="32"/>
      <c r="V297" s="32"/>
      <c r="W297" s="32"/>
      <c r="X297" s="32"/>
      <c r="Y297" s="32"/>
      <c r="Z297" s="32"/>
      <c r="AA297" s="32"/>
      <c r="AB297" s="32"/>
      <c r="AC297" s="32"/>
      <c r="AD297" s="32"/>
      <c r="AE297" s="32"/>
      <c r="AT297" s="15" t="s">
        <v>186</v>
      </c>
      <c r="AU297" s="15" t="s">
        <v>89</v>
      </c>
    </row>
    <row r="298" spans="1:65" s="2" customFormat="1" ht="14.45" customHeight="1">
      <c r="A298" s="32"/>
      <c r="B298" s="33"/>
      <c r="C298" s="189" t="s">
        <v>650</v>
      </c>
      <c r="D298" s="189" t="s">
        <v>179</v>
      </c>
      <c r="E298" s="190" t="s">
        <v>443</v>
      </c>
      <c r="F298" s="191" t="s">
        <v>444</v>
      </c>
      <c r="G298" s="192" t="s">
        <v>429</v>
      </c>
      <c r="H298" s="193">
        <v>1</v>
      </c>
      <c r="I298" s="194"/>
      <c r="J298" s="195">
        <f>ROUND(I298*H298,2)</f>
        <v>0</v>
      </c>
      <c r="K298" s="191" t="s">
        <v>183</v>
      </c>
      <c r="L298" s="37"/>
      <c r="M298" s="196" t="s">
        <v>1</v>
      </c>
      <c r="N298" s="197" t="s">
        <v>45</v>
      </c>
      <c r="O298" s="69"/>
      <c r="P298" s="198">
        <f>O298*H298</f>
        <v>0</v>
      </c>
      <c r="Q298" s="198">
        <v>0</v>
      </c>
      <c r="R298" s="198">
        <f>Q298*H298</f>
        <v>0</v>
      </c>
      <c r="S298" s="198">
        <v>0</v>
      </c>
      <c r="T298" s="199">
        <f>S298*H298</f>
        <v>0</v>
      </c>
      <c r="U298" s="32"/>
      <c r="V298" s="32"/>
      <c r="W298" s="32"/>
      <c r="X298" s="32"/>
      <c r="Y298" s="32"/>
      <c r="Z298" s="32"/>
      <c r="AA298" s="32"/>
      <c r="AB298" s="32"/>
      <c r="AC298" s="32"/>
      <c r="AD298" s="32"/>
      <c r="AE298" s="32"/>
      <c r="AR298" s="200" t="s">
        <v>430</v>
      </c>
      <c r="AT298" s="200" t="s">
        <v>179</v>
      </c>
      <c r="AU298" s="200" t="s">
        <v>89</v>
      </c>
      <c r="AY298" s="15" t="s">
        <v>177</v>
      </c>
      <c r="BE298" s="201">
        <f>IF(N298="základní",J298,0)</f>
        <v>0</v>
      </c>
      <c r="BF298" s="201">
        <f>IF(N298="snížená",J298,0)</f>
        <v>0</v>
      </c>
      <c r="BG298" s="201">
        <f>IF(N298="zákl. přenesená",J298,0)</f>
        <v>0</v>
      </c>
      <c r="BH298" s="201">
        <f>IF(N298="sníž. přenesená",J298,0)</f>
        <v>0</v>
      </c>
      <c r="BI298" s="201">
        <f>IF(N298="nulová",J298,0)</f>
        <v>0</v>
      </c>
      <c r="BJ298" s="15" t="s">
        <v>87</v>
      </c>
      <c r="BK298" s="201">
        <f>ROUND(I298*H298,2)</f>
        <v>0</v>
      </c>
      <c r="BL298" s="15" t="s">
        <v>430</v>
      </c>
      <c r="BM298" s="200" t="s">
        <v>1708</v>
      </c>
    </row>
    <row r="299" spans="1:65" s="2" customFormat="1" ht="24.2" customHeight="1">
      <c r="A299" s="32"/>
      <c r="B299" s="33"/>
      <c r="C299" s="189" t="s">
        <v>653</v>
      </c>
      <c r="D299" s="189" t="s">
        <v>179</v>
      </c>
      <c r="E299" s="190" t="s">
        <v>447</v>
      </c>
      <c r="F299" s="191" t="s">
        <v>448</v>
      </c>
      <c r="G299" s="192" t="s">
        <v>429</v>
      </c>
      <c r="H299" s="193">
        <v>1</v>
      </c>
      <c r="I299" s="194"/>
      <c r="J299" s="195">
        <f>ROUND(I299*H299,2)</f>
        <v>0</v>
      </c>
      <c r="K299" s="191" t="s">
        <v>183</v>
      </c>
      <c r="L299" s="37"/>
      <c r="M299" s="196" t="s">
        <v>1</v>
      </c>
      <c r="N299" s="197" t="s">
        <v>45</v>
      </c>
      <c r="O299" s="69"/>
      <c r="P299" s="198">
        <f>O299*H299</f>
        <v>0</v>
      </c>
      <c r="Q299" s="198">
        <v>0</v>
      </c>
      <c r="R299" s="198">
        <f>Q299*H299</f>
        <v>0</v>
      </c>
      <c r="S299" s="198">
        <v>0</v>
      </c>
      <c r="T299" s="199">
        <f>S299*H299</f>
        <v>0</v>
      </c>
      <c r="U299" s="32"/>
      <c r="V299" s="32"/>
      <c r="W299" s="32"/>
      <c r="X299" s="32"/>
      <c r="Y299" s="32"/>
      <c r="Z299" s="32"/>
      <c r="AA299" s="32"/>
      <c r="AB299" s="32"/>
      <c r="AC299" s="32"/>
      <c r="AD299" s="32"/>
      <c r="AE299" s="32"/>
      <c r="AR299" s="200" t="s">
        <v>430</v>
      </c>
      <c r="AT299" s="200" t="s">
        <v>179</v>
      </c>
      <c r="AU299" s="200" t="s">
        <v>89</v>
      </c>
      <c r="AY299" s="15" t="s">
        <v>177</v>
      </c>
      <c r="BE299" s="201">
        <f>IF(N299="základní",J299,0)</f>
        <v>0</v>
      </c>
      <c r="BF299" s="201">
        <f>IF(N299="snížená",J299,0)</f>
        <v>0</v>
      </c>
      <c r="BG299" s="201">
        <f>IF(N299="zákl. přenesená",J299,0)</f>
        <v>0</v>
      </c>
      <c r="BH299" s="201">
        <f>IF(N299="sníž. přenesená",J299,0)</f>
        <v>0</v>
      </c>
      <c r="BI299" s="201">
        <f>IF(N299="nulová",J299,0)</f>
        <v>0</v>
      </c>
      <c r="BJ299" s="15" t="s">
        <v>87</v>
      </c>
      <c r="BK299" s="201">
        <f>ROUND(I299*H299,2)</f>
        <v>0</v>
      </c>
      <c r="BL299" s="15" t="s">
        <v>430</v>
      </c>
      <c r="BM299" s="200" t="s">
        <v>1709</v>
      </c>
    </row>
    <row r="300" spans="1:47" s="2" customFormat="1" ht="11.25">
      <c r="A300" s="32"/>
      <c r="B300" s="33"/>
      <c r="C300" s="34"/>
      <c r="D300" s="202" t="s">
        <v>186</v>
      </c>
      <c r="E300" s="34"/>
      <c r="F300" s="203" t="s">
        <v>450</v>
      </c>
      <c r="G300" s="34"/>
      <c r="H300" s="34"/>
      <c r="I300" s="204"/>
      <c r="J300" s="34"/>
      <c r="K300" s="34"/>
      <c r="L300" s="37"/>
      <c r="M300" s="205"/>
      <c r="N300" s="206"/>
      <c r="O300" s="69"/>
      <c r="P300" s="69"/>
      <c r="Q300" s="69"/>
      <c r="R300" s="69"/>
      <c r="S300" s="69"/>
      <c r="T300" s="70"/>
      <c r="U300" s="32"/>
      <c r="V300" s="32"/>
      <c r="W300" s="32"/>
      <c r="X300" s="32"/>
      <c r="Y300" s="32"/>
      <c r="Z300" s="32"/>
      <c r="AA300" s="32"/>
      <c r="AB300" s="32"/>
      <c r="AC300" s="32"/>
      <c r="AD300" s="32"/>
      <c r="AE300" s="32"/>
      <c r="AT300" s="15" t="s">
        <v>186</v>
      </c>
      <c r="AU300" s="15" t="s">
        <v>89</v>
      </c>
    </row>
    <row r="301" spans="1:65" s="2" customFormat="1" ht="14.45" customHeight="1">
      <c r="A301" s="32"/>
      <c r="B301" s="33"/>
      <c r="C301" s="189" t="s">
        <v>655</v>
      </c>
      <c r="D301" s="189" t="s">
        <v>179</v>
      </c>
      <c r="E301" s="190" t="s">
        <v>452</v>
      </c>
      <c r="F301" s="191" t="s">
        <v>453</v>
      </c>
      <c r="G301" s="192" t="s">
        <v>429</v>
      </c>
      <c r="H301" s="193">
        <v>1</v>
      </c>
      <c r="I301" s="194"/>
      <c r="J301" s="195">
        <f>ROUND(I301*H301,2)</f>
        <v>0</v>
      </c>
      <c r="K301" s="191" t="s">
        <v>183</v>
      </c>
      <c r="L301" s="37"/>
      <c r="M301" s="196" t="s">
        <v>1</v>
      </c>
      <c r="N301" s="197" t="s">
        <v>45</v>
      </c>
      <c r="O301" s="69"/>
      <c r="P301" s="198">
        <f>O301*H301</f>
        <v>0</v>
      </c>
      <c r="Q301" s="198">
        <v>0</v>
      </c>
      <c r="R301" s="198">
        <f>Q301*H301</f>
        <v>0</v>
      </c>
      <c r="S301" s="198">
        <v>0</v>
      </c>
      <c r="T301" s="199">
        <f>S301*H301</f>
        <v>0</v>
      </c>
      <c r="U301" s="32"/>
      <c r="V301" s="32"/>
      <c r="W301" s="32"/>
      <c r="X301" s="32"/>
      <c r="Y301" s="32"/>
      <c r="Z301" s="32"/>
      <c r="AA301" s="32"/>
      <c r="AB301" s="32"/>
      <c r="AC301" s="32"/>
      <c r="AD301" s="32"/>
      <c r="AE301" s="32"/>
      <c r="AR301" s="200" t="s">
        <v>430</v>
      </c>
      <c r="AT301" s="200" t="s">
        <v>179</v>
      </c>
      <c r="AU301" s="200" t="s">
        <v>89</v>
      </c>
      <c r="AY301" s="15" t="s">
        <v>177</v>
      </c>
      <c r="BE301" s="201">
        <f>IF(N301="základní",J301,0)</f>
        <v>0</v>
      </c>
      <c r="BF301" s="201">
        <f>IF(N301="snížená",J301,0)</f>
        <v>0</v>
      </c>
      <c r="BG301" s="201">
        <f>IF(N301="zákl. přenesená",J301,0)</f>
        <v>0</v>
      </c>
      <c r="BH301" s="201">
        <f>IF(N301="sníž. přenesená",J301,0)</f>
        <v>0</v>
      </c>
      <c r="BI301" s="201">
        <f>IF(N301="nulová",J301,0)</f>
        <v>0</v>
      </c>
      <c r="BJ301" s="15" t="s">
        <v>87</v>
      </c>
      <c r="BK301" s="201">
        <f>ROUND(I301*H301,2)</f>
        <v>0</v>
      </c>
      <c r="BL301" s="15" t="s">
        <v>430</v>
      </c>
      <c r="BM301" s="200" t="s">
        <v>1710</v>
      </c>
    </row>
    <row r="302" spans="1:47" s="2" customFormat="1" ht="11.25">
      <c r="A302" s="32"/>
      <c r="B302" s="33"/>
      <c r="C302" s="34"/>
      <c r="D302" s="202" t="s">
        <v>186</v>
      </c>
      <c r="E302" s="34"/>
      <c r="F302" s="203" t="s">
        <v>453</v>
      </c>
      <c r="G302" s="34"/>
      <c r="H302" s="34"/>
      <c r="I302" s="204"/>
      <c r="J302" s="34"/>
      <c r="K302" s="34"/>
      <c r="L302" s="37"/>
      <c r="M302" s="205"/>
      <c r="N302" s="206"/>
      <c r="O302" s="69"/>
      <c r="P302" s="69"/>
      <c r="Q302" s="69"/>
      <c r="R302" s="69"/>
      <c r="S302" s="69"/>
      <c r="T302" s="70"/>
      <c r="U302" s="32"/>
      <c r="V302" s="32"/>
      <c r="W302" s="32"/>
      <c r="X302" s="32"/>
      <c r="Y302" s="32"/>
      <c r="Z302" s="32"/>
      <c r="AA302" s="32"/>
      <c r="AB302" s="32"/>
      <c r="AC302" s="32"/>
      <c r="AD302" s="32"/>
      <c r="AE302" s="32"/>
      <c r="AT302" s="15" t="s">
        <v>186</v>
      </c>
      <c r="AU302" s="15" t="s">
        <v>89</v>
      </c>
    </row>
    <row r="303" spans="2:63" s="12" customFormat="1" ht="22.9" customHeight="1">
      <c r="B303" s="173"/>
      <c r="C303" s="174"/>
      <c r="D303" s="175" t="s">
        <v>79</v>
      </c>
      <c r="E303" s="187" t="s">
        <v>455</v>
      </c>
      <c r="F303" s="187" t="s">
        <v>456</v>
      </c>
      <c r="G303" s="174"/>
      <c r="H303" s="174"/>
      <c r="I303" s="177"/>
      <c r="J303" s="188">
        <f>BK303</f>
        <v>0</v>
      </c>
      <c r="K303" s="174"/>
      <c r="L303" s="179"/>
      <c r="M303" s="180"/>
      <c r="N303" s="181"/>
      <c r="O303" s="181"/>
      <c r="P303" s="182">
        <f>SUM(P304:P307)</f>
        <v>0</v>
      </c>
      <c r="Q303" s="181"/>
      <c r="R303" s="182">
        <f>SUM(R304:R307)</f>
        <v>0</v>
      </c>
      <c r="S303" s="181"/>
      <c r="T303" s="183">
        <f>SUM(T304:T307)</f>
        <v>0</v>
      </c>
      <c r="AR303" s="184" t="s">
        <v>207</v>
      </c>
      <c r="AT303" s="185" t="s">
        <v>79</v>
      </c>
      <c r="AU303" s="185" t="s">
        <v>87</v>
      </c>
      <c r="AY303" s="184" t="s">
        <v>177</v>
      </c>
      <c r="BK303" s="186">
        <f>SUM(BK304:BK307)</f>
        <v>0</v>
      </c>
    </row>
    <row r="304" spans="1:65" s="2" customFormat="1" ht="14.45" customHeight="1">
      <c r="A304" s="32"/>
      <c r="B304" s="33"/>
      <c r="C304" s="189" t="s">
        <v>657</v>
      </c>
      <c r="D304" s="189" t="s">
        <v>179</v>
      </c>
      <c r="E304" s="190" t="s">
        <v>458</v>
      </c>
      <c r="F304" s="191" t="s">
        <v>459</v>
      </c>
      <c r="G304" s="192" t="s">
        <v>429</v>
      </c>
      <c r="H304" s="193">
        <v>1</v>
      </c>
      <c r="I304" s="194"/>
      <c r="J304" s="195">
        <f>ROUND(I304*H304,2)</f>
        <v>0</v>
      </c>
      <c r="K304" s="191" t="s">
        <v>183</v>
      </c>
      <c r="L304" s="37"/>
      <c r="M304" s="196" t="s">
        <v>1</v>
      </c>
      <c r="N304" s="197" t="s">
        <v>45</v>
      </c>
      <c r="O304" s="69"/>
      <c r="P304" s="198">
        <f>O304*H304</f>
        <v>0</v>
      </c>
      <c r="Q304" s="198">
        <v>0</v>
      </c>
      <c r="R304" s="198">
        <f>Q304*H304</f>
        <v>0</v>
      </c>
      <c r="S304" s="198">
        <v>0</v>
      </c>
      <c r="T304" s="199">
        <f>S304*H304</f>
        <v>0</v>
      </c>
      <c r="U304" s="32"/>
      <c r="V304" s="32"/>
      <c r="W304" s="32"/>
      <c r="X304" s="32"/>
      <c r="Y304" s="32"/>
      <c r="Z304" s="32"/>
      <c r="AA304" s="32"/>
      <c r="AB304" s="32"/>
      <c r="AC304" s="32"/>
      <c r="AD304" s="32"/>
      <c r="AE304" s="32"/>
      <c r="AR304" s="200" t="s">
        <v>430</v>
      </c>
      <c r="AT304" s="200" t="s">
        <v>179</v>
      </c>
      <c r="AU304" s="200" t="s">
        <v>89</v>
      </c>
      <c r="AY304" s="15" t="s">
        <v>177</v>
      </c>
      <c r="BE304" s="201">
        <f>IF(N304="základní",J304,0)</f>
        <v>0</v>
      </c>
      <c r="BF304" s="201">
        <f>IF(N304="snížená",J304,0)</f>
        <v>0</v>
      </c>
      <c r="BG304" s="201">
        <f>IF(N304="zákl. přenesená",J304,0)</f>
        <v>0</v>
      </c>
      <c r="BH304" s="201">
        <f>IF(N304="sníž. přenesená",J304,0)</f>
        <v>0</v>
      </c>
      <c r="BI304" s="201">
        <f>IF(N304="nulová",J304,0)</f>
        <v>0</v>
      </c>
      <c r="BJ304" s="15" t="s">
        <v>87</v>
      </c>
      <c r="BK304" s="201">
        <f>ROUND(I304*H304,2)</f>
        <v>0</v>
      </c>
      <c r="BL304" s="15" t="s">
        <v>430</v>
      </c>
      <c r="BM304" s="200" t="s">
        <v>1711</v>
      </c>
    </row>
    <row r="305" spans="1:47" s="2" customFormat="1" ht="11.25">
      <c r="A305" s="32"/>
      <c r="B305" s="33"/>
      <c r="C305" s="34"/>
      <c r="D305" s="202" t="s">
        <v>186</v>
      </c>
      <c r="E305" s="34"/>
      <c r="F305" s="203" t="s">
        <v>459</v>
      </c>
      <c r="G305" s="34"/>
      <c r="H305" s="34"/>
      <c r="I305" s="204"/>
      <c r="J305" s="34"/>
      <c r="K305" s="34"/>
      <c r="L305" s="37"/>
      <c r="M305" s="205"/>
      <c r="N305" s="206"/>
      <c r="O305" s="69"/>
      <c r="P305" s="69"/>
      <c r="Q305" s="69"/>
      <c r="R305" s="69"/>
      <c r="S305" s="69"/>
      <c r="T305" s="70"/>
      <c r="U305" s="32"/>
      <c r="V305" s="32"/>
      <c r="W305" s="32"/>
      <c r="X305" s="32"/>
      <c r="Y305" s="32"/>
      <c r="Z305" s="32"/>
      <c r="AA305" s="32"/>
      <c r="AB305" s="32"/>
      <c r="AC305" s="32"/>
      <c r="AD305" s="32"/>
      <c r="AE305" s="32"/>
      <c r="AT305" s="15" t="s">
        <v>186</v>
      </c>
      <c r="AU305" s="15" t="s">
        <v>89</v>
      </c>
    </row>
    <row r="306" spans="1:65" s="2" customFormat="1" ht="14.45" customHeight="1">
      <c r="A306" s="32"/>
      <c r="B306" s="33"/>
      <c r="C306" s="189" t="s">
        <v>659</v>
      </c>
      <c r="D306" s="189" t="s">
        <v>179</v>
      </c>
      <c r="E306" s="190" t="s">
        <v>462</v>
      </c>
      <c r="F306" s="191" t="s">
        <v>463</v>
      </c>
      <c r="G306" s="192" t="s">
        <v>464</v>
      </c>
      <c r="H306" s="193">
        <v>1</v>
      </c>
      <c r="I306" s="194"/>
      <c r="J306" s="195">
        <f>ROUND(I306*H306,2)</f>
        <v>0</v>
      </c>
      <c r="K306" s="191" t="s">
        <v>183</v>
      </c>
      <c r="L306" s="37"/>
      <c r="M306" s="196" t="s">
        <v>1</v>
      </c>
      <c r="N306" s="197" t="s">
        <v>45</v>
      </c>
      <c r="O306" s="69"/>
      <c r="P306" s="198">
        <f>O306*H306</f>
        <v>0</v>
      </c>
      <c r="Q306" s="198">
        <v>0</v>
      </c>
      <c r="R306" s="198">
        <f>Q306*H306</f>
        <v>0</v>
      </c>
      <c r="S306" s="198">
        <v>0</v>
      </c>
      <c r="T306" s="199">
        <f>S306*H306</f>
        <v>0</v>
      </c>
      <c r="U306" s="32"/>
      <c r="V306" s="32"/>
      <c r="W306" s="32"/>
      <c r="X306" s="32"/>
      <c r="Y306" s="32"/>
      <c r="Z306" s="32"/>
      <c r="AA306" s="32"/>
      <c r="AB306" s="32"/>
      <c r="AC306" s="32"/>
      <c r="AD306" s="32"/>
      <c r="AE306" s="32"/>
      <c r="AR306" s="200" t="s">
        <v>430</v>
      </c>
      <c r="AT306" s="200" t="s">
        <v>179</v>
      </c>
      <c r="AU306" s="200" t="s">
        <v>89</v>
      </c>
      <c r="AY306" s="15" t="s">
        <v>177</v>
      </c>
      <c r="BE306" s="201">
        <f>IF(N306="základní",J306,0)</f>
        <v>0</v>
      </c>
      <c r="BF306" s="201">
        <f>IF(N306="snížená",J306,0)</f>
        <v>0</v>
      </c>
      <c r="BG306" s="201">
        <f>IF(N306="zákl. přenesená",J306,0)</f>
        <v>0</v>
      </c>
      <c r="BH306" s="201">
        <f>IF(N306="sníž. přenesená",J306,0)</f>
        <v>0</v>
      </c>
      <c r="BI306" s="201">
        <f>IF(N306="nulová",J306,0)</f>
        <v>0</v>
      </c>
      <c r="BJ306" s="15" t="s">
        <v>87</v>
      </c>
      <c r="BK306" s="201">
        <f>ROUND(I306*H306,2)</f>
        <v>0</v>
      </c>
      <c r="BL306" s="15" t="s">
        <v>430</v>
      </c>
      <c r="BM306" s="200" t="s">
        <v>1712</v>
      </c>
    </row>
    <row r="307" spans="1:47" s="2" customFormat="1" ht="11.25">
      <c r="A307" s="32"/>
      <c r="B307" s="33"/>
      <c r="C307" s="34"/>
      <c r="D307" s="202" t="s">
        <v>186</v>
      </c>
      <c r="E307" s="34"/>
      <c r="F307" s="203" t="s">
        <v>463</v>
      </c>
      <c r="G307" s="34"/>
      <c r="H307" s="34"/>
      <c r="I307" s="204"/>
      <c r="J307" s="34"/>
      <c r="K307" s="34"/>
      <c r="L307" s="37"/>
      <c r="M307" s="205"/>
      <c r="N307" s="206"/>
      <c r="O307" s="69"/>
      <c r="P307" s="69"/>
      <c r="Q307" s="69"/>
      <c r="R307" s="69"/>
      <c r="S307" s="69"/>
      <c r="T307" s="70"/>
      <c r="U307" s="32"/>
      <c r="V307" s="32"/>
      <c r="W307" s="32"/>
      <c r="X307" s="32"/>
      <c r="Y307" s="32"/>
      <c r="Z307" s="32"/>
      <c r="AA307" s="32"/>
      <c r="AB307" s="32"/>
      <c r="AC307" s="32"/>
      <c r="AD307" s="32"/>
      <c r="AE307" s="32"/>
      <c r="AT307" s="15" t="s">
        <v>186</v>
      </c>
      <c r="AU307" s="15" t="s">
        <v>89</v>
      </c>
    </row>
    <row r="308" spans="2:63" s="12" customFormat="1" ht="22.9" customHeight="1">
      <c r="B308" s="173"/>
      <c r="C308" s="174"/>
      <c r="D308" s="175" t="s">
        <v>79</v>
      </c>
      <c r="E308" s="187" t="s">
        <v>466</v>
      </c>
      <c r="F308" s="187" t="s">
        <v>467</v>
      </c>
      <c r="G308" s="174"/>
      <c r="H308" s="174"/>
      <c r="I308" s="177"/>
      <c r="J308" s="188">
        <f>BK308</f>
        <v>0</v>
      </c>
      <c r="K308" s="174"/>
      <c r="L308" s="179"/>
      <c r="M308" s="180"/>
      <c r="N308" s="181"/>
      <c r="O308" s="181"/>
      <c r="P308" s="182">
        <f>SUM(P309:P312)</f>
        <v>0</v>
      </c>
      <c r="Q308" s="181"/>
      <c r="R308" s="182">
        <f>SUM(R309:R312)</f>
        <v>0</v>
      </c>
      <c r="S308" s="181"/>
      <c r="T308" s="183">
        <f>SUM(T309:T312)</f>
        <v>0</v>
      </c>
      <c r="AR308" s="184" t="s">
        <v>207</v>
      </c>
      <c r="AT308" s="185" t="s">
        <v>79</v>
      </c>
      <c r="AU308" s="185" t="s">
        <v>87</v>
      </c>
      <c r="AY308" s="184" t="s">
        <v>177</v>
      </c>
      <c r="BK308" s="186">
        <f>SUM(BK309:BK312)</f>
        <v>0</v>
      </c>
    </row>
    <row r="309" spans="1:65" s="2" customFormat="1" ht="14.45" customHeight="1">
      <c r="A309" s="32"/>
      <c r="B309" s="33"/>
      <c r="C309" s="189" t="s">
        <v>663</v>
      </c>
      <c r="D309" s="189" t="s">
        <v>179</v>
      </c>
      <c r="E309" s="190" t="s">
        <v>469</v>
      </c>
      <c r="F309" s="191" t="s">
        <v>470</v>
      </c>
      <c r="G309" s="192" t="s">
        <v>429</v>
      </c>
      <c r="H309" s="193">
        <v>1</v>
      </c>
      <c r="I309" s="194"/>
      <c r="J309" s="195">
        <f>ROUND(I309*H309,2)</f>
        <v>0</v>
      </c>
      <c r="K309" s="191" t="s">
        <v>183</v>
      </c>
      <c r="L309" s="37"/>
      <c r="M309" s="196" t="s">
        <v>1</v>
      </c>
      <c r="N309" s="197" t="s">
        <v>45</v>
      </c>
      <c r="O309" s="69"/>
      <c r="P309" s="198">
        <f>O309*H309</f>
        <v>0</v>
      </c>
      <c r="Q309" s="198">
        <v>0</v>
      </c>
      <c r="R309" s="198">
        <f>Q309*H309</f>
        <v>0</v>
      </c>
      <c r="S309" s="198">
        <v>0</v>
      </c>
      <c r="T309" s="199">
        <f>S309*H309</f>
        <v>0</v>
      </c>
      <c r="U309" s="32"/>
      <c r="V309" s="32"/>
      <c r="W309" s="32"/>
      <c r="X309" s="32"/>
      <c r="Y309" s="32"/>
      <c r="Z309" s="32"/>
      <c r="AA309" s="32"/>
      <c r="AB309" s="32"/>
      <c r="AC309" s="32"/>
      <c r="AD309" s="32"/>
      <c r="AE309" s="32"/>
      <c r="AR309" s="200" t="s">
        <v>430</v>
      </c>
      <c r="AT309" s="200" t="s">
        <v>179</v>
      </c>
      <c r="AU309" s="200" t="s">
        <v>89</v>
      </c>
      <c r="AY309" s="15" t="s">
        <v>177</v>
      </c>
      <c r="BE309" s="201">
        <f>IF(N309="základní",J309,0)</f>
        <v>0</v>
      </c>
      <c r="BF309" s="201">
        <f>IF(N309="snížená",J309,0)</f>
        <v>0</v>
      </c>
      <c r="BG309" s="201">
        <f>IF(N309="zákl. přenesená",J309,0)</f>
        <v>0</v>
      </c>
      <c r="BH309" s="201">
        <f>IF(N309="sníž. přenesená",J309,0)</f>
        <v>0</v>
      </c>
      <c r="BI309" s="201">
        <f>IF(N309="nulová",J309,0)</f>
        <v>0</v>
      </c>
      <c r="BJ309" s="15" t="s">
        <v>87</v>
      </c>
      <c r="BK309" s="201">
        <f>ROUND(I309*H309,2)</f>
        <v>0</v>
      </c>
      <c r="BL309" s="15" t="s">
        <v>430</v>
      </c>
      <c r="BM309" s="200" t="s">
        <v>1713</v>
      </c>
    </row>
    <row r="310" spans="1:47" s="2" customFormat="1" ht="11.25">
      <c r="A310" s="32"/>
      <c r="B310" s="33"/>
      <c r="C310" s="34"/>
      <c r="D310" s="202" t="s">
        <v>186</v>
      </c>
      <c r="E310" s="34"/>
      <c r="F310" s="203" t="s">
        <v>470</v>
      </c>
      <c r="G310" s="34"/>
      <c r="H310" s="34"/>
      <c r="I310" s="204"/>
      <c r="J310" s="34"/>
      <c r="K310" s="34"/>
      <c r="L310" s="37"/>
      <c r="M310" s="205"/>
      <c r="N310" s="206"/>
      <c r="O310" s="69"/>
      <c r="P310" s="69"/>
      <c r="Q310" s="69"/>
      <c r="R310" s="69"/>
      <c r="S310" s="69"/>
      <c r="T310" s="70"/>
      <c r="U310" s="32"/>
      <c r="V310" s="32"/>
      <c r="W310" s="32"/>
      <c r="X310" s="32"/>
      <c r="Y310" s="32"/>
      <c r="Z310" s="32"/>
      <c r="AA310" s="32"/>
      <c r="AB310" s="32"/>
      <c r="AC310" s="32"/>
      <c r="AD310" s="32"/>
      <c r="AE310" s="32"/>
      <c r="AT310" s="15" t="s">
        <v>186</v>
      </c>
      <c r="AU310" s="15" t="s">
        <v>89</v>
      </c>
    </row>
    <row r="311" spans="1:65" s="2" customFormat="1" ht="14.45" customHeight="1">
      <c r="A311" s="32"/>
      <c r="B311" s="33"/>
      <c r="C311" s="189" t="s">
        <v>665</v>
      </c>
      <c r="D311" s="189" t="s">
        <v>179</v>
      </c>
      <c r="E311" s="190" t="s">
        <v>473</v>
      </c>
      <c r="F311" s="191" t="s">
        <v>1714</v>
      </c>
      <c r="G311" s="192" t="s">
        <v>429</v>
      </c>
      <c r="H311" s="193">
        <v>2</v>
      </c>
      <c r="I311" s="194"/>
      <c r="J311" s="195">
        <f>ROUND(I311*H311,2)</f>
        <v>0</v>
      </c>
      <c r="K311" s="191" t="s">
        <v>183</v>
      </c>
      <c r="L311" s="37"/>
      <c r="M311" s="196" t="s">
        <v>1</v>
      </c>
      <c r="N311" s="197" t="s">
        <v>45</v>
      </c>
      <c r="O311" s="69"/>
      <c r="P311" s="198">
        <f>O311*H311</f>
        <v>0</v>
      </c>
      <c r="Q311" s="198">
        <v>0</v>
      </c>
      <c r="R311" s="198">
        <f>Q311*H311</f>
        <v>0</v>
      </c>
      <c r="S311" s="198">
        <v>0</v>
      </c>
      <c r="T311" s="199">
        <f>S311*H311</f>
        <v>0</v>
      </c>
      <c r="U311" s="32"/>
      <c r="V311" s="32"/>
      <c r="W311" s="32"/>
      <c r="X311" s="32"/>
      <c r="Y311" s="32"/>
      <c r="Z311" s="32"/>
      <c r="AA311" s="32"/>
      <c r="AB311" s="32"/>
      <c r="AC311" s="32"/>
      <c r="AD311" s="32"/>
      <c r="AE311" s="32"/>
      <c r="AR311" s="200" t="s">
        <v>430</v>
      </c>
      <c r="AT311" s="200" t="s">
        <v>179</v>
      </c>
      <c r="AU311" s="200" t="s">
        <v>89</v>
      </c>
      <c r="AY311" s="15" t="s">
        <v>177</v>
      </c>
      <c r="BE311" s="201">
        <f>IF(N311="základní",J311,0)</f>
        <v>0</v>
      </c>
      <c r="BF311" s="201">
        <f>IF(N311="snížená",J311,0)</f>
        <v>0</v>
      </c>
      <c r="BG311" s="201">
        <f>IF(N311="zákl. přenesená",J311,0)</f>
        <v>0</v>
      </c>
      <c r="BH311" s="201">
        <f>IF(N311="sníž. přenesená",J311,0)</f>
        <v>0</v>
      </c>
      <c r="BI311" s="201">
        <f>IF(N311="nulová",J311,0)</f>
        <v>0</v>
      </c>
      <c r="BJ311" s="15" t="s">
        <v>87</v>
      </c>
      <c r="BK311" s="201">
        <f>ROUND(I311*H311,2)</f>
        <v>0</v>
      </c>
      <c r="BL311" s="15" t="s">
        <v>430</v>
      </c>
      <c r="BM311" s="200" t="s">
        <v>1715</v>
      </c>
    </row>
    <row r="312" spans="1:47" s="2" customFormat="1" ht="11.25">
      <c r="A312" s="32"/>
      <c r="B312" s="33"/>
      <c r="C312" s="34"/>
      <c r="D312" s="202" t="s">
        <v>186</v>
      </c>
      <c r="E312" s="34"/>
      <c r="F312" s="203" t="s">
        <v>476</v>
      </c>
      <c r="G312" s="34"/>
      <c r="H312" s="34"/>
      <c r="I312" s="204"/>
      <c r="J312" s="34"/>
      <c r="K312" s="34"/>
      <c r="L312" s="37"/>
      <c r="M312" s="205"/>
      <c r="N312" s="206"/>
      <c r="O312" s="69"/>
      <c r="P312" s="69"/>
      <c r="Q312" s="69"/>
      <c r="R312" s="69"/>
      <c r="S312" s="69"/>
      <c r="T312" s="70"/>
      <c r="U312" s="32"/>
      <c r="V312" s="32"/>
      <c r="W312" s="32"/>
      <c r="X312" s="32"/>
      <c r="Y312" s="32"/>
      <c r="Z312" s="32"/>
      <c r="AA312" s="32"/>
      <c r="AB312" s="32"/>
      <c r="AC312" s="32"/>
      <c r="AD312" s="32"/>
      <c r="AE312" s="32"/>
      <c r="AT312" s="15" t="s">
        <v>186</v>
      </c>
      <c r="AU312" s="15" t="s">
        <v>89</v>
      </c>
    </row>
    <row r="313" spans="2:63" s="12" customFormat="1" ht="22.9" customHeight="1">
      <c r="B313" s="173"/>
      <c r="C313" s="174"/>
      <c r="D313" s="175" t="s">
        <v>79</v>
      </c>
      <c r="E313" s="187" t="s">
        <v>477</v>
      </c>
      <c r="F313" s="187" t="s">
        <v>478</v>
      </c>
      <c r="G313" s="174"/>
      <c r="H313" s="174"/>
      <c r="I313" s="177"/>
      <c r="J313" s="188">
        <f>BK313</f>
        <v>0</v>
      </c>
      <c r="K313" s="174"/>
      <c r="L313" s="179"/>
      <c r="M313" s="180"/>
      <c r="N313" s="181"/>
      <c r="O313" s="181"/>
      <c r="P313" s="182">
        <f>SUM(P314:P315)</f>
        <v>0</v>
      </c>
      <c r="Q313" s="181"/>
      <c r="R313" s="182">
        <f>SUM(R314:R315)</f>
        <v>0</v>
      </c>
      <c r="S313" s="181"/>
      <c r="T313" s="183">
        <f>SUM(T314:T315)</f>
        <v>0</v>
      </c>
      <c r="AR313" s="184" t="s">
        <v>207</v>
      </c>
      <c r="AT313" s="185" t="s">
        <v>79</v>
      </c>
      <c r="AU313" s="185" t="s">
        <v>87</v>
      </c>
      <c r="AY313" s="184" t="s">
        <v>177</v>
      </c>
      <c r="BK313" s="186">
        <f>SUM(BK314:BK315)</f>
        <v>0</v>
      </c>
    </row>
    <row r="314" spans="1:65" s="2" customFormat="1" ht="14.45" customHeight="1">
      <c r="A314" s="32"/>
      <c r="B314" s="33"/>
      <c r="C314" s="189" t="s">
        <v>667</v>
      </c>
      <c r="D314" s="189" t="s">
        <v>179</v>
      </c>
      <c r="E314" s="190" t="s">
        <v>480</v>
      </c>
      <c r="F314" s="191" t="s">
        <v>481</v>
      </c>
      <c r="G314" s="192" t="s">
        <v>429</v>
      </c>
      <c r="H314" s="193">
        <v>1</v>
      </c>
      <c r="I314" s="194"/>
      <c r="J314" s="195">
        <f>ROUND(I314*H314,2)</f>
        <v>0</v>
      </c>
      <c r="K314" s="191" t="s">
        <v>183</v>
      </c>
      <c r="L314" s="37"/>
      <c r="M314" s="196" t="s">
        <v>1</v>
      </c>
      <c r="N314" s="197" t="s">
        <v>45</v>
      </c>
      <c r="O314" s="69"/>
      <c r="P314" s="198">
        <f>O314*H314</f>
        <v>0</v>
      </c>
      <c r="Q314" s="198">
        <v>0</v>
      </c>
      <c r="R314" s="198">
        <f>Q314*H314</f>
        <v>0</v>
      </c>
      <c r="S314" s="198">
        <v>0</v>
      </c>
      <c r="T314" s="199">
        <f>S314*H314</f>
        <v>0</v>
      </c>
      <c r="U314" s="32"/>
      <c r="V314" s="32"/>
      <c r="W314" s="32"/>
      <c r="X314" s="32"/>
      <c r="Y314" s="32"/>
      <c r="Z314" s="32"/>
      <c r="AA314" s="32"/>
      <c r="AB314" s="32"/>
      <c r="AC314" s="32"/>
      <c r="AD314" s="32"/>
      <c r="AE314" s="32"/>
      <c r="AR314" s="200" t="s">
        <v>430</v>
      </c>
      <c r="AT314" s="200" t="s">
        <v>179</v>
      </c>
      <c r="AU314" s="200" t="s">
        <v>89</v>
      </c>
      <c r="AY314" s="15" t="s">
        <v>177</v>
      </c>
      <c r="BE314" s="201">
        <f>IF(N314="základní",J314,0)</f>
        <v>0</v>
      </c>
      <c r="BF314" s="201">
        <f>IF(N314="snížená",J314,0)</f>
        <v>0</v>
      </c>
      <c r="BG314" s="201">
        <f>IF(N314="zákl. přenesená",J314,0)</f>
        <v>0</v>
      </c>
      <c r="BH314" s="201">
        <f>IF(N314="sníž. přenesená",J314,0)</f>
        <v>0</v>
      </c>
      <c r="BI314" s="201">
        <f>IF(N314="nulová",J314,0)</f>
        <v>0</v>
      </c>
      <c r="BJ314" s="15" t="s">
        <v>87</v>
      </c>
      <c r="BK314" s="201">
        <f>ROUND(I314*H314,2)</f>
        <v>0</v>
      </c>
      <c r="BL314" s="15" t="s">
        <v>430</v>
      </c>
      <c r="BM314" s="200" t="s">
        <v>1716</v>
      </c>
    </row>
    <row r="315" spans="1:47" s="2" customFormat="1" ht="11.25">
      <c r="A315" s="32"/>
      <c r="B315" s="33"/>
      <c r="C315" s="34"/>
      <c r="D315" s="202" t="s">
        <v>186</v>
      </c>
      <c r="E315" s="34"/>
      <c r="F315" s="203" t="s">
        <v>481</v>
      </c>
      <c r="G315" s="34"/>
      <c r="H315" s="34"/>
      <c r="I315" s="204"/>
      <c r="J315" s="34"/>
      <c r="K315" s="34"/>
      <c r="L315" s="37"/>
      <c r="M315" s="205"/>
      <c r="N315" s="206"/>
      <c r="O315" s="69"/>
      <c r="P315" s="69"/>
      <c r="Q315" s="69"/>
      <c r="R315" s="69"/>
      <c r="S315" s="69"/>
      <c r="T315" s="70"/>
      <c r="U315" s="32"/>
      <c r="V315" s="32"/>
      <c r="W315" s="32"/>
      <c r="X315" s="32"/>
      <c r="Y315" s="32"/>
      <c r="Z315" s="32"/>
      <c r="AA315" s="32"/>
      <c r="AB315" s="32"/>
      <c r="AC315" s="32"/>
      <c r="AD315" s="32"/>
      <c r="AE315" s="32"/>
      <c r="AT315" s="15" t="s">
        <v>186</v>
      </c>
      <c r="AU315" s="15" t="s">
        <v>89</v>
      </c>
    </row>
    <row r="316" spans="2:63" s="12" customFormat="1" ht="22.9" customHeight="1">
      <c r="B316" s="173"/>
      <c r="C316" s="174"/>
      <c r="D316" s="175" t="s">
        <v>79</v>
      </c>
      <c r="E316" s="187" t="s">
        <v>483</v>
      </c>
      <c r="F316" s="187" t="s">
        <v>484</v>
      </c>
      <c r="G316" s="174"/>
      <c r="H316" s="174"/>
      <c r="I316" s="177"/>
      <c r="J316" s="188">
        <f>BK316</f>
        <v>0</v>
      </c>
      <c r="K316" s="174"/>
      <c r="L316" s="179"/>
      <c r="M316" s="180"/>
      <c r="N316" s="181"/>
      <c r="O316" s="181"/>
      <c r="P316" s="182">
        <f>SUM(P317:P319)</f>
        <v>0</v>
      </c>
      <c r="Q316" s="181"/>
      <c r="R316" s="182">
        <f>SUM(R317:R319)</f>
        <v>0</v>
      </c>
      <c r="S316" s="181"/>
      <c r="T316" s="183">
        <f>SUM(T317:T319)</f>
        <v>0</v>
      </c>
      <c r="AR316" s="184" t="s">
        <v>207</v>
      </c>
      <c r="AT316" s="185" t="s">
        <v>79</v>
      </c>
      <c r="AU316" s="185" t="s">
        <v>87</v>
      </c>
      <c r="AY316" s="184" t="s">
        <v>177</v>
      </c>
      <c r="BK316" s="186">
        <f>SUM(BK317:BK319)</f>
        <v>0</v>
      </c>
    </row>
    <row r="317" spans="1:65" s="2" customFormat="1" ht="14.45" customHeight="1">
      <c r="A317" s="32"/>
      <c r="B317" s="33"/>
      <c r="C317" s="189" t="s">
        <v>669</v>
      </c>
      <c r="D317" s="189" t="s">
        <v>179</v>
      </c>
      <c r="E317" s="190" t="s">
        <v>486</v>
      </c>
      <c r="F317" s="191" t="s">
        <v>487</v>
      </c>
      <c r="G317" s="192" t="s">
        <v>488</v>
      </c>
      <c r="H317" s="193">
        <v>1</v>
      </c>
      <c r="I317" s="194"/>
      <c r="J317" s="195">
        <f>ROUND(I317*H317,2)</f>
        <v>0</v>
      </c>
      <c r="K317" s="191" t="s">
        <v>183</v>
      </c>
      <c r="L317" s="37"/>
      <c r="M317" s="196" t="s">
        <v>1</v>
      </c>
      <c r="N317" s="197" t="s">
        <v>45</v>
      </c>
      <c r="O317" s="69"/>
      <c r="P317" s="198">
        <f>O317*H317</f>
        <v>0</v>
      </c>
      <c r="Q317" s="198">
        <v>0</v>
      </c>
      <c r="R317" s="198">
        <f>Q317*H317</f>
        <v>0</v>
      </c>
      <c r="S317" s="198">
        <v>0</v>
      </c>
      <c r="T317" s="199">
        <f>S317*H317</f>
        <v>0</v>
      </c>
      <c r="U317" s="32"/>
      <c r="V317" s="32"/>
      <c r="W317" s="32"/>
      <c r="X317" s="32"/>
      <c r="Y317" s="32"/>
      <c r="Z317" s="32"/>
      <c r="AA317" s="32"/>
      <c r="AB317" s="32"/>
      <c r="AC317" s="32"/>
      <c r="AD317" s="32"/>
      <c r="AE317" s="32"/>
      <c r="AR317" s="200" t="s">
        <v>430</v>
      </c>
      <c r="AT317" s="200" t="s">
        <v>179</v>
      </c>
      <c r="AU317" s="200" t="s">
        <v>89</v>
      </c>
      <c r="AY317" s="15" t="s">
        <v>177</v>
      </c>
      <c r="BE317" s="201">
        <f>IF(N317="základní",J317,0)</f>
        <v>0</v>
      </c>
      <c r="BF317" s="201">
        <f>IF(N317="snížená",J317,0)</f>
        <v>0</v>
      </c>
      <c r="BG317" s="201">
        <f>IF(N317="zákl. přenesená",J317,0)</f>
        <v>0</v>
      </c>
      <c r="BH317" s="201">
        <f>IF(N317="sníž. přenesená",J317,0)</f>
        <v>0</v>
      </c>
      <c r="BI317" s="201">
        <f>IF(N317="nulová",J317,0)</f>
        <v>0</v>
      </c>
      <c r="BJ317" s="15" t="s">
        <v>87</v>
      </c>
      <c r="BK317" s="201">
        <f>ROUND(I317*H317,2)</f>
        <v>0</v>
      </c>
      <c r="BL317" s="15" t="s">
        <v>430</v>
      </c>
      <c r="BM317" s="200" t="s">
        <v>1717</v>
      </c>
    </row>
    <row r="318" spans="1:47" s="2" customFormat="1" ht="11.25">
      <c r="A318" s="32"/>
      <c r="B318" s="33"/>
      <c r="C318" s="34"/>
      <c r="D318" s="202" t="s">
        <v>186</v>
      </c>
      <c r="E318" s="34"/>
      <c r="F318" s="203" t="s">
        <v>490</v>
      </c>
      <c r="G318" s="34"/>
      <c r="H318" s="34"/>
      <c r="I318" s="204"/>
      <c r="J318" s="34"/>
      <c r="K318" s="34"/>
      <c r="L318" s="37"/>
      <c r="M318" s="205"/>
      <c r="N318" s="206"/>
      <c r="O318" s="69"/>
      <c r="P318" s="69"/>
      <c r="Q318" s="69"/>
      <c r="R318" s="69"/>
      <c r="S318" s="69"/>
      <c r="T318" s="70"/>
      <c r="U318" s="32"/>
      <c r="V318" s="32"/>
      <c r="W318" s="32"/>
      <c r="X318" s="32"/>
      <c r="Y318" s="32"/>
      <c r="Z318" s="32"/>
      <c r="AA318" s="32"/>
      <c r="AB318" s="32"/>
      <c r="AC318" s="32"/>
      <c r="AD318" s="32"/>
      <c r="AE318" s="32"/>
      <c r="AT318" s="15" t="s">
        <v>186</v>
      </c>
      <c r="AU318" s="15" t="s">
        <v>89</v>
      </c>
    </row>
    <row r="319" spans="1:47" s="2" customFormat="1" ht="39">
      <c r="A319" s="32"/>
      <c r="B319" s="33"/>
      <c r="C319" s="34"/>
      <c r="D319" s="202" t="s">
        <v>188</v>
      </c>
      <c r="E319" s="34"/>
      <c r="F319" s="207" t="s">
        <v>491</v>
      </c>
      <c r="G319" s="34"/>
      <c r="H319" s="34"/>
      <c r="I319" s="204"/>
      <c r="J319" s="34"/>
      <c r="K319" s="34"/>
      <c r="L319" s="37"/>
      <c r="M319" s="205"/>
      <c r="N319" s="206"/>
      <c r="O319" s="69"/>
      <c r="P319" s="69"/>
      <c r="Q319" s="69"/>
      <c r="R319" s="69"/>
      <c r="S319" s="69"/>
      <c r="T319" s="70"/>
      <c r="U319" s="32"/>
      <c r="V319" s="32"/>
      <c r="W319" s="32"/>
      <c r="X319" s="32"/>
      <c r="Y319" s="32"/>
      <c r="Z319" s="32"/>
      <c r="AA319" s="32"/>
      <c r="AB319" s="32"/>
      <c r="AC319" s="32"/>
      <c r="AD319" s="32"/>
      <c r="AE319" s="32"/>
      <c r="AT319" s="15" t="s">
        <v>188</v>
      </c>
      <c r="AU319" s="15" t="s">
        <v>89</v>
      </c>
    </row>
    <row r="320" spans="2:63" s="12" customFormat="1" ht="22.9" customHeight="1">
      <c r="B320" s="173"/>
      <c r="C320" s="174"/>
      <c r="D320" s="175" t="s">
        <v>79</v>
      </c>
      <c r="E320" s="187" t="s">
        <v>492</v>
      </c>
      <c r="F320" s="187" t="s">
        <v>493</v>
      </c>
      <c r="G320" s="174"/>
      <c r="H320" s="174"/>
      <c r="I320" s="177"/>
      <c r="J320" s="188">
        <f>BK320</f>
        <v>0</v>
      </c>
      <c r="K320" s="174"/>
      <c r="L320" s="179"/>
      <c r="M320" s="180"/>
      <c r="N320" s="181"/>
      <c r="O320" s="181"/>
      <c r="P320" s="182">
        <f>SUM(P321:P324)</f>
        <v>0</v>
      </c>
      <c r="Q320" s="181"/>
      <c r="R320" s="182">
        <f>SUM(R321:R324)</f>
        <v>0</v>
      </c>
      <c r="S320" s="181"/>
      <c r="T320" s="183">
        <f>SUM(T321:T324)</f>
        <v>0</v>
      </c>
      <c r="AR320" s="184" t="s">
        <v>207</v>
      </c>
      <c r="AT320" s="185" t="s">
        <v>79</v>
      </c>
      <c r="AU320" s="185" t="s">
        <v>87</v>
      </c>
      <c r="AY320" s="184" t="s">
        <v>177</v>
      </c>
      <c r="BK320" s="186">
        <f>SUM(BK321:BK324)</f>
        <v>0</v>
      </c>
    </row>
    <row r="321" spans="1:65" s="2" customFormat="1" ht="14.45" customHeight="1">
      <c r="A321" s="32"/>
      <c r="B321" s="33"/>
      <c r="C321" s="189" t="s">
        <v>671</v>
      </c>
      <c r="D321" s="189" t="s">
        <v>179</v>
      </c>
      <c r="E321" s="190" t="s">
        <v>495</v>
      </c>
      <c r="F321" s="191" t="s">
        <v>496</v>
      </c>
      <c r="G321" s="192" t="s">
        <v>429</v>
      </c>
      <c r="H321" s="193">
        <v>1</v>
      </c>
      <c r="I321" s="194"/>
      <c r="J321" s="195">
        <f>ROUND(I321*H321,2)</f>
        <v>0</v>
      </c>
      <c r="K321" s="191" t="s">
        <v>183</v>
      </c>
      <c r="L321" s="37"/>
      <c r="M321" s="196" t="s">
        <v>1</v>
      </c>
      <c r="N321" s="197" t="s">
        <v>45</v>
      </c>
      <c r="O321" s="69"/>
      <c r="P321" s="198">
        <f>O321*H321</f>
        <v>0</v>
      </c>
      <c r="Q321" s="198">
        <v>0</v>
      </c>
      <c r="R321" s="198">
        <f>Q321*H321</f>
        <v>0</v>
      </c>
      <c r="S321" s="198">
        <v>0</v>
      </c>
      <c r="T321" s="199">
        <f>S321*H321</f>
        <v>0</v>
      </c>
      <c r="U321" s="32"/>
      <c r="V321" s="32"/>
      <c r="W321" s="32"/>
      <c r="X321" s="32"/>
      <c r="Y321" s="32"/>
      <c r="Z321" s="32"/>
      <c r="AA321" s="32"/>
      <c r="AB321" s="32"/>
      <c r="AC321" s="32"/>
      <c r="AD321" s="32"/>
      <c r="AE321" s="32"/>
      <c r="AR321" s="200" t="s">
        <v>430</v>
      </c>
      <c r="AT321" s="200" t="s">
        <v>179</v>
      </c>
      <c r="AU321" s="200" t="s">
        <v>89</v>
      </c>
      <c r="AY321" s="15" t="s">
        <v>177</v>
      </c>
      <c r="BE321" s="201">
        <f>IF(N321="základní",J321,0)</f>
        <v>0</v>
      </c>
      <c r="BF321" s="201">
        <f>IF(N321="snížená",J321,0)</f>
        <v>0</v>
      </c>
      <c r="BG321" s="201">
        <f>IF(N321="zákl. přenesená",J321,0)</f>
        <v>0</v>
      </c>
      <c r="BH321" s="201">
        <f>IF(N321="sníž. přenesená",J321,0)</f>
        <v>0</v>
      </c>
      <c r="BI321" s="201">
        <f>IF(N321="nulová",J321,0)</f>
        <v>0</v>
      </c>
      <c r="BJ321" s="15" t="s">
        <v>87</v>
      </c>
      <c r="BK321" s="201">
        <f>ROUND(I321*H321,2)</f>
        <v>0</v>
      </c>
      <c r="BL321" s="15" t="s">
        <v>430</v>
      </c>
      <c r="BM321" s="200" t="s">
        <v>1718</v>
      </c>
    </row>
    <row r="322" spans="1:47" s="2" customFormat="1" ht="11.25">
      <c r="A322" s="32"/>
      <c r="B322" s="33"/>
      <c r="C322" s="34"/>
      <c r="D322" s="202" t="s">
        <v>186</v>
      </c>
      <c r="E322" s="34"/>
      <c r="F322" s="203" t="s">
        <v>498</v>
      </c>
      <c r="G322" s="34"/>
      <c r="H322" s="34"/>
      <c r="I322" s="204"/>
      <c r="J322" s="34"/>
      <c r="K322" s="34"/>
      <c r="L322" s="37"/>
      <c r="M322" s="205"/>
      <c r="N322" s="206"/>
      <c r="O322" s="69"/>
      <c r="P322" s="69"/>
      <c r="Q322" s="69"/>
      <c r="R322" s="69"/>
      <c r="S322" s="69"/>
      <c r="T322" s="70"/>
      <c r="U322" s="32"/>
      <c r="V322" s="32"/>
      <c r="W322" s="32"/>
      <c r="X322" s="32"/>
      <c r="Y322" s="32"/>
      <c r="Z322" s="32"/>
      <c r="AA322" s="32"/>
      <c r="AB322" s="32"/>
      <c r="AC322" s="32"/>
      <c r="AD322" s="32"/>
      <c r="AE322" s="32"/>
      <c r="AT322" s="15" t="s">
        <v>186</v>
      </c>
      <c r="AU322" s="15" t="s">
        <v>89</v>
      </c>
    </row>
    <row r="323" spans="1:65" s="2" customFormat="1" ht="14.45" customHeight="1">
      <c r="A323" s="32"/>
      <c r="B323" s="33"/>
      <c r="C323" s="189" t="s">
        <v>673</v>
      </c>
      <c r="D323" s="189" t="s">
        <v>179</v>
      </c>
      <c r="E323" s="190" t="s">
        <v>1719</v>
      </c>
      <c r="F323" s="191" t="s">
        <v>1720</v>
      </c>
      <c r="G323" s="192" t="s">
        <v>464</v>
      </c>
      <c r="H323" s="193">
        <v>2</v>
      </c>
      <c r="I323" s="194"/>
      <c r="J323" s="195">
        <f>ROUND(I323*H323,2)</f>
        <v>0</v>
      </c>
      <c r="K323" s="191" t="s">
        <v>183</v>
      </c>
      <c r="L323" s="37"/>
      <c r="M323" s="196" t="s">
        <v>1</v>
      </c>
      <c r="N323" s="197" t="s">
        <v>45</v>
      </c>
      <c r="O323" s="69"/>
      <c r="P323" s="198">
        <f>O323*H323</f>
        <v>0</v>
      </c>
      <c r="Q323" s="198">
        <v>0</v>
      </c>
      <c r="R323" s="198">
        <f>Q323*H323</f>
        <v>0</v>
      </c>
      <c r="S323" s="198">
        <v>0</v>
      </c>
      <c r="T323" s="199">
        <f>S323*H323</f>
        <v>0</v>
      </c>
      <c r="U323" s="32"/>
      <c r="V323" s="32"/>
      <c r="W323" s="32"/>
      <c r="X323" s="32"/>
      <c r="Y323" s="32"/>
      <c r="Z323" s="32"/>
      <c r="AA323" s="32"/>
      <c r="AB323" s="32"/>
      <c r="AC323" s="32"/>
      <c r="AD323" s="32"/>
      <c r="AE323" s="32"/>
      <c r="AR323" s="200" t="s">
        <v>430</v>
      </c>
      <c r="AT323" s="200" t="s">
        <v>179</v>
      </c>
      <c r="AU323" s="200" t="s">
        <v>89</v>
      </c>
      <c r="AY323" s="15" t="s">
        <v>177</v>
      </c>
      <c r="BE323" s="201">
        <f>IF(N323="základní",J323,0)</f>
        <v>0</v>
      </c>
      <c r="BF323" s="201">
        <f>IF(N323="snížená",J323,0)</f>
        <v>0</v>
      </c>
      <c r="BG323" s="201">
        <f>IF(N323="zákl. přenesená",J323,0)</f>
        <v>0</v>
      </c>
      <c r="BH323" s="201">
        <f>IF(N323="sníž. přenesená",J323,0)</f>
        <v>0</v>
      </c>
      <c r="BI323" s="201">
        <f>IF(N323="nulová",J323,0)</f>
        <v>0</v>
      </c>
      <c r="BJ323" s="15" t="s">
        <v>87</v>
      </c>
      <c r="BK323" s="201">
        <f>ROUND(I323*H323,2)</f>
        <v>0</v>
      </c>
      <c r="BL323" s="15" t="s">
        <v>430</v>
      </c>
      <c r="BM323" s="200" t="s">
        <v>1721</v>
      </c>
    </row>
    <row r="324" spans="1:47" s="2" customFormat="1" ht="11.25">
      <c r="A324" s="32"/>
      <c r="B324" s="33"/>
      <c r="C324" s="34"/>
      <c r="D324" s="202" t="s">
        <v>186</v>
      </c>
      <c r="E324" s="34"/>
      <c r="F324" s="203" t="s">
        <v>498</v>
      </c>
      <c r="G324" s="34"/>
      <c r="H324" s="34"/>
      <c r="I324" s="204"/>
      <c r="J324" s="34"/>
      <c r="K324" s="34"/>
      <c r="L324" s="37"/>
      <c r="M324" s="218"/>
      <c r="N324" s="219"/>
      <c r="O324" s="220"/>
      <c r="P324" s="220"/>
      <c r="Q324" s="220"/>
      <c r="R324" s="220"/>
      <c r="S324" s="220"/>
      <c r="T324" s="221"/>
      <c r="U324" s="32"/>
      <c r="V324" s="32"/>
      <c r="W324" s="32"/>
      <c r="X324" s="32"/>
      <c r="Y324" s="32"/>
      <c r="Z324" s="32"/>
      <c r="AA324" s="32"/>
      <c r="AB324" s="32"/>
      <c r="AC324" s="32"/>
      <c r="AD324" s="32"/>
      <c r="AE324" s="32"/>
      <c r="AT324" s="15" t="s">
        <v>186</v>
      </c>
      <c r="AU324" s="15" t="s">
        <v>89</v>
      </c>
    </row>
    <row r="325" spans="1:31" s="2" customFormat="1" ht="6.95" customHeight="1">
      <c r="A325" s="32"/>
      <c r="B325" s="52"/>
      <c r="C325" s="53"/>
      <c r="D325" s="53"/>
      <c r="E325" s="53"/>
      <c r="F325" s="53"/>
      <c r="G325" s="53"/>
      <c r="H325" s="53"/>
      <c r="I325" s="53"/>
      <c r="J325" s="53"/>
      <c r="K325" s="53"/>
      <c r="L325" s="37"/>
      <c r="M325" s="32"/>
      <c r="O325" s="32"/>
      <c r="P325" s="32"/>
      <c r="Q325" s="32"/>
      <c r="R325" s="32"/>
      <c r="S325" s="32"/>
      <c r="T325" s="32"/>
      <c r="U325" s="32"/>
      <c r="V325" s="32"/>
      <c r="W325" s="32"/>
      <c r="X325" s="32"/>
      <c r="Y325" s="32"/>
      <c r="Z325" s="32"/>
      <c r="AA325" s="32"/>
      <c r="AB325" s="32"/>
      <c r="AC325" s="32"/>
      <c r="AD325" s="32"/>
      <c r="AE325" s="32"/>
    </row>
  </sheetData>
  <sheetProtection algorithmName="SHA-512" hashValue="9uVTV6MvqGvRvPRL3H3ymvDTblmEajt7KyqqSXDvyp/K7wuaul+PDsZnpXJiLYGehJ8LRujlglbS/FtkJxKrMQ==" saltValue="nKsYwf27tCHhM0+0PfvO2o10DvbNWC4Z+///VZsu88loo8bpS67RY3Onfmq712eRH4t88RSfSQgloJ5n8V6YSw==" spinCount="100000" sheet="1" objects="1" scenarios="1" formatColumns="0" formatRows="0" autoFilter="0"/>
  <autoFilter ref="C134:K324"/>
  <mergeCells count="9">
    <mergeCell ref="E87:H87"/>
    <mergeCell ref="E125:H125"/>
    <mergeCell ref="E127:H127"/>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129</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1:31" s="2" customFormat="1" ht="12" customHeight="1">
      <c r="A8" s="32"/>
      <c r="B8" s="37"/>
      <c r="C8" s="32"/>
      <c r="D8" s="117" t="s">
        <v>137</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81" t="s">
        <v>1722</v>
      </c>
      <c r="F9" s="280"/>
      <c r="G9" s="280"/>
      <c r="H9" s="280"/>
      <c r="I9" s="32"/>
      <c r="J9" s="32"/>
      <c r="K9" s="32"/>
      <c r="L9" s="49"/>
      <c r="S9" s="32"/>
      <c r="T9" s="32"/>
      <c r="U9" s="32"/>
      <c r="V9" s="32"/>
      <c r="W9" s="32"/>
      <c r="X9" s="32"/>
      <c r="Y9" s="32"/>
      <c r="Z9" s="32"/>
      <c r="AA9" s="32"/>
      <c r="AB9" s="32"/>
      <c r="AC9" s="32"/>
      <c r="AD9" s="32"/>
      <c r="AE9" s="32"/>
    </row>
    <row r="10" spans="1:31" s="2" customFormat="1" ht="11.25">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18</v>
      </c>
      <c r="E11" s="32"/>
      <c r="F11" s="108" t="s">
        <v>1</v>
      </c>
      <c r="G11" s="32"/>
      <c r="H11" s="32"/>
      <c r="I11" s="117" t="s">
        <v>19</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20</v>
      </c>
      <c r="E12" s="32"/>
      <c r="F12" s="108" t="s">
        <v>21</v>
      </c>
      <c r="G12" s="32"/>
      <c r="H12" s="32"/>
      <c r="I12" s="117" t="s">
        <v>22</v>
      </c>
      <c r="J12" s="118" t="str">
        <f>'Rekapitulace stavby'!AN8</f>
        <v>18. 4. 2020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24</v>
      </c>
      <c r="E14" s="32"/>
      <c r="F14" s="32"/>
      <c r="G14" s="32"/>
      <c r="H14" s="32"/>
      <c r="I14" s="117" t="s">
        <v>25</v>
      </c>
      <c r="J14" s="108" t="s">
        <v>26</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27</v>
      </c>
      <c r="F15" s="32"/>
      <c r="G15" s="32"/>
      <c r="H15" s="32"/>
      <c r="I15" s="117" t="s">
        <v>28</v>
      </c>
      <c r="J15" s="108" t="s">
        <v>29</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30</v>
      </c>
      <c r="E17" s="32"/>
      <c r="F17" s="32"/>
      <c r="G17" s="32"/>
      <c r="H17" s="32"/>
      <c r="I17" s="117" t="s">
        <v>25</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282" t="str">
        <f>'Rekapitulace stavby'!E14</f>
        <v>Vyplň údaj</v>
      </c>
      <c r="F18" s="283"/>
      <c r="G18" s="283"/>
      <c r="H18" s="283"/>
      <c r="I18" s="117" t="s">
        <v>28</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32</v>
      </c>
      <c r="E20" s="32"/>
      <c r="F20" s="32"/>
      <c r="G20" s="32"/>
      <c r="H20" s="32"/>
      <c r="I20" s="117" t="s">
        <v>25</v>
      </c>
      <c r="J20" s="108" t="s">
        <v>33</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34</v>
      </c>
      <c r="F21" s="32"/>
      <c r="G21" s="32"/>
      <c r="H21" s="32"/>
      <c r="I21" s="117" t="s">
        <v>28</v>
      </c>
      <c r="J21" s="108" t="s">
        <v>35</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37</v>
      </c>
      <c r="E23" s="32"/>
      <c r="F23" s="32"/>
      <c r="G23" s="32"/>
      <c r="H23" s="32"/>
      <c r="I23" s="117" t="s">
        <v>25</v>
      </c>
      <c r="J23" s="108" t="str">
        <f>IF('Rekapitulace stavby'!AN19="","",'Rekapitulace stavby'!AN19)</f>
        <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tr">
        <f>IF('Rekapitulace stavby'!E20="","",'Rekapitulace stavby'!E20)</f>
        <v xml:space="preserve"> </v>
      </c>
      <c r="F24" s="32"/>
      <c r="G24" s="32"/>
      <c r="H24" s="32"/>
      <c r="I24" s="117" t="s">
        <v>28</v>
      </c>
      <c r="J24" s="108" t="str">
        <f>IF('Rekapitulace stavby'!AN20="","",'Rekapitulace stavby'!AN20)</f>
        <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39</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284" t="s">
        <v>1</v>
      </c>
      <c r="F27" s="284"/>
      <c r="G27" s="284"/>
      <c r="H27" s="28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40</v>
      </c>
      <c r="E30" s="32"/>
      <c r="F30" s="32"/>
      <c r="G30" s="32"/>
      <c r="H30" s="32"/>
      <c r="I30" s="32"/>
      <c r="J30" s="124">
        <f>ROUND(J119,2)</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42</v>
      </c>
      <c r="G32" s="32"/>
      <c r="H32" s="32"/>
      <c r="I32" s="125" t="s">
        <v>41</v>
      </c>
      <c r="J32" s="125" t="s">
        <v>43</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44</v>
      </c>
      <c r="E33" s="117" t="s">
        <v>45</v>
      </c>
      <c r="F33" s="127">
        <f>ROUND((SUM(BE119:BE145)),2)</f>
        <v>0</v>
      </c>
      <c r="G33" s="32"/>
      <c r="H33" s="32"/>
      <c r="I33" s="128">
        <v>0.21</v>
      </c>
      <c r="J33" s="127">
        <f>ROUND(((SUM(BE119:BE145))*I33),2)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46</v>
      </c>
      <c r="F34" s="127">
        <f>ROUND((SUM(BF119:BF145)),2)</f>
        <v>0</v>
      </c>
      <c r="G34" s="32"/>
      <c r="H34" s="32"/>
      <c r="I34" s="128">
        <v>0.15</v>
      </c>
      <c r="J34" s="127">
        <f>ROUND(((SUM(BF119:BF145))*I34),2)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47</v>
      </c>
      <c r="F35" s="127">
        <f>ROUND((SUM(BG119:BG145)),2)</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48</v>
      </c>
      <c r="F36" s="127">
        <f>ROUND((SUM(BH119:BH145)),2)</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49</v>
      </c>
      <c r="F37" s="127">
        <f>ROUND((SUM(BI119:BI145)),2)</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50</v>
      </c>
      <c r="E39" s="131"/>
      <c r="F39" s="131"/>
      <c r="G39" s="132" t="s">
        <v>51</v>
      </c>
      <c r="H39" s="133" t="s">
        <v>52</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137</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38" t="str">
        <f>E9</f>
        <v>2020040131 - SO 103.1 VPC 10 vegetační úpravy</v>
      </c>
      <c r="F87" s="287"/>
      <c r="G87" s="287"/>
      <c r="H87" s="287"/>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20</v>
      </c>
      <c r="D89" s="34"/>
      <c r="E89" s="34"/>
      <c r="F89" s="25" t="str">
        <f>F12</f>
        <v>Řevníčov</v>
      </c>
      <c r="G89" s="34"/>
      <c r="H89" s="34"/>
      <c r="I89" s="27" t="s">
        <v>22</v>
      </c>
      <c r="J89" s="64" t="str">
        <f>IF(J12="","",J12)</f>
        <v>18. 4. 2020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7" t="s">
        <v>24</v>
      </c>
      <c r="D91" s="34"/>
      <c r="E91" s="34"/>
      <c r="F91" s="25" t="str">
        <f>E15</f>
        <v>Státní pozemkový úřad</v>
      </c>
      <c r="G91" s="34"/>
      <c r="H91" s="34"/>
      <c r="I91" s="27" t="s">
        <v>32</v>
      </c>
      <c r="J91" s="30" t="str">
        <f>E21</f>
        <v>S-pro servis s.r.o.</v>
      </c>
      <c r="K91" s="34"/>
      <c r="L91" s="49"/>
      <c r="S91" s="32"/>
      <c r="T91" s="32"/>
      <c r="U91" s="32"/>
      <c r="V91" s="32"/>
      <c r="W91" s="32"/>
      <c r="X91" s="32"/>
      <c r="Y91" s="32"/>
      <c r="Z91" s="32"/>
      <c r="AA91" s="32"/>
      <c r="AB91" s="32"/>
      <c r="AC91" s="32"/>
      <c r="AD91" s="32"/>
      <c r="AE91" s="32"/>
    </row>
    <row r="92" spans="1:31" s="2" customFormat="1" ht="15.2" customHeight="1">
      <c r="A92" s="32"/>
      <c r="B92" s="33"/>
      <c r="C92" s="27" t="s">
        <v>30</v>
      </c>
      <c r="D92" s="34"/>
      <c r="E92" s="34"/>
      <c r="F92" s="25" t="str">
        <f>IF(E18="","",E18)</f>
        <v>Vyplň údaj</v>
      </c>
      <c r="G92" s="34"/>
      <c r="H92" s="34"/>
      <c r="I92" s="27" t="s">
        <v>37</v>
      </c>
      <c r="J92" s="30" t="str">
        <f>E24</f>
        <v xml:space="preserve"> </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142</v>
      </c>
      <c r="D94" s="148"/>
      <c r="E94" s="148"/>
      <c r="F94" s="148"/>
      <c r="G94" s="148"/>
      <c r="H94" s="148"/>
      <c r="I94" s="148"/>
      <c r="J94" s="149" t="s">
        <v>143</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144</v>
      </c>
      <c r="D96" s="34"/>
      <c r="E96" s="34"/>
      <c r="F96" s="34"/>
      <c r="G96" s="34"/>
      <c r="H96" s="34"/>
      <c r="I96" s="34"/>
      <c r="J96" s="82">
        <f>J119</f>
        <v>0</v>
      </c>
      <c r="K96" s="34"/>
      <c r="L96" s="49"/>
      <c r="S96" s="32"/>
      <c r="T96" s="32"/>
      <c r="U96" s="32"/>
      <c r="V96" s="32"/>
      <c r="W96" s="32"/>
      <c r="X96" s="32"/>
      <c r="Y96" s="32"/>
      <c r="Z96" s="32"/>
      <c r="AA96" s="32"/>
      <c r="AB96" s="32"/>
      <c r="AC96" s="32"/>
      <c r="AD96" s="32"/>
      <c r="AE96" s="32"/>
      <c r="AU96" s="15" t="s">
        <v>145</v>
      </c>
    </row>
    <row r="97" spans="2:12" s="9" customFormat="1" ht="24.95" customHeight="1">
      <c r="B97" s="151"/>
      <c r="C97" s="152"/>
      <c r="D97" s="153" t="s">
        <v>146</v>
      </c>
      <c r="E97" s="154"/>
      <c r="F97" s="154"/>
      <c r="G97" s="154"/>
      <c r="H97" s="154"/>
      <c r="I97" s="154"/>
      <c r="J97" s="155">
        <f>J120</f>
        <v>0</v>
      </c>
      <c r="K97" s="152"/>
      <c r="L97" s="156"/>
    </row>
    <row r="98" spans="2:12" s="10" customFormat="1" ht="19.9" customHeight="1">
      <c r="B98" s="157"/>
      <c r="C98" s="102"/>
      <c r="D98" s="158" t="s">
        <v>147</v>
      </c>
      <c r="E98" s="159"/>
      <c r="F98" s="159"/>
      <c r="G98" s="159"/>
      <c r="H98" s="159"/>
      <c r="I98" s="159"/>
      <c r="J98" s="160">
        <f>J121</f>
        <v>0</v>
      </c>
      <c r="K98" s="102"/>
      <c r="L98" s="161"/>
    </row>
    <row r="99" spans="2:12" s="10" customFormat="1" ht="19.9" customHeight="1">
      <c r="B99" s="157"/>
      <c r="C99" s="102"/>
      <c r="D99" s="158" t="s">
        <v>154</v>
      </c>
      <c r="E99" s="159"/>
      <c r="F99" s="159"/>
      <c r="G99" s="159"/>
      <c r="H99" s="159"/>
      <c r="I99" s="159"/>
      <c r="J99" s="160">
        <f>J143</f>
        <v>0</v>
      </c>
      <c r="K99" s="102"/>
      <c r="L99" s="161"/>
    </row>
    <row r="100" spans="1:31" s="2" customFormat="1" ht="21.75" customHeight="1">
      <c r="A100" s="32"/>
      <c r="B100" s="33"/>
      <c r="C100" s="34"/>
      <c r="D100" s="34"/>
      <c r="E100" s="34"/>
      <c r="F100" s="34"/>
      <c r="G100" s="34"/>
      <c r="H100" s="34"/>
      <c r="I100" s="34"/>
      <c r="J100" s="34"/>
      <c r="K100" s="34"/>
      <c r="L100" s="49"/>
      <c r="S100" s="32"/>
      <c r="T100" s="32"/>
      <c r="U100" s="32"/>
      <c r="V100" s="32"/>
      <c r="W100" s="32"/>
      <c r="X100" s="32"/>
      <c r="Y100" s="32"/>
      <c r="Z100" s="32"/>
      <c r="AA100" s="32"/>
      <c r="AB100" s="32"/>
      <c r="AC100" s="32"/>
      <c r="AD100" s="32"/>
      <c r="AE100" s="32"/>
    </row>
    <row r="101" spans="1:31" s="2" customFormat="1" ht="6.95" customHeight="1">
      <c r="A101" s="32"/>
      <c r="B101" s="52"/>
      <c r="C101" s="53"/>
      <c r="D101" s="53"/>
      <c r="E101" s="53"/>
      <c r="F101" s="53"/>
      <c r="G101" s="53"/>
      <c r="H101" s="53"/>
      <c r="I101" s="53"/>
      <c r="J101" s="53"/>
      <c r="K101" s="53"/>
      <c r="L101" s="49"/>
      <c r="S101" s="32"/>
      <c r="T101" s="32"/>
      <c r="U101" s="32"/>
      <c r="V101" s="32"/>
      <c r="W101" s="32"/>
      <c r="X101" s="32"/>
      <c r="Y101" s="32"/>
      <c r="Z101" s="32"/>
      <c r="AA101" s="32"/>
      <c r="AB101" s="32"/>
      <c r="AC101" s="32"/>
      <c r="AD101" s="32"/>
      <c r="AE101" s="32"/>
    </row>
    <row r="105" spans="1:31" s="2" customFormat="1" ht="6.95" customHeight="1">
      <c r="A105" s="32"/>
      <c r="B105" s="54"/>
      <c r="C105" s="55"/>
      <c r="D105" s="55"/>
      <c r="E105" s="55"/>
      <c r="F105" s="55"/>
      <c r="G105" s="55"/>
      <c r="H105" s="55"/>
      <c r="I105" s="55"/>
      <c r="J105" s="55"/>
      <c r="K105" s="55"/>
      <c r="L105" s="49"/>
      <c r="S105" s="32"/>
      <c r="T105" s="32"/>
      <c r="U105" s="32"/>
      <c r="V105" s="32"/>
      <c r="W105" s="32"/>
      <c r="X105" s="32"/>
      <c r="Y105" s="32"/>
      <c r="Z105" s="32"/>
      <c r="AA105" s="32"/>
      <c r="AB105" s="32"/>
      <c r="AC105" s="32"/>
      <c r="AD105" s="32"/>
      <c r="AE105" s="32"/>
    </row>
    <row r="106" spans="1:31" s="2" customFormat="1" ht="24.95" customHeight="1">
      <c r="A106" s="32"/>
      <c r="B106" s="33"/>
      <c r="C106" s="21" t="s">
        <v>162</v>
      </c>
      <c r="D106" s="34"/>
      <c r="E106" s="34"/>
      <c r="F106" s="34"/>
      <c r="G106" s="34"/>
      <c r="H106" s="34"/>
      <c r="I106" s="34"/>
      <c r="J106" s="34"/>
      <c r="K106" s="34"/>
      <c r="L106" s="49"/>
      <c r="S106" s="32"/>
      <c r="T106" s="32"/>
      <c r="U106" s="32"/>
      <c r="V106" s="32"/>
      <c r="W106" s="32"/>
      <c r="X106" s="32"/>
      <c r="Y106" s="32"/>
      <c r="Z106" s="32"/>
      <c r="AA106" s="32"/>
      <c r="AB106" s="32"/>
      <c r="AC106" s="32"/>
      <c r="AD106" s="32"/>
      <c r="AE106" s="32"/>
    </row>
    <row r="107" spans="1:31" s="2" customFormat="1" ht="6.95" customHeight="1">
      <c r="A107" s="32"/>
      <c r="B107" s="33"/>
      <c r="C107" s="34"/>
      <c r="D107" s="34"/>
      <c r="E107" s="34"/>
      <c r="F107" s="34"/>
      <c r="G107" s="34"/>
      <c r="H107" s="34"/>
      <c r="I107" s="34"/>
      <c r="J107" s="34"/>
      <c r="K107" s="34"/>
      <c r="L107" s="49"/>
      <c r="S107" s="32"/>
      <c r="T107" s="32"/>
      <c r="U107" s="32"/>
      <c r="V107" s="32"/>
      <c r="W107" s="32"/>
      <c r="X107" s="32"/>
      <c r="Y107" s="32"/>
      <c r="Z107" s="32"/>
      <c r="AA107" s="32"/>
      <c r="AB107" s="32"/>
      <c r="AC107" s="32"/>
      <c r="AD107" s="32"/>
      <c r="AE107" s="32"/>
    </row>
    <row r="108" spans="1:31" s="2" customFormat="1" ht="12" customHeight="1">
      <c r="A108" s="32"/>
      <c r="B108" s="33"/>
      <c r="C108" s="27" t="s">
        <v>16</v>
      </c>
      <c r="D108" s="34"/>
      <c r="E108" s="34"/>
      <c r="F108" s="34"/>
      <c r="G108" s="34"/>
      <c r="H108" s="34"/>
      <c r="I108" s="34"/>
      <c r="J108" s="34"/>
      <c r="K108" s="34"/>
      <c r="L108" s="49"/>
      <c r="S108" s="32"/>
      <c r="T108" s="32"/>
      <c r="U108" s="32"/>
      <c r="V108" s="32"/>
      <c r="W108" s="32"/>
      <c r="X108" s="32"/>
      <c r="Y108" s="32"/>
      <c r="Z108" s="32"/>
      <c r="AA108" s="32"/>
      <c r="AB108" s="32"/>
      <c r="AC108" s="32"/>
      <c r="AD108" s="32"/>
      <c r="AE108" s="32"/>
    </row>
    <row r="109" spans="1:31" s="2" customFormat="1" ht="16.5" customHeight="1">
      <c r="A109" s="32"/>
      <c r="B109" s="33"/>
      <c r="C109" s="34"/>
      <c r="D109" s="34"/>
      <c r="E109" s="285" t="str">
        <f>E7</f>
        <v>Polní cesty stavby D6 v k.ú. Řevničov_3</v>
      </c>
      <c r="F109" s="286"/>
      <c r="G109" s="286"/>
      <c r="H109" s="286"/>
      <c r="I109" s="34"/>
      <c r="J109" s="34"/>
      <c r="K109" s="34"/>
      <c r="L109" s="49"/>
      <c r="S109" s="32"/>
      <c r="T109" s="32"/>
      <c r="U109" s="32"/>
      <c r="V109" s="32"/>
      <c r="W109" s="32"/>
      <c r="X109" s="32"/>
      <c r="Y109" s="32"/>
      <c r="Z109" s="32"/>
      <c r="AA109" s="32"/>
      <c r="AB109" s="32"/>
      <c r="AC109" s="32"/>
      <c r="AD109" s="32"/>
      <c r="AE109" s="32"/>
    </row>
    <row r="110" spans="1:31" s="2" customFormat="1" ht="12" customHeight="1">
      <c r="A110" s="32"/>
      <c r="B110" s="33"/>
      <c r="C110" s="27" t="s">
        <v>137</v>
      </c>
      <c r="D110" s="34"/>
      <c r="E110" s="34"/>
      <c r="F110" s="34"/>
      <c r="G110" s="34"/>
      <c r="H110" s="34"/>
      <c r="I110" s="34"/>
      <c r="J110" s="34"/>
      <c r="K110" s="34"/>
      <c r="L110" s="49"/>
      <c r="S110" s="32"/>
      <c r="T110" s="32"/>
      <c r="U110" s="32"/>
      <c r="V110" s="32"/>
      <c r="W110" s="32"/>
      <c r="X110" s="32"/>
      <c r="Y110" s="32"/>
      <c r="Z110" s="32"/>
      <c r="AA110" s="32"/>
      <c r="AB110" s="32"/>
      <c r="AC110" s="32"/>
      <c r="AD110" s="32"/>
      <c r="AE110" s="32"/>
    </row>
    <row r="111" spans="1:31" s="2" customFormat="1" ht="16.5" customHeight="1">
      <c r="A111" s="32"/>
      <c r="B111" s="33"/>
      <c r="C111" s="34"/>
      <c r="D111" s="34"/>
      <c r="E111" s="238" t="str">
        <f>E9</f>
        <v>2020040131 - SO 103.1 VPC 10 vegetační úpravy</v>
      </c>
      <c r="F111" s="287"/>
      <c r="G111" s="287"/>
      <c r="H111" s="287"/>
      <c r="I111" s="34"/>
      <c r="J111" s="34"/>
      <c r="K111" s="34"/>
      <c r="L111" s="49"/>
      <c r="S111" s="32"/>
      <c r="T111" s="32"/>
      <c r="U111" s="32"/>
      <c r="V111" s="32"/>
      <c r="W111" s="32"/>
      <c r="X111" s="32"/>
      <c r="Y111" s="32"/>
      <c r="Z111" s="32"/>
      <c r="AA111" s="32"/>
      <c r="AB111" s="32"/>
      <c r="AC111" s="32"/>
      <c r="AD111" s="32"/>
      <c r="AE111" s="32"/>
    </row>
    <row r="112" spans="1:31" s="2" customFormat="1" ht="6.95" customHeight="1">
      <c r="A112" s="32"/>
      <c r="B112" s="33"/>
      <c r="C112" s="34"/>
      <c r="D112" s="34"/>
      <c r="E112" s="34"/>
      <c r="F112" s="34"/>
      <c r="G112" s="34"/>
      <c r="H112" s="34"/>
      <c r="I112" s="34"/>
      <c r="J112" s="34"/>
      <c r="K112" s="34"/>
      <c r="L112" s="49"/>
      <c r="S112" s="32"/>
      <c r="T112" s="32"/>
      <c r="U112" s="32"/>
      <c r="V112" s="32"/>
      <c r="W112" s="32"/>
      <c r="X112" s="32"/>
      <c r="Y112" s="32"/>
      <c r="Z112" s="32"/>
      <c r="AA112" s="32"/>
      <c r="AB112" s="32"/>
      <c r="AC112" s="32"/>
      <c r="AD112" s="32"/>
      <c r="AE112" s="32"/>
    </row>
    <row r="113" spans="1:31" s="2" customFormat="1" ht="12" customHeight="1">
      <c r="A113" s="32"/>
      <c r="B113" s="33"/>
      <c r="C113" s="27" t="s">
        <v>20</v>
      </c>
      <c r="D113" s="34"/>
      <c r="E113" s="34"/>
      <c r="F113" s="25" t="str">
        <f>F12</f>
        <v>Řevníčov</v>
      </c>
      <c r="G113" s="34"/>
      <c r="H113" s="34"/>
      <c r="I113" s="27" t="s">
        <v>22</v>
      </c>
      <c r="J113" s="64" t="str">
        <f>IF(J12="","",J12)</f>
        <v>18. 4. 2020</v>
      </c>
      <c r="K113" s="34"/>
      <c r="L113" s="49"/>
      <c r="S113" s="32"/>
      <c r="T113" s="32"/>
      <c r="U113" s="32"/>
      <c r="V113" s="32"/>
      <c r="W113" s="32"/>
      <c r="X113" s="32"/>
      <c r="Y113" s="32"/>
      <c r="Z113" s="32"/>
      <c r="AA113" s="32"/>
      <c r="AB113" s="32"/>
      <c r="AC113" s="32"/>
      <c r="AD113" s="32"/>
      <c r="AE113" s="32"/>
    </row>
    <row r="114" spans="1:31" s="2" customFormat="1" ht="6.95" customHeight="1">
      <c r="A114" s="32"/>
      <c r="B114" s="33"/>
      <c r="C114" s="34"/>
      <c r="D114" s="34"/>
      <c r="E114" s="34"/>
      <c r="F114" s="34"/>
      <c r="G114" s="34"/>
      <c r="H114" s="34"/>
      <c r="I114" s="34"/>
      <c r="J114" s="34"/>
      <c r="K114" s="34"/>
      <c r="L114" s="49"/>
      <c r="S114" s="32"/>
      <c r="T114" s="32"/>
      <c r="U114" s="32"/>
      <c r="V114" s="32"/>
      <c r="W114" s="32"/>
      <c r="X114" s="32"/>
      <c r="Y114" s="32"/>
      <c r="Z114" s="32"/>
      <c r="AA114" s="32"/>
      <c r="AB114" s="32"/>
      <c r="AC114" s="32"/>
      <c r="AD114" s="32"/>
      <c r="AE114" s="32"/>
    </row>
    <row r="115" spans="1:31" s="2" customFormat="1" ht="15.2" customHeight="1">
      <c r="A115" s="32"/>
      <c r="B115" s="33"/>
      <c r="C115" s="27" t="s">
        <v>24</v>
      </c>
      <c r="D115" s="34"/>
      <c r="E115" s="34"/>
      <c r="F115" s="25" t="str">
        <f>E15</f>
        <v>Státní pozemkový úřad</v>
      </c>
      <c r="G115" s="34"/>
      <c r="H115" s="34"/>
      <c r="I115" s="27" t="s">
        <v>32</v>
      </c>
      <c r="J115" s="30" t="str">
        <f>E21</f>
        <v>S-pro servis s.r.o.</v>
      </c>
      <c r="K115" s="34"/>
      <c r="L115" s="49"/>
      <c r="S115" s="32"/>
      <c r="T115" s="32"/>
      <c r="U115" s="32"/>
      <c r="V115" s="32"/>
      <c r="W115" s="32"/>
      <c r="X115" s="32"/>
      <c r="Y115" s="32"/>
      <c r="Z115" s="32"/>
      <c r="AA115" s="32"/>
      <c r="AB115" s="32"/>
      <c r="AC115" s="32"/>
      <c r="AD115" s="32"/>
      <c r="AE115" s="32"/>
    </row>
    <row r="116" spans="1:31" s="2" customFormat="1" ht="15.2" customHeight="1">
      <c r="A116" s="32"/>
      <c r="B116" s="33"/>
      <c r="C116" s="27" t="s">
        <v>30</v>
      </c>
      <c r="D116" s="34"/>
      <c r="E116" s="34"/>
      <c r="F116" s="25" t="str">
        <f>IF(E18="","",E18)</f>
        <v>Vyplň údaj</v>
      </c>
      <c r="G116" s="34"/>
      <c r="H116" s="34"/>
      <c r="I116" s="27" t="s">
        <v>37</v>
      </c>
      <c r="J116" s="30" t="str">
        <f>E24</f>
        <v xml:space="preserve"> </v>
      </c>
      <c r="K116" s="34"/>
      <c r="L116" s="49"/>
      <c r="S116" s="32"/>
      <c r="T116" s="32"/>
      <c r="U116" s="32"/>
      <c r="V116" s="32"/>
      <c r="W116" s="32"/>
      <c r="X116" s="32"/>
      <c r="Y116" s="32"/>
      <c r="Z116" s="32"/>
      <c r="AA116" s="32"/>
      <c r="AB116" s="32"/>
      <c r="AC116" s="32"/>
      <c r="AD116" s="32"/>
      <c r="AE116" s="32"/>
    </row>
    <row r="117" spans="1:31" s="2" customFormat="1" ht="10.35" customHeight="1">
      <c r="A117" s="32"/>
      <c r="B117" s="33"/>
      <c r="C117" s="34"/>
      <c r="D117" s="34"/>
      <c r="E117" s="34"/>
      <c r="F117" s="34"/>
      <c r="G117" s="34"/>
      <c r="H117" s="34"/>
      <c r="I117" s="34"/>
      <c r="J117" s="34"/>
      <c r="K117" s="34"/>
      <c r="L117" s="49"/>
      <c r="S117" s="32"/>
      <c r="T117" s="32"/>
      <c r="U117" s="32"/>
      <c r="V117" s="32"/>
      <c r="W117" s="32"/>
      <c r="X117" s="32"/>
      <c r="Y117" s="32"/>
      <c r="Z117" s="32"/>
      <c r="AA117" s="32"/>
      <c r="AB117" s="32"/>
      <c r="AC117" s="32"/>
      <c r="AD117" s="32"/>
      <c r="AE117" s="32"/>
    </row>
    <row r="118" spans="1:31" s="11" customFormat="1" ht="29.25" customHeight="1">
      <c r="A118" s="162"/>
      <c r="B118" s="163"/>
      <c r="C118" s="164" t="s">
        <v>163</v>
      </c>
      <c r="D118" s="165" t="s">
        <v>65</v>
      </c>
      <c r="E118" s="165" t="s">
        <v>61</v>
      </c>
      <c r="F118" s="165" t="s">
        <v>62</v>
      </c>
      <c r="G118" s="165" t="s">
        <v>164</v>
      </c>
      <c r="H118" s="165" t="s">
        <v>165</v>
      </c>
      <c r="I118" s="165" t="s">
        <v>166</v>
      </c>
      <c r="J118" s="165" t="s">
        <v>143</v>
      </c>
      <c r="K118" s="166" t="s">
        <v>167</v>
      </c>
      <c r="L118" s="167"/>
      <c r="M118" s="73" t="s">
        <v>1</v>
      </c>
      <c r="N118" s="74" t="s">
        <v>44</v>
      </c>
      <c r="O118" s="74" t="s">
        <v>168</v>
      </c>
      <c r="P118" s="74" t="s">
        <v>169</v>
      </c>
      <c r="Q118" s="74" t="s">
        <v>170</v>
      </c>
      <c r="R118" s="74" t="s">
        <v>171</v>
      </c>
      <c r="S118" s="74" t="s">
        <v>172</v>
      </c>
      <c r="T118" s="75" t="s">
        <v>173</v>
      </c>
      <c r="U118" s="162"/>
      <c r="V118" s="162"/>
      <c r="W118" s="162"/>
      <c r="X118" s="162"/>
      <c r="Y118" s="162"/>
      <c r="Z118" s="162"/>
      <c r="AA118" s="162"/>
      <c r="AB118" s="162"/>
      <c r="AC118" s="162"/>
      <c r="AD118" s="162"/>
      <c r="AE118" s="162"/>
    </row>
    <row r="119" spans="1:63" s="2" customFormat="1" ht="22.9" customHeight="1">
      <c r="A119" s="32"/>
      <c r="B119" s="33"/>
      <c r="C119" s="80" t="s">
        <v>174</v>
      </c>
      <c r="D119" s="34"/>
      <c r="E119" s="34"/>
      <c r="F119" s="34"/>
      <c r="G119" s="34"/>
      <c r="H119" s="34"/>
      <c r="I119" s="34"/>
      <c r="J119" s="168">
        <f>BK119</f>
        <v>0</v>
      </c>
      <c r="K119" s="34"/>
      <c r="L119" s="37"/>
      <c r="M119" s="76"/>
      <c r="N119" s="169"/>
      <c r="O119" s="77"/>
      <c r="P119" s="170">
        <f>P120</f>
        <v>0</v>
      </c>
      <c r="Q119" s="77"/>
      <c r="R119" s="170">
        <f>R120</f>
        <v>8.431560000000001</v>
      </c>
      <c r="S119" s="77"/>
      <c r="T119" s="171">
        <f>T120</f>
        <v>0</v>
      </c>
      <c r="U119" s="32"/>
      <c r="V119" s="32"/>
      <c r="W119" s="32"/>
      <c r="X119" s="32"/>
      <c r="Y119" s="32"/>
      <c r="Z119" s="32"/>
      <c r="AA119" s="32"/>
      <c r="AB119" s="32"/>
      <c r="AC119" s="32"/>
      <c r="AD119" s="32"/>
      <c r="AE119" s="32"/>
      <c r="AT119" s="15" t="s">
        <v>79</v>
      </c>
      <c r="AU119" s="15" t="s">
        <v>145</v>
      </c>
      <c r="BK119" s="172">
        <f>BK120</f>
        <v>0</v>
      </c>
    </row>
    <row r="120" spans="2:63" s="12" customFormat="1" ht="25.9" customHeight="1">
      <c r="B120" s="173"/>
      <c r="C120" s="174"/>
      <c r="D120" s="175" t="s">
        <v>79</v>
      </c>
      <c r="E120" s="176" t="s">
        <v>175</v>
      </c>
      <c r="F120" s="176" t="s">
        <v>176</v>
      </c>
      <c r="G120" s="174"/>
      <c r="H120" s="174"/>
      <c r="I120" s="177"/>
      <c r="J120" s="178">
        <f>BK120</f>
        <v>0</v>
      </c>
      <c r="K120" s="174"/>
      <c r="L120" s="179"/>
      <c r="M120" s="180"/>
      <c r="N120" s="181"/>
      <c r="O120" s="181"/>
      <c r="P120" s="182">
        <f>P121+P143</f>
        <v>0</v>
      </c>
      <c r="Q120" s="181"/>
      <c r="R120" s="182">
        <f>R121+R143</f>
        <v>8.431560000000001</v>
      </c>
      <c r="S120" s="181"/>
      <c r="T120" s="183">
        <f>T121+T143</f>
        <v>0</v>
      </c>
      <c r="AR120" s="184" t="s">
        <v>87</v>
      </c>
      <c r="AT120" s="185" t="s">
        <v>79</v>
      </c>
      <c r="AU120" s="185" t="s">
        <v>80</v>
      </c>
      <c r="AY120" s="184" t="s">
        <v>177</v>
      </c>
      <c r="BK120" s="186">
        <f>BK121+BK143</f>
        <v>0</v>
      </c>
    </row>
    <row r="121" spans="2:63" s="12" customFormat="1" ht="22.9" customHeight="1">
      <c r="B121" s="173"/>
      <c r="C121" s="174"/>
      <c r="D121" s="175" t="s">
        <v>79</v>
      </c>
      <c r="E121" s="187" t="s">
        <v>87</v>
      </c>
      <c r="F121" s="187" t="s">
        <v>178</v>
      </c>
      <c r="G121" s="174"/>
      <c r="H121" s="174"/>
      <c r="I121" s="177"/>
      <c r="J121" s="188">
        <f>BK121</f>
        <v>0</v>
      </c>
      <c r="K121" s="174"/>
      <c r="L121" s="179"/>
      <c r="M121" s="180"/>
      <c r="N121" s="181"/>
      <c r="O121" s="181"/>
      <c r="P121" s="182">
        <f>SUM(P122:P142)</f>
        <v>0</v>
      </c>
      <c r="Q121" s="181"/>
      <c r="R121" s="182">
        <f>SUM(R122:R142)</f>
        <v>8.431560000000001</v>
      </c>
      <c r="S121" s="181"/>
      <c r="T121" s="183">
        <f>SUM(T122:T142)</f>
        <v>0</v>
      </c>
      <c r="AR121" s="184" t="s">
        <v>87</v>
      </c>
      <c r="AT121" s="185" t="s">
        <v>79</v>
      </c>
      <c r="AU121" s="185" t="s">
        <v>87</v>
      </c>
      <c r="AY121" s="184" t="s">
        <v>177</v>
      </c>
      <c r="BK121" s="186">
        <f>SUM(BK122:BK142)</f>
        <v>0</v>
      </c>
    </row>
    <row r="122" spans="1:65" s="2" customFormat="1" ht="24.2" customHeight="1">
      <c r="A122" s="32"/>
      <c r="B122" s="33"/>
      <c r="C122" s="189" t="s">
        <v>87</v>
      </c>
      <c r="D122" s="189" t="s">
        <v>179</v>
      </c>
      <c r="E122" s="190" t="s">
        <v>686</v>
      </c>
      <c r="F122" s="191" t="s">
        <v>687</v>
      </c>
      <c r="G122" s="192" t="s">
        <v>362</v>
      </c>
      <c r="H122" s="193">
        <v>36</v>
      </c>
      <c r="I122" s="194"/>
      <c r="J122" s="195">
        <f>ROUND(I122*H122,2)</f>
        <v>0</v>
      </c>
      <c r="K122" s="191" t="s">
        <v>183</v>
      </c>
      <c r="L122" s="37"/>
      <c r="M122" s="196" t="s">
        <v>1</v>
      </c>
      <c r="N122" s="197" t="s">
        <v>45</v>
      </c>
      <c r="O122" s="69"/>
      <c r="P122" s="198">
        <f>O122*H122</f>
        <v>0</v>
      </c>
      <c r="Q122" s="198">
        <v>0</v>
      </c>
      <c r="R122" s="198">
        <f>Q122*H122</f>
        <v>0</v>
      </c>
      <c r="S122" s="198">
        <v>0</v>
      </c>
      <c r="T122" s="199">
        <f>S122*H122</f>
        <v>0</v>
      </c>
      <c r="U122" s="32"/>
      <c r="V122" s="32"/>
      <c r="W122" s="32"/>
      <c r="X122" s="32"/>
      <c r="Y122" s="32"/>
      <c r="Z122" s="32"/>
      <c r="AA122" s="32"/>
      <c r="AB122" s="32"/>
      <c r="AC122" s="32"/>
      <c r="AD122" s="32"/>
      <c r="AE122" s="32"/>
      <c r="AR122" s="200" t="s">
        <v>184</v>
      </c>
      <c r="AT122" s="200" t="s">
        <v>179</v>
      </c>
      <c r="AU122" s="200" t="s">
        <v>89</v>
      </c>
      <c r="AY122" s="15" t="s">
        <v>177</v>
      </c>
      <c r="BE122" s="201">
        <f>IF(N122="základní",J122,0)</f>
        <v>0</v>
      </c>
      <c r="BF122" s="201">
        <f>IF(N122="snížená",J122,0)</f>
        <v>0</v>
      </c>
      <c r="BG122" s="201">
        <f>IF(N122="zákl. přenesená",J122,0)</f>
        <v>0</v>
      </c>
      <c r="BH122" s="201">
        <f>IF(N122="sníž. přenesená",J122,0)</f>
        <v>0</v>
      </c>
      <c r="BI122" s="201">
        <f>IF(N122="nulová",J122,0)</f>
        <v>0</v>
      </c>
      <c r="BJ122" s="15" t="s">
        <v>87</v>
      </c>
      <c r="BK122" s="201">
        <f>ROUND(I122*H122,2)</f>
        <v>0</v>
      </c>
      <c r="BL122" s="15" t="s">
        <v>184</v>
      </c>
      <c r="BM122" s="200" t="s">
        <v>1723</v>
      </c>
    </row>
    <row r="123" spans="1:47" s="2" customFormat="1" ht="29.25">
      <c r="A123" s="32"/>
      <c r="B123" s="33"/>
      <c r="C123" s="34"/>
      <c r="D123" s="202" t="s">
        <v>186</v>
      </c>
      <c r="E123" s="34"/>
      <c r="F123" s="203" t="s">
        <v>689</v>
      </c>
      <c r="G123" s="34"/>
      <c r="H123" s="34"/>
      <c r="I123" s="204"/>
      <c r="J123" s="34"/>
      <c r="K123" s="34"/>
      <c r="L123" s="37"/>
      <c r="M123" s="205"/>
      <c r="N123" s="206"/>
      <c r="O123" s="69"/>
      <c r="P123" s="69"/>
      <c r="Q123" s="69"/>
      <c r="R123" s="69"/>
      <c r="S123" s="69"/>
      <c r="T123" s="70"/>
      <c r="U123" s="32"/>
      <c r="V123" s="32"/>
      <c r="W123" s="32"/>
      <c r="X123" s="32"/>
      <c r="Y123" s="32"/>
      <c r="Z123" s="32"/>
      <c r="AA123" s="32"/>
      <c r="AB123" s="32"/>
      <c r="AC123" s="32"/>
      <c r="AD123" s="32"/>
      <c r="AE123" s="32"/>
      <c r="AT123" s="15" t="s">
        <v>186</v>
      </c>
      <c r="AU123" s="15" t="s">
        <v>89</v>
      </c>
    </row>
    <row r="124" spans="1:47" s="2" customFormat="1" ht="29.25">
      <c r="A124" s="32"/>
      <c r="B124" s="33"/>
      <c r="C124" s="34"/>
      <c r="D124" s="202" t="s">
        <v>188</v>
      </c>
      <c r="E124" s="34"/>
      <c r="F124" s="207" t="s">
        <v>690</v>
      </c>
      <c r="G124" s="34"/>
      <c r="H124" s="34"/>
      <c r="I124" s="204"/>
      <c r="J124" s="34"/>
      <c r="K124" s="34"/>
      <c r="L124" s="37"/>
      <c r="M124" s="205"/>
      <c r="N124" s="206"/>
      <c r="O124" s="69"/>
      <c r="P124" s="69"/>
      <c r="Q124" s="69"/>
      <c r="R124" s="69"/>
      <c r="S124" s="69"/>
      <c r="T124" s="70"/>
      <c r="U124" s="32"/>
      <c r="V124" s="32"/>
      <c r="W124" s="32"/>
      <c r="X124" s="32"/>
      <c r="Y124" s="32"/>
      <c r="Z124" s="32"/>
      <c r="AA124" s="32"/>
      <c r="AB124" s="32"/>
      <c r="AC124" s="32"/>
      <c r="AD124" s="32"/>
      <c r="AE124" s="32"/>
      <c r="AT124" s="15" t="s">
        <v>188</v>
      </c>
      <c r="AU124" s="15" t="s">
        <v>89</v>
      </c>
    </row>
    <row r="125" spans="1:65" s="2" customFormat="1" ht="14.45" customHeight="1">
      <c r="A125" s="32"/>
      <c r="B125" s="33"/>
      <c r="C125" s="208" t="s">
        <v>89</v>
      </c>
      <c r="D125" s="208" t="s">
        <v>246</v>
      </c>
      <c r="E125" s="209" t="s">
        <v>691</v>
      </c>
      <c r="F125" s="210" t="s">
        <v>692</v>
      </c>
      <c r="G125" s="211" t="s">
        <v>198</v>
      </c>
      <c r="H125" s="212">
        <v>36</v>
      </c>
      <c r="I125" s="213"/>
      <c r="J125" s="214">
        <f>ROUND(I125*H125,2)</f>
        <v>0</v>
      </c>
      <c r="K125" s="210" t="s">
        <v>183</v>
      </c>
      <c r="L125" s="215"/>
      <c r="M125" s="216" t="s">
        <v>1</v>
      </c>
      <c r="N125" s="217" t="s">
        <v>45</v>
      </c>
      <c r="O125" s="69"/>
      <c r="P125" s="198">
        <f>O125*H125</f>
        <v>0</v>
      </c>
      <c r="Q125" s="198">
        <v>0.22</v>
      </c>
      <c r="R125" s="198">
        <f>Q125*H125</f>
        <v>7.92</v>
      </c>
      <c r="S125" s="198">
        <v>0</v>
      </c>
      <c r="T125" s="199">
        <f>S125*H125</f>
        <v>0</v>
      </c>
      <c r="U125" s="32"/>
      <c r="V125" s="32"/>
      <c r="W125" s="32"/>
      <c r="X125" s="32"/>
      <c r="Y125" s="32"/>
      <c r="Z125" s="32"/>
      <c r="AA125" s="32"/>
      <c r="AB125" s="32"/>
      <c r="AC125" s="32"/>
      <c r="AD125" s="32"/>
      <c r="AE125" s="32"/>
      <c r="AR125" s="200" t="s">
        <v>218</v>
      </c>
      <c r="AT125" s="200" t="s">
        <v>246</v>
      </c>
      <c r="AU125" s="200" t="s">
        <v>89</v>
      </c>
      <c r="AY125" s="15" t="s">
        <v>177</v>
      </c>
      <c r="BE125" s="201">
        <f>IF(N125="základní",J125,0)</f>
        <v>0</v>
      </c>
      <c r="BF125" s="201">
        <f>IF(N125="snížená",J125,0)</f>
        <v>0</v>
      </c>
      <c r="BG125" s="201">
        <f>IF(N125="zákl. přenesená",J125,0)</f>
        <v>0</v>
      </c>
      <c r="BH125" s="201">
        <f>IF(N125="sníž. přenesená",J125,0)</f>
        <v>0</v>
      </c>
      <c r="BI125" s="201">
        <f>IF(N125="nulová",J125,0)</f>
        <v>0</v>
      </c>
      <c r="BJ125" s="15" t="s">
        <v>87</v>
      </c>
      <c r="BK125" s="201">
        <f>ROUND(I125*H125,2)</f>
        <v>0</v>
      </c>
      <c r="BL125" s="15" t="s">
        <v>184</v>
      </c>
      <c r="BM125" s="200" t="s">
        <v>1724</v>
      </c>
    </row>
    <row r="126" spans="1:47" s="2" customFormat="1" ht="11.25">
      <c r="A126" s="32"/>
      <c r="B126" s="33"/>
      <c r="C126" s="34"/>
      <c r="D126" s="202" t="s">
        <v>186</v>
      </c>
      <c r="E126" s="34"/>
      <c r="F126" s="203" t="s">
        <v>692</v>
      </c>
      <c r="G126" s="34"/>
      <c r="H126" s="34"/>
      <c r="I126" s="204"/>
      <c r="J126" s="34"/>
      <c r="K126" s="34"/>
      <c r="L126" s="37"/>
      <c r="M126" s="205"/>
      <c r="N126" s="206"/>
      <c r="O126" s="69"/>
      <c r="P126" s="69"/>
      <c r="Q126" s="69"/>
      <c r="R126" s="69"/>
      <c r="S126" s="69"/>
      <c r="T126" s="70"/>
      <c r="U126" s="32"/>
      <c r="V126" s="32"/>
      <c r="W126" s="32"/>
      <c r="X126" s="32"/>
      <c r="Y126" s="32"/>
      <c r="Z126" s="32"/>
      <c r="AA126" s="32"/>
      <c r="AB126" s="32"/>
      <c r="AC126" s="32"/>
      <c r="AD126" s="32"/>
      <c r="AE126" s="32"/>
      <c r="AT126" s="15" t="s">
        <v>186</v>
      </c>
      <c r="AU126" s="15" t="s">
        <v>89</v>
      </c>
    </row>
    <row r="127" spans="1:65" s="2" customFormat="1" ht="24.2" customHeight="1">
      <c r="A127" s="32"/>
      <c r="B127" s="33"/>
      <c r="C127" s="189" t="s">
        <v>195</v>
      </c>
      <c r="D127" s="189" t="s">
        <v>179</v>
      </c>
      <c r="E127" s="190" t="s">
        <v>694</v>
      </c>
      <c r="F127" s="191" t="s">
        <v>695</v>
      </c>
      <c r="G127" s="192" t="s">
        <v>362</v>
      </c>
      <c r="H127" s="193">
        <v>36</v>
      </c>
      <c r="I127" s="194"/>
      <c r="J127" s="195">
        <f>ROUND(I127*H127,2)</f>
        <v>0</v>
      </c>
      <c r="K127" s="191" t="s">
        <v>183</v>
      </c>
      <c r="L127" s="37"/>
      <c r="M127" s="196" t="s">
        <v>1</v>
      </c>
      <c r="N127" s="197" t="s">
        <v>45</v>
      </c>
      <c r="O127" s="69"/>
      <c r="P127" s="198">
        <f>O127*H127</f>
        <v>0</v>
      </c>
      <c r="Q127" s="198">
        <v>0</v>
      </c>
      <c r="R127" s="198">
        <f>Q127*H127</f>
        <v>0</v>
      </c>
      <c r="S127" s="198">
        <v>0</v>
      </c>
      <c r="T127" s="199">
        <f>S127*H127</f>
        <v>0</v>
      </c>
      <c r="U127" s="32"/>
      <c r="V127" s="32"/>
      <c r="W127" s="32"/>
      <c r="X127" s="32"/>
      <c r="Y127" s="32"/>
      <c r="Z127" s="32"/>
      <c r="AA127" s="32"/>
      <c r="AB127" s="32"/>
      <c r="AC127" s="32"/>
      <c r="AD127" s="32"/>
      <c r="AE127" s="32"/>
      <c r="AR127" s="200" t="s">
        <v>184</v>
      </c>
      <c r="AT127" s="200" t="s">
        <v>179</v>
      </c>
      <c r="AU127" s="200" t="s">
        <v>89</v>
      </c>
      <c r="AY127" s="15" t="s">
        <v>177</v>
      </c>
      <c r="BE127" s="201">
        <f>IF(N127="základní",J127,0)</f>
        <v>0</v>
      </c>
      <c r="BF127" s="201">
        <f>IF(N127="snížená",J127,0)</f>
        <v>0</v>
      </c>
      <c r="BG127" s="201">
        <f>IF(N127="zákl. přenesená",J127,0)</f>
        <v>0</v>
      </c>
      <c r="BH127" s="201">
        <f>IF(N127="sníž. přenesená",J127,0)</f>
        <v>0</v>
      </c>
      <c r="BI127" s="201">
        <f>IF(N127="nulová",J127,0)</f>
        <v>0</v>
      </c>
      <c r="BJ127" s="15" t="s">
        <v>87</v>
      </c>
      <c r="BK127" s="201">
        <f>ROUND(I127*H127,2)</f>
        <v>0</v>
      </c>
      <c r="BL127" s="15" t="s">
        <v>184</v>
      </c>
      <c r="BM127" s="200" t="s">
        <v>1725</v>
      </c>
    </row>
    <row r="128" spans="1:47" s="2" customFormat="1" ht="19.5">
      <c r="A128" s="32"/>
      <c r="B128" s="33"/>
      <c r="C128" s="34"/>
      <c r="D128" s="202" t="s">
        <v>186</v>
      </c>
      <c r="E128" s="34"/>
      <c r="F128" s="203" t="s">
        <v>697</v>
      </c>
      <c r="G128" s="34"/>
      <c r="H128" s="34"/>
      <c r="I128" s="204"/>
      <c r="J128" s="34"/>
      <c r="K128" s="34"/>
      <c r="L128" s="37"/>
      <c r="M128" s="205"/>
      <c r="N128" s="206"/>
      <c r="O128" s="69"/>
      <c r="P128" s="69"/>
      <c r="Q128" s="69"/>
      <c r="R128" s="69"/>
      <c r="S128" s="69"/>
      <c r="T128" s="70"/>
      <c r="U128" s="32"/>
      <c r="V128" s="32"/>
      <c r="W128" s="32"/>
      <c r="X128" s="32"/>
      <c r="Y128" s="32"/>
      <c r="Z128" s="32"/>
      <c r="AA128" s="32"/>
      <c r="AB128" s="32"/>
      <c r="AC128" s="32"/>
      <c r="AD128" s="32"/>
      <c r="AE128" s="32"/>
      <c r="AT128" s="15" t="s">
        <v>186</v>
      </c>
      <c r="AU128" s="15" t="s">
        <v>89</v>
      </c>
    </row>
    <row r="129" spans="1:65" s="2" customFormat="1" ht="14.45" customHeight="1">
      <c r="A129" s="32"/>
      <c r="B129" s="33"/>
      <c r="C129" s="208" t="s">
        <v>184</v>
      </c>
      <c r="D129" s="208" t="s">
        <v>246</v>
      </c>
      <c r="E129" s="209" t="s">
        <v>698</v>
      </c>
      <c r="F129" s="210" t="s">
        <v>699</v>
      </c>
      <c r="G129" s="211" t="s">
        <v>362</v>
      </c>
      <c r="H129" s="212">
        <v>12</v>
      </c>
      <c r="I129" s="213"/>
      <c r="J129" s="214">
        <f>ROUND(I129*H129,2)</f>
        <v>0</v>
      </c>
      <c r="K129" s="210" t="s">
        <v>183</v>
      </c>
      <c r="L129" s="215"/>
      <c r="M129" s="216" t="s">
        <v>1</v>
      </c>
      <c r="N129" s="217" t="s">
        <v>45</v>
      </c>
      <c r="O129" s="69"/>
      <c r="P129" s="198">
        <f>O129*H129</f>
        <v>0</v>
      </c>
      <c r="Q129" s="198">
        <v>0</v>
      </c>
      <c r="R129" s="198">
        <f>Q129*H129</f>
        <v>0</v>
      </c>
      <c r="S129" s="198">
        <v>0</v>
      </c>
      <c r="T129" s="199">
        <f>S129*H129</f>
        <v>0</v>
      </c>
      <c r="U129" s="32"/>
      <c r="V129" s="32"/>
      <c r="W129" s="32"/>
      <c r="X129" s="32"/>
      <c r="Y129" s="32"/>
      <c r="Z129" s="32"/>
      <c r="AA129" s="32"/>
      <c r="AB129" s="32"/>
      <c r="AC129" s="32"/>
      <c r="AD129" s="32"/>
      <c r="AE129" s="32"/>
      <c r="AR129" s="200" t="s">
        <v>218</v>
      </c>
      <c r="AT129" s="200" t="s">
        <v>246</v>
      </c>
      <c r="AU129" s="200" t="s">
        <v>89</v>
      </c>
      <c r="AY129" s="15" t="s">
        <v>177</v>
      </c>
      <c r="BE129" s="201">
        <f>IF(N129="základní",J129,0)</f>
        <v>0</v>
      </c>
      <c r="BF129" s="201">
        <f>IF(N129="snížená",J129,0)</f>
        <v>0</v>
      </c>
      <c r="BG129" s="201">
        <f>IF(N129="zákl. přenesená",J129,0)</f>
        <v>0</v>
      </c>
      <c r="BH129" s="201">
        <f>IF(N129="sníž. přenesená",J129,0)</f>
        <v>0</v>
      </c>
      <c r="BI129" s="201">
        <f>IF(N129="nulová",J129,0)</f>
        <v>0</v>
      </c>
      <c r="BJ129" s="15" t="s">
        <v>87</v>
      </c>
      <c r="BK129" s="201">
        <f>ROUND(I129*H129,2)</f>
        <v>0</v>
      </c>
      <c r="BL129" s="15" t="s">
        <v>184</v>
      </c>
      <c r="BM129" s="200" t="s">
        <v>1726</v>
      </c>
    </row>
    <row r="130" spans="1:47" s="2" customFormat="1" ht="11.25">
      <c r="A130" s="32"/>
      <c r="B130" s="33"/>
      <c r="C130" s="34"/>
      <c r="D130" s="202" t="s">
        <v>186</v>
      </c>
      <c r="E130" s="34"/>
      <c r="F130" s="203" t="s">
        <v>701</v>
      </c>
      <c r="G130" s="34"/>
      <c r="H130" s="34"/>
      <c r="I130" s="204"/>
      <c r="J130" s="34"/>
      <c r="K130" s="34"/>
      <c r="L130" s="37"/>
      <c r="M130" s="205"/>
      <c r="N130" s="206"/>
      <c r="O130" s="69"/>
      <c r="P130" s="69"/>
      <c r="Q130" s="69"/>
      <c r="R130" s="69"/>
      <c r="S130" s="69"/>
      <c r="T130" s="70"/>
      <c r="U130" s="32"/>
      <c r="V130" s="32"/>
      <c r="W130" s="32"/>
      <c r="X130" s="32"/>
      <c r="Y130" s="32"/>
      <c r="Z130" s="32"/>
      <c r="AA130" s="32"/>
      <c r="AB130" s="32"/>
      <c r="AC130" s="32"/>
      <c r="AD130" s="32"/>
      <c r="AE130" s="32"/>
      <c r="AT130" s="15" t="s">
        <v>186</v>
      </c>
      <c r="AU130" s="15" t="s">
        <v>89</v>
      </c>
    </row>
    <row r="131" spans="1:65" s="2" customFormat="1" ht="14.45" customHeight="1">
      <c r="A131" s="32"/>
      <c r="B131" s="33"/>
      <c r="C131" s="208" t="s">
        <v>207</v>
      </c>
      <c r="D131" s="208" t="s">
        <v>246</v>
      </c>
      <c r="E131" s="209" t="s">
        <v>702</v>
      </c>
      <c r="F131" s="210" t="s">
        <v>703</v>
      </c>
      <c r="G131" s="211" t="s">
        <v>362</v>
      </c>
      <c r="H131" s="212">
        <v>12</v>
      </c>
      <c r="I131" s="213"/>
      <c r="J131" s="214">
        <f>ROUND(I131*H131,2)</f>
        <v>0</v>
      </c>
      <c r="K131" s="210" t="s">
        <v>183</v>
      </c>
      <c r="L131" s="215"/>
      <c r="M131" s="216" t="s">
        <v>1</v>
      </c>
      <c r="N131" s="217" t="s">
        <v>45</v>
      </c>
      <c r="O131" s="69"/>
      <c r="P131" s="198">
        <f>O131*H131</f>
        <v>0</v>
      </c>
      <c r="Q131" s="198">
        <v>0</v>
      </c>
      <c r="R131" s="198">
        <f>Q131*H131</f>
        <v>0</v>
      </c>
      <c r="S131" s="198">
        <v>0</v>
      </c>
      <c r="T131" s="199">
        <f>S131*H131</f>
        <v>0</v>
      </c>
      <c r="U131" s="32"/>
      <c r="V131" s="32"/>
      <c r="W131" s="32"/>
      <c r="X131" s="32"/>
      <c r="Y131" s="32"/>
      <c r="Z131" s="32"/>
      <c r="AA131" s="32"/>
      <c r="AB131" s="32"/>
      <c r="AC131" s="32"/>
      <c r="AD131" s="32"/>
      <c r="AE131" s="32"/>
      <c r="AR131" s="200" t="s">
        <v>218</v>
      </c>
      <c r="AT131" s="200" t="s">
        <v>246</v>
      </c>
      <c r="AU131" s="200" t="s">
        <v>89</v>
      </c>
      <c r="AY131" s="15" t="s">
        <v>177</v>
      </c>
      <c r="BE131" s="201">
        <f>IF(N131="základní",J131,0)</f>
        <v>0</v>
      </c>
      <c r="BF131" s="201">
        <f>IF(N131="snížená",J131,0)</f>
        <v>0</v>
      </c>
      <c r="BG131" s="201">
        <f>IF(N131="zákl. přenesená",J131,0)</f>
        <v>0</v>
      </c>
      <c r="BH131" s="201">
        <f>IF(N131="sníž. přenesená",J131,0)</f>
        <v>0</v>
      </c>
      <c r="BI131" s="201">
        <f>IF(N131="nulová",J131,0)</f>
        <v>0</v>
      </c>
      <c r="BJ131" s="15" t="s">
        <v>87</v>
      </c>
      <c r="BK131" s="201">
        <f>ROUND(I131*H131,2)</f>
        <v>0</v>
      </c>
      <c r="BL131" s="15" t="s">
        <v>184</v>
      </c>
      <c r="BM131" s="200" t="s">
        <v>1727</v>
      </c>
    </row>
    <row r="132" spans="1:47" s="2" customFormat="1" ht="11.25">
      <c r="A132" s="32"/>
      <c r="B132" s="33"/>
      <c r="C132" s="34"/>
      <c r="D132" s="202" t="s">
        <v>186</v>
      </c>
      <c r="E132" s="34"/>
      <c r="F132" s="203" t="s">
        <v>705</v>
      </c>
      <c r="G132" s="34"/>
      <c r="H132" s="34"/>
      <c r="I132" s="204"/>
      <c r="J132" s="34"/>
      <c r="K132" s="34"/>
      <c r="L132" s="37"/>
      <c r="M132" s="205"/>
      <c r="N132" s="206"/>
      <c r="O132" s="69"/>
      <c r="P132" s="69"/>
      <c r="Q132" s="69"/>
      <c r="R132" s="69"/>
      <c r="S132" s="69"/>
      <c r="T132" s="70"/>
      <c r="U132" s="32"/>
      <c r="V132" s="32"/>
      <c r="W132" s="32"/>
      <c r="X132" s="32"/>
      <c r="Y132" s="32"/>
      <c r="Z132" s="32"/>
      <c r="AA132" s="32"/>
      <c r="AB132" s="32"/>
      <c r="AC132" s="32"/>
      <c r="AD132" s="32"/>
      <c r="AE132" s="32"/>
      <c r="AT132" s="15" t="s">
        <v>186</v>
      </c>
      <c r="AU132" s="15" t="s">
        <v>89</v>
      </c>
    </row>
    <row r="133" spans="1:65" s="2" customFormat="1" ht="14.45" customHeight="1">
      <c r="A133" s="32"/>
      <c r="B133" s="33"/>
      <c r="C133" s="208" t="s">
        <v>210</v>
      </c>
      <c r="D133" s="208" t="s">
        <v>246</v>
      </c>
      <c r="E133" s="209" t="s">
        <v>706</v>
      </c>
      <c r="F133" s="210" t="s">
        <v>707</v>
      </c>
      <c r="G133" s="211" t="s">
        <v>362</v>
      </c>
      <c r="H133" s="212">
        <v>12</v>
      </c>
      <c r="I133" s="213"/>
      <c r="J133" s="214">
        <f>ROUND(I133*H133,2)</f>
        <v>0</v>
      </c>
      <c r="K133" s="210" t="s">
        <v>183</v>
      </c>
      <c r="L133" s="215"/>
      <c r="M133" s="216" t="s">
        <v>1</v>
      </c>
      <c r="N133" s="217" t="s">
        <v>45</v>
      </c>
      <c r="O133" s="69"/>
      <c r="P133" s="198">
        <f>O133*H133</f>
        <v>0</v>
      </c>
      <c r="Q133" s="198">
        <v>0</v>
      </c>
      <c r="R133" s="198">
        <f>Q133*H133</f>
        <v>0</v>
      </c>
      <c r="S133" s="198">
        <v>0</v>
      </c>
      <c r="T133" s="199">
        <f>S133*H133</f>
        <v>0</v>
      </c>
      <c r="U133" s="32"/>
      <c r="V133" s="32"/>
      <c r="W133" s="32"/>
      <c r="X133" s="32"/>
      <c r="Y133" s="32"/>
      <c r="Z133" s="32"/>
      <c r="AA133" s="32"/>
      <c r="AB133" s="32"/>
      <c r="AC133" s="32"/>
      <c r="AD133" s="32"/>
      <c r="AE133" s="32"/>
      <c r="AR133" s="200" t="s">
        <v>218</v>
      </c>
      <c r="AT133" s="200" t="s">
        <v>246</v>
      </c>
      <c r="AU133" s="200" t="s">
        <v>89</v>
      </c>
      <c r="AY133" s="15" t="s">
        <v>177</v>
      </c>
      <c r="BE133" s="201">
        <f>IF(N133="základní",J133,0)</f>
        <v>0</v>
      </c>
      <c r="BF133" s="201">
        <f>IF(N133="snížená",J133,0)</f>
        <v>0</v>
      </c>
      <c r="BG133" s="201">
        <f>IF(N133="zákl. přenesená",J133,0)</f>
        <v>0</v>
      </c>
      <c r="BH133" s="201">
        <f>IF(N133="sníž. přenesená",J133,0)</f>
        <v>0</v>
      </c>
      <c r="BI133" s="201">
        <f>IF(N133="nulová",J133,0)</f>
        <v>0</v>
      </c>
      <c r="BJ133" s="15" t="s">
        <v>87</v>
      </c>
      <c r="BK133" s="201">
        <f>ROUND(I133*H133,2)</f>
        <v>0</v>
      </c>
      <c r="BL133" s="15" t="s">
        <v>184</v>
      </c>
      <c r="BM133" s="200" t="s">
        <v>1728</v>
      </c>
    </row>
    <row r="134" spans="1:47" s="2" customFormat="1" ht="11.25">
      <c r="A134" s="32"/>
      <c r="B134" s="33"/>
      <c r="C134" s="34"/>
      <c r="D134" s="202" t="s">
        <v>186</v>
      </c>
      <c r="E134" s="34"/>
      <c r="F134" s="203" t="s">
        <v>709</v>
      </c>
      <c r="G134" s="34"/>
      <c r="H134" s="34"/>
      <c r="I134" s="204"/>
      <c r="J134" s="34"/>
      <c r="K134" s="34"/>
      <c r="L134" s="37"/>
      <c r="M134" s="205"/>
      <c r="N134" s="206"/>
      <c r="O134" s="69"/>
      <c r="P134" s="69"/>
      <c r="Q134" s="69"/>
      <c r="R134" s="69"/>
      <c r="S134" s="69"/>
      <c r="T134" s="70"/>
      <c r="U134" s="32"/>
      <c r="V134" s="32"/>
      <c r="W134" s="32"/>
      <c r="X134" s="32"/>
      <c r="Y134" s="32"/>
      <c r="Z134" s="32"/>
      <c r="AA134" s="32"/>
      <c r="AB134" s="32"/>
      <c r="AC134" s="32"/>
      <c r="AD134" s="32"/>
      <c r="AE134" s="32"/>
      <c r="AT134" s="15" t="s">
        <v>186</v>
      </c>
      <c r="AU134" s="15" t="s">
        <v>89</v>
      </c>
    </row>
    <row r="135" spans="1:65" s="2" customFormat="1" ht="24.2" customHeight="1">
      <c r="A135" s="32"/>
      <c r="B135" s="33"/>
      <c r="C135" s="189" t="s">
        <v>216</v>
      </c>
      <c r="D135" s="189" t="s">
        <v>179</v>
      </c>
      <c r="E135" s="190" t="s">
        <v>710</v>
      </c>
      <c r="F135" s="191" t="s">
        <v>711</v>
      </c>
      <c r="G135" s="192" t="s">
        <v>362</v>
      </c>
      <c r="H135" s="193">
        <v>36</v>
      </c>
      <c r="I135" s="194"/>
      <c r="J135" s="195">
        <f>ROUND(I135*H135,2)</f>
        <v>0</v>
      </c>
      <c r="K135" s="191" t="s">
        <v>183</v>
      </c>
      <c r="L135" s="37"/>
      <c r="M135" s="196" t="s">
        <v>1</v>
      </c>
      <c r="N135" s="197" t="s">
        <v>45</v>
      </c>
      <c r="O135" s="69"/>
      <c r="P135" s="198">
        <f>O135*H135</f>
        <v>0</v>
      </c>
      <c r="Q135" s="198">
        <v>5E-05</v>
      </c>
      <c r="R135" s="198">
        <f>Q135*H135</f>
        <v>0.0018000000000000002</v>
      </c>
      <c r="S135" s="198">
        <v>0</v>
      </c>
      <c r="T135" s="199">
        <f>S135*H135</f>
        <v>0</v>
      </c>
      <c r="U135" s="32"/>
      <c r="V135" s="32"/>
      <c r="W135" s="32"/>
      <c r="X135" s="32"/>
      <c r="Y135" s="32"/>
      <c r="Z135" s="32"/>
      <c r="AA135" s="32"/>
      <c r="AB135" s="32"/>
      <c r="AC135" s="32"/>
      <c r="AD135" s="32"/>
      <c r="AE135" s="32"/>
      <c r="AR135" s="200" t="s">
        <v>184</v>
      </c>
      <c r="AT135" s="200" t="s">
        <v>179</v>
      </c>
      <c r="AU135" s="200" t="s">
        <v>89</v>
      </c>
      <c r="AY135" s="15" t="s">
        <v>177</v>
      </c>
      <c r="BE135" s="201">
        <f>IF(N135="základní",J135,0)</f>
        <v>0</v>
      </c>
      <c r="BF135" s="201">
        <f>IF(N135="snížená",J135,0)</f>
        <v>0</v>
      </c>
      <c r="BG135" s="201">
        <f>IF(N135="zákl. přenesená",J135,0)</f>
        <v>0</v>
      </c>
      <c r="BH135" s="201">
        <f>IF(N135="sníž. přenesená",J135,0)</f>
        <v>0</v>
      </c>
      <c r="BI135" s="201">
        <f>IF(N135="nulová",J135,0)</f>
        <v>0</v>
      </c>
      <c r="BJ135" s="15" t="s">
        <v>87</v>
      </c>
      <c r="BK135" s="201">
        <f>ROUND(I135*H135,2)</f>
        <v>0</v>
      </c>
      <c r="BL135" s="15" t="s">
        <v>184</v>
      </c>
      <c r="BM135" s="200" t="s">
        <v>1729</v>
      </c>
    </row>
    <row r="136" spans="1:47" s="2" customFormat="1" ht="11.25">
      <c r="A136" s="32"/>
      <c r="B136" s="33"/>
      <c r="C136" s="34"/>
      <c r="D136" s="202" t="s">
        <v>186</v>
      </c>
      <c r="E136" s="34"/>
      <c r="F136" s="203" t="s">
        <v>713</v>
      </c>
      <c r="G136" s="34"/>
      <c r="H136" s="34"/>
      <c r="I136" s="204"/>
      <c r="J136" s="34"/>
      <c r="K136" s="34"/>
      <c r="L136" s="37"/>
      <c r="M136" s="205"/>
      <c r="N136" s="206"/>
      <c r="O136" s="69"/>
      <c r="P136" s="69"/>
      <c r="Q136" s="69"/>
      <c r="R136" s="69"/>
      <c r="S136" s="69"/>
      <c r="T136" s="70"/>
      <c r="U136" s="32"/>
      <c r="V136" s="32"/>
      <c r="W136" s="32"/>
      <c r="X136" s="32"/>
      <c r="Y136" s="32"/>
      <c r="Z136" s="32"/>
      <c r="AA136" s="32"/>
      <c r="AB136" s="32"/>
      <c r="AC136" s="32"/>
      <c r="AD136" s="32"/>
      <c r="AE136" s="32"/>
      <c r="AT136" s="15" t="s">
        <v>186</v>
      </c>
      <c r="AU136" s="15" t="s">
        <v>89</v>
      </c>
    </row>
    <row r="137" spans="1:65" s="2" customFormat="1" ht="14.45" customHeight="1">
      <c r="A137" s="32"/>
      <c r="B137" s="33"/>
      <c r="C137" s="208" t="s">
        <v>218</v>
      </c>
      <c r="D137" s="208" t="s">
        <v>246</v>
      </c>
      <c r="E137" s="209" t="s">
        <v>714</v>
      </c>
      <c r="F137" s="210" t="s">
        <v>715</v>
      </c>
      <c r="G137" s="211" t="s">
        <v>362</v>
      </c>
      <c r="H137" s="212">
        <v>108</v>
      </c>
      <c r="I137" s="213"/>
      <c r="J137" s="214">
        <f>ROUND(I137*H137,2)</f>
        <v>0</v>
      </c>
      <c r="K137" s="210" t="s">
        <v>183</v>
      </c>
      <c r="L137" s="215"/>
      <c r="M137" s="216" t="s">
        <v>1</v>
      </c>
      <c r="N137" s="217" t="s">
        <v>45</v>
      </c>
      <c r="O137" s="69"/>
      <c r="P137" s="198">
        <f>O137*H137</f>
        <v>0</v>
      </c>
      <c r="Q137" s="198">
        <v>0.00472</v>
      </c>
      <c r="R137" s="198">
        <f>Q137*H137</f>
        <v>0.50976</v>
      </c>
      <c r="S137" s="198">
        <v>0</v>
      </c>
      <c r="T137" s="199">
        <f>S137*H137</f>
        <v>0</v>
      </c>
      <c r="U137" s="32"/>
      <c r="V137" s="32"/>
      <c r="W137" s="32"/>
      <c r="X137" s="32"/>
      <c r="Y137" s="32"/>
      <c r="Z137" s="32"/>
      <c r="AA137" s="32"/>
      <c r="AB137" s="32"/>
      <c r="AC137" s="32"/>
      <c r="AD137" s="32"/>
      <c r="AE137" s="32"/>
      <c r="AR137" s="200" t="s">
        <v>218</v>
      </c>
      <c r="AT137" s="200" t="s">
        <v>246</v>
      </c>
      <c r="AU137" s="200" t="s">
        <v>89</v>
      </c>
      <c r="AY137" s="15" t="s">
        <v>177</v>
      </c>
      <c r="BE137" s="201">
        <f>IF(N137="základní",J137,0)</f>
        <v>0</v>
      </c>
      <c r="BF137" s="201">
        <f>IF(N137="snížená",J137,0)</f>
        <v>0</v>
      </c>
      <c r="BG137" s="201">
        <f>IF(N137="zákl. přenesená",J137,0)</f>
        <v>0</v>
      </c>
      <c r="BH137" s="201">
        <f>IF(N137="sníž. přenesená",J137,0)</f>
        <v>0</v>
      </c>
      <c r="BI137" s="201">
        <f>IF(N137="nulová",J137,0)</f>
        <v>0</v>
      </c>
      <c r="BJ137" s="15" t="s">
        <v>87</v>
      </c>
      <c r="BK137" s="201">
        <f>ROUND(I137*H137,2)</f>
        <v>0</v>
      </c>
      <c r="BL137" s="15" t="s">
        <v>184</v>
      </c>
      <c r="BM137" s="200" t="s">
        <v>1730</v>
      </c>
    </row>
    <row r="138" spans="1:47" s="2" customFormat="1" ht="11.25">
      <c r="A138" s="32"/>
      <c r="B138" s="33"/>
      <c r="C138" s="34"/>
      <c r="D138" s="202" t="s">
        <v>186</v>
      </c>
      <c r="E138" s="34"/>
      <c r="F138" s="203" t="s">
        <v>715</v>
      </c>
      <c r="G138" s="34"/>
      <c r="H138" s="34"/>
      <c r="I138" s="204"/>
      <c r="J138" s="34"/>
      <c r="K138" s="34"/>
      <c r="L138" s="37"/>
      <c r="M138" s="205"/>
      <c r="N138" s="206"/>
      <c r="O138" s="69"/>
      <c r="P138" s="69"/>
      <c r="Q138" s="69"/>
      <c r="R138" s="69"/>
      <c r="S138" s="69"/>
      <c r="T138" s="70"/>
      <c r="U138" s="32"/>
      <c r="V138" s="32"/>
      <c r="W138" s="32"/>
      <c r="X138" s="32"/>
      <c r="Y138" s="32"/>
      <c r="Z138" s="32"/>
      <c r="AA138" s="32"/>
      <c r="AB138" s="32"/>
      <c r="AC138" s="32"/>
      <c r="AD138" s="32"/>
      <c r="AE138" s="32"/>
      <c r="AT138" s="15" t="s">
        <v>186</v>
      </c>
      <c r="AU138" s="15" t="s">
        <v>89</v>
      </c>
    </row>
    <row r="139" spans="1:65" s="2" customFormat="1" ht="14.45" customHeight="1">
      <c r="A139" s="32"/>
      <c r="B139" s="33"/>
      <c r="C139" s="208" t="s">
        <v>220</v>
      </c>
      <c r="D139" s="208" t="s">
        <v>246</v>
      </c>
      <c r="E139" s="209" t="s">
        <v>717</v>
      </c>
      <c r="F139" s="210" t="s">
        <v>718</v>
      </c>
      <c r="G139" s="211" t="s">
        <v>464</v>
      </c>
      <c r="H139" s="212">
        <v>108</v>
      </c>
      <c r="I139" s="213"/>
      <c r="J139" s="214">
        <f>ROUND(I139*H139,2)</f>
        <v>0</v>
      </c>
      <c r="K139" s="210" t="s">
        <v>183</v>
      </c>
      <c r="L139" s="215"/>
      <c r="M139" s="216" t="s">
        <v>1</v>
      </c>
      <c r="N139" s="217" t="s">
        <v>45</v>
      </c>
      <c r="O139" s="69"/>
      <c r="P139" s="198">
        <f>O139*H139</f>
        <v>0</v>
      </c>
      <c r="Q139" s="198">
        <v>0</v>
      </c>
      <c r="R139" s="198">
        <f>Q139*H139</f>
        <v>0</v>
      </c>
      <c r="S139" s="198">
        <v>0</v>
      </c>
      <c r="T139" s="199">
        <f>S139*H139</f>
        <v>0</v>
      </c>
      <c r="U139" s="32"/>
      <c r="V139" s="32"/>
      <c r="W139" s="32"/>
      <c r="X139" s="32"/>
      <c r="Y139" s="32"/>
      <c r="Z139" s="32"/>
      <c r="AA139" s="32"/>
      <c r="AB139" s="32"/>
      <c r="AC139" s="32"/>
      <c r="AD139" s="32"/>
      <c r="AE139" s="32"/>
      <c r="AR139" s="200" t="s">
        <v>218</v>
      </c>
      <c r="AT139" s="200" t="s">
        <v>246</v>
      </c>
      <c r="AU139" s="200" t="s">
        <v>89</v>
      </c>
      <c r="AY139" s="15" t="s">
        <v>177</v>
      </c>
      <c r="BE139" s="201">
        <f>IF(N139="základní",J139,0)</f>
        <v>0</v>
      </c>
      <c r="BF139" s="201">
        <f>IF(N139="snížená",J139,0)</f>
        <v>0</v>
      </c>
      <c r="BG139" s="201">
        <f>IF(N139="zákl. přenesená",J139,0)</f>
        <v>0</v>
      </c>
      <c r="BH139" s="201">
        <f>IF(N139="sníž. přenesená",J139,0)</f>
        <v>0</v>
      </c>
      <c r="BI139" s="201">
        <f>IF(N139="nulová",J139,0)</f>
        <v>0</v>
      </c>
      <c r="BJ139" s="15" t="s">
        <v>87</v>
      </c>
      <c r="BK139" s="201">
        <f>ROUND(I139*H139,2)</f>
        <v>0</v>
      </c>
      <c r="BL139" s="15" t="s">
        <v>184</v>
      </c>
      <c r="BM139" s="200" t="s">
        <v>1731</v>
      </c>
    </row>
    <row r="140" spans="1:47" s="2" customFormat="1" ht="11.25">
      <c r="A140" s="32"/>
      <c r="B140" s="33"/>
      <c r="C140" s="34"/>
      <c r="D140" s="202" t="s">
        <v>186</v>
      </c>
      <c r="E140" s="34"/>
      <c r="F140" s="203" t="s">
        <v>718</v>
      </c>
      <c r="G140" s="34"/>
      <c r="H140" s="34"/>
      <c r="I140" s="204"/>
      <c r="J140" s="34"/>
      <c r="K140" s="34"/>
      <c r="L140" s="37"/>
      <c r="M140" s="205"/>
      <c r="N140" s="206"/>
      <c r="O140" s="69"/>
      <c r="P140" s="69"/>
      <c r="Q140" s="69"/>
      <c r="R140" s="69"/>
      <c r="S140" s="69"/>
      <c r="T140" s="70"/>
      <c r="U140" s="32"/>
      <c r="V140" s="32"/>
      <c r="W140" s="32"/>
      <c r="X140" s="32"/>
      <c r="Y140" s="32"/>
      <c r="Z140" s="32"/>
      <c r="AA140" s="32"/>
      <c r="AB140" s="32"/>
      <c r="AC140" s="32"/>
      <c r="AD140" s="32"/>
      <c r="AE140" s="32"/>
      <c r="AT140" s="15" t="s">
        <v>186</v>
      </c>
      <c r="AU140" s="15" t="s">
        <v>89</v>
      </c>
    </row>
    <row r="141" spans="1:65" s="2" customFormat="1" ht="14.45" customHeight="1">
      <c r="A141" s="32"/>
      <c r="B141" s="33"/>
      <c r="C141" s="208" t="s">
        <v>224</v>
      </c>
      <c r="D141" s="208" t="s">
        <v>246</v>
      </c>
      <c r="E141" s="209" t="s">
        <v>720</v>
      </c>
      <c r="F141" s="210" t="s">
        <v>721</v>
      </c>
      <c r="G141" s="211" t="s">
        <v>464</v>
      </c>
      <c r="H141" s="212">
        <v>108</v>
      </c>
      <c r="I141" s="213"/>
      <c r="J141" s="214">
        <f>ROUND(I141*H141,2)</f>
        <v>0</v>
      </c>
      <c r="K141" s="210" t="s">
        <v>183</v>
      </c>
      <c r="L141" s="215"/>
      <c r="M141" s="216" t="s">
        <v>1</v>
      </c>
      <c r="N141" s="217" t="s">
        <v>45</v>
      </c>
      <c r="O141" s="69"/>
      <c r="P141" s="198">
        <f>O141*H141</f>
        <v>0</v>
      </c>
      <c r="Q141" s="198">
        <v>0</v>
      </c>
      <c r="R141" s="198">
        <f>Q141*H141</f>
        <v>0</v>
      </c>
      <c r="S141" s="198">
        <v>0</v>
      </c>
      <c r="T141" s="199">
        <f>S141*H141</f>
        <v>0</v>
      </c>
      <c r="U141" s="32"/>
      <c r="V141" s="32"/>
      <c r="W141" s="32"/>
      <c r="X141" s="32"/>
      <c r="Y141" s="32"/>
      <c r="Z141" s="32"/>
      <c r="AA141" s="32"/>
      <c r="AB141" s="32"/>
      <c r="AC141" s="32"/>
      <c r="AD141" s="32"/>
      <c r="AE141" s="32"/>
      <c r="AR141" s="200" t="s">
        <v>218</v>
      </c>
      <c r="AT141" s="200" t="s">
        <v>246</v>
      </c>
      <c r="AU141" s="200" t="s">
        <v>89</v>
      </c>
      <c r="AY141" s="15" t="s">
        <v>177</v>
      </c>
      <c r="BE141" s="201">
        <f>IF(N141="základní",J141,0)</f>
        <v>0</v>
      </c>
      <c r="BF141" s="201">
        <f>IF(N141="snížená",J141,0)</f>
        <v>0</v>
      </c>
      <c r="BG141" s="201">
        <f>IF(N141="zákl. přenesená",J141,0)</f>
        <v>0</v>
      </c>
      <c r="BH141" s="201">
        <f>IF(N141="sníž. přenesená",J141,0)</f>
        <v>0</v>
      </c>
      <c r="BI141" s="201">
        <f>IF(N141="nulová",J141,0)</f>
        <v>0</v>
      </c>
      <c r="BJ141" s="15" t="s">
        <v>87</v>
      </c>
      <c r="BK141" s="201">
        <f>ROUND(I141*H141,2)</f>
        <v>0</v>
      </c>
      <c r="BL141" s="15" t="s">
        <v>184</v>
      </c>
      <c r="BM141" s="200" t="s">
        <v>1732</v>
      </c>
    </row>
    <row r="142" spans="1:47" s="2" customFormat="1" ht="11.25">
      <c r="A142" s="32"/>
      <c r="B142" s="33"/>
      <c r="C142" s="34"/>
      <c r="D142" s="202" t="s">
        <v>186</v>
      </c>
      <c r="E142" s="34"/>
      <c r="F142" s="203" t="s">
        <v>721</v>
      </c>
      <c r="G142" s="34"/>
      <c r="H142" s="34"/>
      <c r="I142" s="204"/>
      <c r="J142" s="34"/>
      <c r="K142" s="34"/>
      <c r="L142" s="37"/>
      <c r="M142" s="205"/>
      <c r="N142" s="206"/>
      <c r="O142" s="69"/>
      <c r="P142" s="69"/>
      <c r="Q142" s="69"/>
      <c r="R142" s="69"/>
      <c r="S142" s="69"/>
      <c r="T142" s="70"/>
      <c r="U142" s="32"/>
      <c r="V142" s="32"/>
      <c r="W142" s="32"/>
      <c r="X142" s="32"/>
      <c r="Y142" s="32"/>
      <c r="Z142" s="32"/>
      <c r="AA142" s="32"/>
      <c r="AB142" s="32"/>
      <c r="AC142" s="32"/>
      <c r="AD142" s="32"/>
      <c r="AE142" s="32"/>
      <c r="AT142" s="15" t="s">
        <v>186</v>
      </c>
      <c r="AU142" s="15" t="s">
        <v>89</v>
      </c>
    </row>
    <row r="143" spans="2:63" s="12" customFormat="1" ht="22.9" customHeight="1">
      <c r="B143" s="173"/>
      <c r="C143" s="174"/>
      <c r="D143" s="175" t="s">
        <v>79</v>
      </c>
      <c r="E143" s="187" t="s">
        <v>415</v>
      </c>
      <c r="F143" s="187" t="s">
        <v>416</v>
      </c>
      <c r="G143" s="174"/>
      <c r="H143" s="174"/>
      <c r="I143" s="177"/>
      <c r="J143" s="188">
        <f>BK143</f>
        <v>0</v>
      </c>
      <c r="K143" s="174"/>
      <c r="L143" s="179"/>
      <c r="M143" s="180"/>
      <c r="N143" s="181"/>
      <c r="O143" s="181"/>
      <c r="P143" s="182">
        <f>SUM(P144:P145)</f>
        <v>0</v>
      </c>
      <c r="Q143" s="181"/>
      <c r="R143" s="182">
        <f>SUM(R144:R145)</f>
        <v>0</v>
      </c>
      <c r="S143" s="181"/>
      <c r="T143" s="183">
        <f>SUM(T144:T145)</f>
        <v>0</v>
      </c>
      <c r="AR143" s="184" t="s">
        <v>87</v>
      </c>
      <c r="AT143" s="185" t="s">
        <v>79</v>
      </c>
      <c r="AU143" s="185" t="s">
        <v>87</v>
      </c>
      <c r="AY143" s="184" t="s">
        <v>177</v>
      </c>
      <c r="BK143" s="186">
        <f>SUM(BK144:BK145)</f>
        <v>0</v>
      </c>
    </row>
    <row r="144" spans="1:65" s="2" customFormat="1" ht="24.2" customHeight="1">
      <c r="A144" s="32"/>
      <c r="B144" s="33"/>
      <c r="C144" s="189" t="s">
        <v>226</v>
      </c>
      <c r="D144" s="189" t="s">
        <v>179</v>
      </c>
      <c r="E144" s="190" t="s">
        <v>418</v>
      </c>
      <c r="F144" s="191" t="s">
        <v>419</v>
      </c>
      <c r="G144" s="192" t="s">
        <v>231</v>
      </c>
      <c r="H144" s="193">
        <v>8.432</v>
      </c>
      <c r="I144" s="194"/>
      <c r="J144" s="195">
        <f>ROUND(I144*H144,2)</f>
        <v>0</v>
      </c>
      <c r="K144" s="191" t="s">
        <v>183</v>
      </c>
      <c r="L144" s="37"/>
      <c r="M144" s="196" t="s">
        <v>1</v>
      </c>
      <c r="N144" s="197" t="s">
        <v>45</v>
      </c>
      <c r="O144" s="69"/>
      <c r="P144" s="198">
        <f>O144*H144</f>
        <v>0</v>
      </c>
      <c r="Q144" s="198">
        <v>0</v>
      </c>
      <c r="R144" s="198">
        <f>Q144*H144</f>
        <v>0</v>
      </c>
      <c r="S144" s="198">
        <v>0</v>
      </c>
      <c r="T144" s="199">
        <f>S144*H144</f>
        <v>0</v>
      </c>
      <c r="U144" s="32"/>
      <c r="V144" s="32"/>
      <c r="W144" s="32"/>
      <c r="X144" s="32"/>
      <c r="Y144" s="32"/>
      <c r="Z144" s="32"/>
      <c r="AA144" s="32"/>
      <c r="AB144" s="32"/>
      <c r="AC144" s="32"/>
      <c r="AD144" s="32"/>
      <c r="AE144" s="32"/>
      <c r="AR144" s="200" t="s">
        <v>184</v>
      </c>
      <c r="AT144" s="200" t="s">
        <v>179</v>
      </c>
      <c r="AU144" s="200" t="s">
        <v>89</v>
      </c>
      <c r="AY144" s="15" t="s">
        <v>177</v>
      </c>
      <c r="BE144" s="201">
        <f>IF(N144="základní",J144,0)</f>
        <v>0</v>
      </c>
      <c r="BF144" s="201">
        <f>IF(N144="snížená",J144,0)</f>
        <v>0</v>
      </c>
      <c r="BG144" s="201">
        <f>IF(N144="zákl. přenesená",J144,0)</f>
        <v>0</v>
      </c>
      <c r="BH144" s="201">
        <f>IF(N144="sníž. přenesená",J144,0)</f>
        <v>0</v>
      </c>
      <c r="BI144" s="201">
        <f>IF(N144="nulová",J144,0)</f>
        <v>0</v>
      </c>
      <c r="BJ144" s="15" t="s">
        <v>87</v>
      </c>
      <c r="BK144" s="201">
        <f>ROUND(I144*H144,2)</f>
        <v>0</v>
      </c>
      <c r="BL144" s="15" t="s">
        <v>184</v>
      </c>
      <c r="BM144" s="200" t="s">
        <v>1733</v>
      </c>
    </row>
    <row r="145" spans="1:47" s="2" customFormat="1" ht="29.25">
      <c r="A145" s="32"/>
      <c r="B145" s="33"/>
      <c r="C145" s="34"/>
      <c r="D145" s="202" t="s">
        <v>186</v>
      </c>
      <c r="E145" s="34"/>
      <c r="F145" s="203" t="s">
        <v>421</v>
      </c>
      <c r="G145" s="34"/>
      <c r="H145" s="34"/>
      <c r="I145" s="204"/>
      <c r="J145" s="34"/>
      <c r="K145" s="34"/>
      <c r="L145" s="37"/>
      <c r="M145" s="218"/>
      <c r="N145" s="219"/>
      <c r="O145" s="220"/>
      <c r="P145" s="220"/>
      <c r="Q145" s="220"/>
      <c r="R145" s="220"/>
      <c r="S145" s="220"/>
      <c r="T145" s="221"/>
      <c r="U145" s="32"/>
      <c r="V145" s="32"/>
      <c r="W145" s="32"/>
      <c r="X145" s="32"/>
      <c r="Y145" s="32"/>
      <c r="Z145" s="32"/>
      <c r="AA145" s="32"/>
      <c r="AB145" s="32"/>
      <c r="AC145" s="32"/>
      <c r="AD145" s="32"/>
      <c r="AE145" s="32"/>
      <c r="AT145" s="15" t="s">
        <v>186</v>
      </c>
      <c r="AU145" s="15" t="s">
        <v>89</v>
      </c>
    </row>
    <row r="146" spans="1:31" s="2" customFormat="1" ht="6.95" customHeight="1">
      <c r="A146" s="32"/>
      <c r="B146" s="52"/>
      <c r="C146" s="53"/>
      <c r="D146" s="53"/>
      <c r="E146" s="53"/>
      <c r="F146" s="53"/>
      <c r="G146" s="53"/>
      <c r="H146" s="53"/>
      <c r="I146" s="53"/>
      <c r="J146" s="53"/>
      <c r="K146" s="53"/>
      <c r="L146" s="37"/>
      <c r="M146" s="32"/>
      <c r="O146" s="32"/>
      <c r="P146" s="32"/>
      <c r="Q146" s="32"/>
      <c r="R146" s="32"/>
      <c r="S146" s="32"/>
      <c r="T146" s="32"/>
      <c r="U146" s="32"/>
      <c r="V146" s="32"/>
      <c r="W146" s="32"/>
      <c r="X146" s="32"/>
      <c r="Y146" s="32"/>
      <c r="Z146" s="32"/>
      <c r="AA146" s="32"/>
      <c r="AB146" s="32"/>
      <c r="AC146" s="32"/>
      <c r="AD146" s="32"/>
      <c r="AE146" s="32"/>
    </row>
  </sheetData>
  <sheetProtection algorithmName="SHA-512" hashValue="kfjp1FnlUm38nXRuzrf/LhTMyjHqalbYAXDW2dohYAiSFGvmZEXiidK8TIUvJm1rECjEgKkEyxEQefd+mQXYjA==" saltValue="S2pfSr0+HVTD/gLuwgRls8tSN+xGcnM2o28Olx80q+4QFFipLsuyXT/rtfbXvhmA0qE+IsPDIfoMybfvxrWYeQ==" spinCount="100000" sheet="1" objects="1" scenarios="1" formatColumns="0" formatRows="0" autoFilter="0"/>
  <autoFilter ref="C118:K145"/>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BM1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132</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1:31" s="2" customFormat="1" ht="12" customHeight="1">
      <c r="A8" s="32"/>
      <c r="B8" s="37"/>
      <c r="C8" s="32"/>
      <c r="D8" s="117" t="s">
        <v>137</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81" t="s">
        <v>1734</v>
      </c>
      <c r="F9" s="280"/>
      <c r="G9" s="280"/>
      <c r="H9" s="280"/>
      <c r="I9" s="32"/>
      <c r="J9" s="32"/>
      <c r="K9" s="32"/>
      <c r="L9" s="49"/>
      <c r="S9" s="32"/>
      <c r="T9" s="32"/>
      <c r="U9" s="32"/>
      <c r="V9" s="32"/>
      <c r="W9" s="32"/>
      <c r="X9" s="32"/>
      <c r="Y9" s="32"/>
      <c r="Z9" s="32"/>
      <c r="AA9" s="32"/>
      <c r="AB9" s="32"/>
      <c r="AC9" s="32"/>
      <c r="AD9" s="32"/>
      <c r="AE9" s="32"/>
    </row>
    <row r="10" spans="1:31" s="2" customFormat="1" ht="11.25">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18</v>
      </c>
      <c r="E11" s="32"/>
      <c r="F11" s="108" t="s">
        <v>1</v>
      </c>
      <c r="G11" s="32"/>
      <c r="H11" s="32"/>
      <c r="I11" s="117" t="s">
        <v>19</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20</v>
      </c>
      <c r="E12" s="32"/>
      <c r="F12" s="108" t="s">
        <v>21</v>
      </c>
      <c r="G12" s="32"/>
      <c r="H12" s="32"/>
      <c r="I12" s="117" t="s">
        <v>22</v>
      </c>
      <c r="J12" s="118" t="str">
        <f>'Rekapitulace stavby'!AN8</f>
        <v>18. 4. 2020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24</v>
      </c>
      <c r="E14" s="32"/>
      <c r="F14" s="32"/>
      <c r="G14" s="32"/>
      <c r="H14" s="32"/>
      <c r="I14" s="117" t="s">
        <v>25</v>
      </c>
      <c r="J14" s="108" t="s">
        <v>26</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27</v>
      </c>
      <c r="F15" s="32"/>
      <c r="G15" s="32"/>
      <c r="H15" s="32"/>
      <c r="I15" s="117" t="s">
        <v>28</v>
      </c>
      <c r="J15" s="108" t="s">
        <v>29</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30</v>
      </c>
      <c r="E17" s="32"/>
      <c r="F17" s="32"/>
      <c r="G17" s="32"/>
      <c r="H17" s="32"/>
      <c r="I17" s="117" t="s">
        <v>25</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282" t="str">
        <f>'Rekapitulace stavby'!E14</f>
        <v>Vyplň údaj</v>
      </c>
      <c r="F18" s="283"/>
      <c r="G18" s="283"/>
      <c r="H18" s="283"/>
      <c r="I18" s="117" t="s">
        <v>28</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32</v>
      </c>
      <c r="E20" s="32"/>
      <c r="F20" s="32"/>
      <c r="G20" s="32"/>
      <c r="H20" s="32"/>
      <c r="I20" s="117" t="s">
        <v>25</v>
      </c>
      <c r="J20" s="108" t="s">
        <v>33</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34</v>
      </c>
      <c r="F21" s="32"/>
      <c r="G21" s="32"/>
      <c r="H21" s="32"/>
      <c r="I21" s="117" t="s">
        <v>28</v>
      </c>
      <c r="J21" s="108" t="s">
        <v>35</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37</v>
      </c>
      <c r="E23" s="32"/>
      <c r="F23" s="32"/>
      <c r="G23" s="32"/>
      <c r="H23" s="32"/>
      <c r="I23" s="117" t="s">
        <v>25</v>
      </c>
      <c r="J23" s="108" t="str">
        <f>IF('Rekapitulace stavby'!AN19="","",'Rekapitulace stavby'!AN19)</f>
        <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tr">
        <f>IF('Rekapitulace stavby'!E20="","",'Rekapitulace stavby'!E20)</f>
        <v xml:space="preserve"> </v>
      </c>
      <c r="F24" s="32"/>
      <c r="G24" s="32"/>
      <c r="H24" s="32"/>
      <c r="I24" s="117" t="s">
        <v>28</v>
      </c>
      <c r="J24" s="108" t="str">
        <f>IF('Rekapitulace stavby'!AN20="","",'Rekapitulace stavby'!AN20)</f>
        <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39</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284" t="s">
        <v>1</v>
      </c>
      <c r="F27" s="284"/>
      <c r="G27" s="284"/>
      <c r="H27" s="28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40</v>
      </c>
      <c r="E30" s="32"/>
      <c r="F30" s="32"/>
      <c r="G30" s="32"/>
      <c r="H30" s="32"/>
      <c r="I30" s="32"/>
      <c r="J30" s="124">
        <f>ROUND(J119,2)</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42</v>
      </c>
      <c r="G32" s="32"/>
      <c r="H32" s="32"/>
      <c r="I32" s="125" t="s">
        <v>41</v>
      </c>
      <c r="J32" s="125" t="s">
        <v>43</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44</v>
      </c>
      <c r="E33" s="117" t="s">
        <v>45</v>
      </c>
      <c r="F33" s="127">
        <f>ROUND((SUM(BE119:BE146)),2)</f>
        <v>0</v>
      </c>
      <c r="G33" s="32"/>
      <c r="H33" s="32"/>
      <c r="I33" s="128">
        <v>0.21</v>
      </c>
      <c r="J33" s="127">
        <f>ROUND(((SUM(BE119:BE146))*I33),2)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46</v>
      </c>
      <c r="F34" s="127">
        <f>ROUND((SUM(BF119:BF146)),2)</f>
        <v>0</v>
      </c>
      <c r="G34" s="32"/>
      <c r="H34" s="32"/>
      <c r="I34" s="128">
        <v>0.15</v>
      </c>
      <c r="J34" s="127">
        <f>ROUND(((SUM(BF119:BF146))*I34),2)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47</v>
      </c>
      <c r="F35" s="127">
        <f>ROUND((SUM(BG119:BG146)),2)</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48</v>
      </c>
      <c r="F36" s="127">
        <f>ROUND((SUM(BH119:BH146)),2)</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49</v>
      </c>
      <c r="F37" s="127">
        <f>ROUND((SUM(BI119:BI146)),2)</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50</v>
      </c>
      <c r="E39" s="131"/>
      <c r="F39" s="131"/>
      <c r="G39" s="132" t="s">
        <v>51</v>
      </c>
      <c r="H39" s="133" t="s">
        <v>52</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137</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38" t="str">
        <f>E9</f>
        <v>2020040161 - SO 106.1 VPC 13 vegetační úpravy</v>
      </c>
      <c r="F87" s="287"/>
      <c r="G87" s="287"/>
      <c r="H87" s="287"/>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20</v>
      </c>
      <c r="D89" s="34"/>
      <c r="E89" s="34"/>
      <c r="F89" s="25" t="str">
        <f>F12</f>
        <v>Řevníčov</v>
      </c>
      <c r="G89" s="34"/>
      <c r="H89" s="34"/>
      <c r="I89" s="27" t="s">
        <v>22</v>
      </c>
      <c r="J89" s="64" t="str">
        <f>IF(J12="","",J12)</f>
        <v>18. 4. 2020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7" t="s">
        <v>24</v>
      </c>
      <c r="D91" s="34"/>
      <c r="E91" s="34"/>
      <c r="F91" s="25" t="str">
        <f>E15</f>
        <v>Státní pozemkový úřad</v>
      </c>
      <c r="G91" s="34"/>
      <c r="H91" s="34"/>
      <c r="I91" s="27" t="s">
        <v>32</v>
      </c>
      <c r="J91" s="30" t="str">
        <f>E21</f>
        <v>S-pro servis s.r.o.</v>
      </c>
      <c r="K91" s="34"/>
      <c r="L91" s="49"/>
      <c r="S91" s="32"/>
      <c r="T91" s="32"/>
      <c r="U91" s="32"/>
      <c r="V91" s="32"/>
      <c r="W91" s="32"/>
      <c r="X91" s="32"/>
      <c r="Y91" s="32"/>
      <c r="Z91" s="32"/>
      <c r="AA91" s="32"/>
      <c r="AB91" s="32"/>
      <c r="AC91" s="32"/>
      <c r="AD91" s="32"/>
      <c r="AE91" s="32"/>
    </row>
    <row r="92" spans="1:31" s="2" customFormat="1" ht="15.2" customHeight="1">
      <c r="A92" s="32"/>
      <c r="B92" s="33"/>
      <c r="C92" s="27" t="s">
        <v>30</v>
      </c>
      <c r="D92" s="34"/>
      <c r="E92" s="34"/>
      <c r="F92" s="25" t="str">
        <f>IF(E18="","",E18)</f>
        <v>Vyplň údaj</v>
      </c>
      <c r="G92" s="34"/>
      <c r="H92" s="34"/>
      <c r="I92" s="27" t="s">
        <v>37</v>
      </c>
      <c r="J92" s="30" t="str">
        <f>E24</f>
        <v xml:space="preserve"> </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142</v>
      </c>
      <c r="D94" s="148"/>
      <c r="E94" s="148"/>
      <c r="F94" s="148"/>
      <c r="G94" s="148"/>
      <c r="H94" s="148"/>
      <c r="I94" s="148"/>
      <c r="J94" s="149" t="s">
        <v>143</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144</v>
      </c>
      <c r="D96" s="34"/>
      <c r="E96" s="34"/>
      <c r="F96" s="34"/>
      <c r="G96" s="34"/>
      <c r="H96" s="34"/>
      <c r="I96" s="34"/>
      <c r="J96" s="82">
        <f>J119</f>
        <v>0</v>
      </c>
      <c r="K96" s="34"/>
      <c r="L96" s="49"/>
      <c r="S96" s="32"/>
      <c r="T96" s="32"/>
      <c r="U96" s="32"/>
      <c r="V96" s="32"/>
      <c r="W96" s="32"/>
      <c r="X96" s="32"/>
      <c r="Y96" s="32"/>
      <c r="Z96" s="32"/>
      <c r="AA96" s="32"/>
      <c r="AB96" s="32"/>
      <c r="AC96" s="32"/>
      <c r="AD96" s="32"/>
      <c r="AE96" s="32"/>
      <c r="AU96" s="15" t="s">
        <v>145</v>
      </c>
    </row>
    <row r="97" spans="2:12" s="9" customFormat="1" ht="24.95" customHeight="1">
      <c r="B97" s="151"/>
      <c r="C97" s="152"/>
      <c r="D97" s="153" t="s">
        <v>146</v>
      </c>
      <c r="E97" s="154"/>
      <c r="F97" s="154"/>
      <c r="G97" s="154"/>
      <c r="H97" s="154"/>
      <c r="I97" s="154"/>
      <c r="J97" s="155">
        <f>J120</f>
        <v>0</v>
      </c>
      <c r="K97" s="152"/>
      <c r="L97" s="156"/>
    </row>
    <row r="98" spans="2:12" s="10" customFormat="1" ht="19.9" customHeight="1">
      <c r="B98" s="157"/>
      <c r="C98" s="102"/>
      <c r="D98" s="158" t="s">
        <v>147</v>
      </c>
      <c r="E98" s="159"/>
      <c r="F98" s="159"/>
      <c r="G98" s="159"/>
      <c r="H98" s="159"/>
      <c r="I98" s="159"/>
      <c r="J98" s="160">
        <f>J121</f>
        <v>0</v>
      </c>
      <c r="K98" s="102"/>
      <c r="L98" s="161"/>
    </row>
    <row r="99" spans="2:12" s="10" customFormat="1" ht="19.9" customHeight="1">
      <c r="B99" s="157"/>
      <c r="C99" s="102"/>
      <c r="D99" s="158" t="s">
        <v>154</v>
      </c>
      <c r="E99" s="159"/>
      <c r="F99" s="159"/>
      <c r="G99" s="159"/>
      <c r="H99" s="159"/>
      <c r="I99" s="159"/>
      <c r="J99" s="160">
        <f>J144</f>
        <v>0</v>
      </c>
      <c r="K99" s="102"/>
      <c r="L99" s="161"/>
    </row>
    <row r="100" spans="1:31" s="2" customFormat="1" ht="21.75" customHeight="1">
      <c r="A100" s="32"/>
      <c r="B100" s="33"/>
      <c r="C100" s="34"/>
      <c r="D100" s="34"/>
      <c r="E100" s="34"/>
      <c r="F100" s="34"/>
      <c r="G100" s="34"/>
      <c r="H100" s="34"/>
      <c r="I100" s="34"/>
      <c r="J100" s="34"/>
      <c r="K100" s="34"/>
      <c r="L100" s="49"/>
      <c r="S100" s="32"/>
      <c r="T100" s="32"/>
      <c r="U100" s="32"/>
      <c r="V100" s="32"/>
      <c r="W100" s="32"/>
      <c r="X100" s="32"/>
      <c r="Y100" s="32"/>
      <c r="Z100" s="32"/>
      <c r="AA100" s="32"/>
      <c r="AB100" s="32"/>
      <c r="AC100" s="32"/>
      <c r="AD100" s="32"/>
      <c r="AE100" s="32"/>
    </row>
    <row r="101" spans="1:31" s="2" customFormat="1" ht="6.95" customHeight="1">
      <c r="A101" s="32"/>
      <c r="B101" s="52"/>
      <c r="C101" s="53"/>
      <c r="D101" s="53"/>
      <c r="E101" s="53"/>
      <c r="F101" s="53"/>
      <c r="G101" s="53"/>
      <c r="H101" s="53"/>
      <c r="I101" s="53"/>
      <c r="J101" s="53"/>
      <c r="K101" s="53"/>
      <c r="L101" s="49"/>
      <c r="S101" s="32"/>
      <c r="T101" s="32"/>
      <c r="U101" s="32"/>
      <c r="V101" s="32"/>
      <c r="W101" s="32"/>
      <c r="X101" s="32"/>
      <c r="Y101" s="32"/>
      <c r="Z101" s="32"/>
      <c r="AA101" s="32"/>
      <c r="AB101" s="32"/>
      <c r="AC101" s="32"/>
      <c r="AD101" s="32"/>
      <c r="AE101" s="32"/>
    </row>
    <row r="105" spans="1:31" s="2" customFormat="1" ht="6.95" customHeight="1">
      <c r="A105" s="32"/>
      <c r="B105" s="54"/>
      <c r="C105" s="55"/>
      <c r="D105" s="55"/>
      <c r="E105" s="55"/>
      <c r="F105" s="55"/>
      <c r="G105" s="55"/>
      <c r="H105" s="55"/>
      <c r="I105" s="55"/>
      <c r="J105" s="55"/>
      <c r="K105" s="55"/>
      <c r="L105" s="49"/>
      <c r="S105" s="32"/>
      <c r="T105" s="32"/>
      <c r="U105" s="32"/>
      <c r="V105" s="32"/>
      <c r="W105" s="32"/>
      <c r="X105" s="32"/>
      <c r="Y105" s="32"/>
      <c r="Z105" s="32"/>
      <c r="AA105" s="32"/>
      <c r="AB105" s="32"/>
      <c r="AC105" s="32"/>
      <c r="AD105" s="32"/>
      <c r="AE105" s="32"/>
    </row>
    <row r="106" spans="1:31" s="2" customFormat="1" ht="24.95" customHeight="1">
      <c r="A106" s="32"/>
      <c r="B106" s="33"/>
      <c r="C106" s="21" t="s">
        <v>162</v>
      </c>
      <c r="D106" s="34"/>
      <c r="E106" s="34"/>
      <c r="F106" s="34"/>
      <c r="G106" s="34"/>
      <c r="H106" s="34"/>
      <c r="I106" s="34"/>
      <c r="J106" s="34"/>
      <c r="K106" s="34"/>
      <c r="L106" s="49"/>
      <c r="S106" s="32"/>
      <c r="T106" s="32"/>
      <c r="U106" s="32"/>
      <c r="V106" s="32"/>
      <c r="W106" s="32"/>
      <c r="X106" s="32"/>
      <c r="Y106" s="32"/>
      <c r="Z106" s="32"/>
      <c r="AA106" s="32"/>
      <c r="AB106" s="32"/>
      <c r="AC106" s="32"/>
      <c r="AD106" s="32"/>
      <c r="AE106" s="32"/>
    </row>
    <row r="107" spans="1:31" s="2" customFormat="1" ht="6.95" customHeight="1">
      <c r="A107" s="32"/>
      <c r="B107" s="33"/>
      <c r="C107" s="34"/>
      <c r="D107" s="34"/>
      <c r="E107" s="34"/>
      <c r="F107" s="34"/>
      <c r="G107" s="34"/>
      <c r="H107" s="34"/>
      <c r="I107" s="34"/>
      <c r="J107" s="34"/>
      <c r="K107" s="34"/>
      <c r="L107" s="49"/>
      <c r="S107" s="32"/>
      <c r="T107" s="32"/>
      <c r="U107" s="32"/>
      <c r="V107" s="32"/>
      <c r="W107" s="32"/>
      <c r="X107" s="32"/>
      <c r="Y107" s="32"/>
      <c r="Z107" s="32"/>
      <c r="AA107" s="32"/>
      <c r="AB107" s="32"/>
      <c r="AC107" s="32"/>
      <c r="AD107" s="32"/>
      <c r="AE107" s="32"/>
    </row>
    <row r="108" spans="1:31" s="2" customFormat="1" ht="12" customHeight="1">
      <c r="A108" s="32"/>
      <c r="B108" s="33"/>
      <c r="C108" s="27" t="s">
        <v>16</v>
      </c>
      <c r="D108" s="34"/>
      <c r="E108" s="34"/>
      <c r="F108" s="34"/>
      <c r="G108" s="34"/>
      <c r="H108" s="34"/>
      <c r="I108" s="34"/>
      <c r="J108" s="34"/>
      <c r="K108" s="34"/>
      <c r="L108" s="49"/>
      <c r="S108" s="32"/>
      <c r="T108" s="32"/>
      <c r="U108" s="32"/>
      <c r="V108" s="32"/>
      <c r="W108" s="32"/>
      <c r="X108" s="32"/>
      <c r="Y108" s="32"/>
      <c r="Z108" s="32"/>
      <c r="AA108" s="32"/>
      <c r="AB108" s="32"/>
      <c r="AC108" s="32"/>
      <c r="AD108" s="32"/>
      <c r="AE108" s="32"/>
    </row>
    <row r="109" spans="1:31" s="2" customFormat="1" ht="16.5" customHeight="1">
      <c r="A109" s="32"/>
      <c r="B109" s="33"/>
      <c r="C109" s="34"/>
      <c r="D109" s="34"/>
      <c r="E109" s="285" t="str">
        <f>E7</f>
        <v>Polní cesty stavby D6 v k.ú. Řevničov_3</v>
      </c>
      <c r="F109" s="286"/>
      <c r="G109" s="286"/>
      <c r="H109" s="286"/>
      <c r="I109" s="34"/>
      <c r="J109" s="34"/>
      <c r="K109" s="34"/>
      <c r="L109" s="49"/>
      <c r="S109" s="32"/>
      <c r="T109" s="32"/>
      <c r="U109" s="32"/>
      <c r="V109" s="32"/>
      <c r="W109" s="32"/>
      <c r="X109" s="32"/>
      <c r="Y109" s="32"/>
      <c r="Z109" s="32"/>
      <c r="AA109" s="32"/>
      <c r="AB109" s="32"/>
      <c r="AC109" s="32"/>
      <c r="AD109" s="32"/>
      <c r="AE109" s="32"/>
    </row>
    <row r="110" spans="1:31" s="2" customFormat="1" ht="12" customHeight="1">
      <c r="A110" s="32"/>
      <c r="B110" s="33"/>
      <c r="C110" s="27" t="s">
        <v>137</v>
      </c>
      <c r="D110" s="34"/>
      <c r="E110" s="34"/>
      <c r="F110" s="34"/>
      <c r="G110" s="34"/>
      <c r="H110" s="34"/>
      <c r="I110" s="34"/>
      <c r="J110" s="34"/>
      <c r="K110" s="34"/>
      <c r="L110" s="49"/>
      <c r="S110" s="32"/>
      <c r="T110" s="32"/>
      <c r="U110" s="32"/>
      <c r="V110" s="32"/>
      <c r="W110" s="32"/>
      <c r="X110" s="32"/>
      <c r="Y110" s="32"/>
      <c r="Z110" s="32"/>
      <c r="AA110" s="32"/>
      <c r="AB110" s="32"/>
      <c r="AC110" s="32"/>
      <c r="AD110" s="32"/>
      <c r="AE110" s="32"/>
    </row>
    <row r="111" spans="1:31" s="2" customFormat="1" ht="16.5" customHeight="1">
      <c r="A111" s="32"/>
      <c r="B111" s="33"/>
      <c r="C111" s="34"/>
      <c r="D111" s="34"/>
      <c r="E111" s="238" t="str">
        <f>E9</f>
        <v>2020040161 - SO 106.1 VPC 13 vegetační úpravy</v>
      </c>
      <c r="F111" s="287"/>
      <c r="G111" s="287"/>
      <c r="H111" s="287"/>
      <c r="I111" s="34"/>
      <c r="J111" s="34"/>
      <c r="K111" s="34"/>
      <c r="L111" s="49"/>
      <c r="S111" s="32"/>
      <c r="T111" s="32"/>
      <c r="U111" s="32"/>
      <c r="V111" s="32"/>
      <c r="W111" s="32"/>
      <c r="X111" s="32"/>
      <c r="Y111" s="32"/>
      <c r="Z111" s="32"/>
      <c r="AA111" s="32"/>
      <c r="AB111" s="32"/>
      <c r="AC111" s="32"/>
      <c r="AD111" s="32"/>
      <c r="AE111" s="32"/>
    </row>
    <row r="112" spans="1:31" s="2" customFormat="1" ht="6.95" customHeight="1">
      <c r="A112" s="32"/>
      <c r="B112" s="33"/>
      <c r="C112" s="34"/>
      <c r="D112" s="34"/>
      <c r="E112" s="34"/>
      <c r="F112" s="34"/>
      <c r="G112" s="34"/>
      <c r="H112" s="34"/>
      <c r="I112" s="34"/>
      <c r="J112" s="34"/>
      <c r="K112" s="34"/>
      <c r="L112" s="49"/>
      <c r="S112" s="32"/>
      <c r="T112" s="32"/>
      <c r="U112" s="32"/>
      <c r="V112" s="32"/>
      <c r="W112" s="32"/>
      <c r="X112" s="32"/>
      <c r="Y112" s="32"/>
      <c r="Z112" s="32"/>
      <c r="AA112" s="32"/>
      <c r="AB112" s="32"/>
      <c r="AC112" s="32"/>
      <c r="AD112" s="32"/>
      <c r="AE112" s="32"/>
    </row>
    <row r="113" spans="1:31" s="2" customFormat="1" ht="12" customHeight="1">
      <c r="A113" s="32"/>
      <c r="B113" s="33"/>
      <c r="C113" s="27" t="s">
        <v>20</v>
      </c>
      <c r="D113" s="34"/>
      <c r="E113" s="34"/>
      <c r="F113" s="25" t="str">
        <f>F12</f>
        <v>Řevníčov</v>
      </c>
      <c r="G113" s="34"/>
      <c r="H113" s="34"/>
      <c r="I113" s="27" t="s">
        <v>22</v>
      </c>
      <c r="J113" s="64" t="str">
        <f>IF(J12="","",J12)</f>
        <v>18. 4. 2020</v>
      </c>
      <c r="K113" s="34"/>
      <c r="L113" s="49"/>
      <c r="S113" s="32"/>
      <c r="T113" s="32"/>
      <c r="U113" s="32"/>
      <c r="V113" s="32"/>
      <c r="W113" s="32"/>
      <c r="X113" s="32"/>
      <c r="Y113" s="32"/>
      <c r="Z113" s="32"/>
      <c r="AA113" s="32"/>
      <c r="AB113" s="32"/>
      <c r="AC113" s="32"/>
      <c r="AD113" s="32"/>
      <c r="AE113" s="32"/>
    </row>
    <row r="114" spans="1:31" s="2" customFormat="1" ht="6.95" customHeight="1">
      <c r="A114" s="32"/>
      <c r="B114" s="33"/>
      <c r="C114" s="34"/>
      <c r="D114" s="34"/>
      <c r="E114" s="34"/>
      <c r="F114" s="34"/>
      <c r="G114" s="34"/>
      <c r="H114" s="34"/>
      <c r="I114" s="34"/>
      <c r="J114" s="34"/>
      <c r="K114" s="34"/>
      <c r="L114" s="49"/>
      <c r="S114" s="32"/>
      <c r="T114" s="32"/>
      <c r="U114" s="32"/>
      <c r="V114" s="32"/>
      <c r="W114" s="32"/>
      <c r="X114" s="32"/>
      <c r="Y114" s="32"/>
      <c r="Z114" s="32"/>
      <c r="AA114" s="32"/>
      <c r="AB114" s="32"/>
      <c r="AC114" s="32"/>
      <c r="AD114" s="32"/>
      <c r="AE114" s="32"/>
    </row>
    <row r="115" spans="1:31" s="2" customFormat="1" ht="15.2" customHeight="1">
      <c r="A115" s="32"/>
      <c r="B115" s="33"/>
      <c r="C115" s="27" t="s">
        <v>24</v>
      </c>
      <c r="D115" s="34"/>
      <c r="E115" s="34"/>
      <c r="F115" s="25" t="str">
        <f>E15</f>
        <v>Státní pozemkový úřad</v>
      </c>
      <c r="G115" s="34"/>
      <c r="H115" s="34"/>
      <c r="I115" s="27" t="s">
        <v>32</v>
      </c>
      <c r="J115" s="30" t="str">
        <f>E21</f>
        <v>S-pro servis s.r.o.</v>
      </c>
      <c r="K115" s="34"/>
      <c r="L115" s="49"/>
      <c r="S115" s="32"/>
      <c r="T115" s="32"/>
      <c r="U115" s="32"/>
      <c r="V115" s="32"/>
      <c r="W115" s="32"/>
      <c r="X115" s="32"/>
      <c r="Y115" s="32"/>
      <c r="Z115" s="32"/>
      <c r="AA115" s="32"/>
      <c r="AB115" s="32"/>
      <c r="AC115" s="32"/>
      <c r="AD115" s="32"/>
      <c r="AE115" s="32"/>
    </row>
    <row r="116" spans="1:31" s="2" customFormat="1" ht="15.2" customHeight="1">
      <c r="A116" s="32"/>
      <c r="B116" s="33"/>
      <c r="C116" s="27" t="s">
        <v>30</v>
      </c>
      <c r="D116" s="34"/>
      <c r="E116" s="34"/>
      <c r="F116" s="25" t="str">
        <f>IF(E18="","",E18)</f>
        <v>Vyplň údaj</v>
      </c>
      <c r="G116" s="34"/>
      <c r="H116" s="34"/>
      <c r="I116" s="27" t="s">
        <v>37</v>
      </c>
      <c r="J116" s="30" t="str">
        <f>E24</f>
        <v xml:space="preserve"> </v>
      </c>
      <c r="K116" s="34"/>
      <c r="L116" s="49"/>
      <c r="S116" s="32"/>
      <c r="T116" s="32"/>
      <c r="U116" s="32"/>
      <c r="V116" s="32"/>
      <c r="W116" s="32"/>
      <c r="X116" s="32"/>
      <c r="Y116" s="32"/>
      <c r="Z116" s="32"/>
      <c r="AA116" s="32"/>
      <c r="AB116" s="32"/>
      <c r="AC116" s="32"/>
      <c r="AD116" s="32"/>
      <c r="AE116" s="32"/>
    </row>
    <row r="117" spans="1:31" s="2" customFormat="1" ht="10.35" customHeight="1">
      <c r="A117" s="32"/>
      <c r="B117" s="33"/>
      <c r="C117" s="34"/>
      <c r="D117" s="34"/>
      <c r="E117" s="34"/>
      <c r="F117" s="34"/>
      <c r="G117" s="34"/>
      <c r="H117" s="34"/>
      <c r="I117" s="34"/>
      <c r="J117" s="34"/>
      <c r="K117" s="34"/>
      <c r="L117" s="49"/>
      <c r="S117" s="32"/>
      <c r="T117" s="32"/>
      <c r="U117" s="32"/>
      <c r="V117" s="32"/>
      <c r="W117" s="32"/>
      <c r="X117" s="32"/>
      <c r="Y117" s="32"/>
      <c r="Z117" s="32"/>
      <c r="AA117" s="32"/>
      <c r="AB117" s="32"/>
      <c r="AC117" s="32"/>
      <c r="AD117" s="32"/>
      <c r="AE117" s="32"/>
    </row>
    <row r="118" spans="1:31" s="11" customFormat="1" ht="29.25" customHeight="1">
      <c r="A118" s="162"/>
      <c r="B118" s="163"/>
      <c r="C118" s="164" t="s">
        <v>163</v>
      </c>
      <c r="D118" s="165" t="s">
        <v>65</v>
      </c>
      <c r="E118" s="165" t="s">
        <v>61</v>
      </c>
      <c r="F118" s="165" t="s">
        <v>62</v>
      </c>
      <c r="G118" s="165" t="s">
        <v>164</v>
      </c>
      <c r="H118" s="165" t="s">
        <v>165</v>
      </c>
      <c r="I118" s="165" t="s">
        <v>166</v>
      </c>
      <c r="J118" s="165" t="s">
        <v>143</v>
      </c>
      <c r="K118" s="166" t="s">
        <v>167</v>
      </c>
      <c r="L118" s="167"/>
      <c r="M118" s="73" t="s">
        <v>1</v>
      </c>
      <c r="N118" s="74" t="s">
        <v>44</v>
      </c>
      <c r="O118" s="74" t="s">
        <v>168</v>
      </c>
      <c r="P118" s="74" t="s">
        <v>169</v>
      </c>
      <c r="Q118" s="74" t="s">
        <v>170</v>
      </c>
      <c r="R118" s="74" t="s">
        <v>171</v>
      </c>
      <c r="S118" s="74" t="s">
        <v>172</v>
      </c>
      <c r="T118" s="75" t="s">
        <v>173</v>
      </c>
      <c r="U118" s="162"/>
      <c r="V118" s="162"/>
      <c r="W118" s="162"/>
      <c r="X118" s="162"/>
      <c r="Y118" s="162"/>
      <c r="Z118" s="162"/>
      <c r="AA118" s="162"/>
      <c r="AB118" s="162"/>
      <c r="AC118" s="162"/>
      <c r="AD118" s="162"/>
      <c r="AE118" s="162"/>
    </row>
    <row r="119" spans="1:63" s="2" customFormat="1" ht="22.9" customHeight="1">
      <c r="A119" s="32"/>
      <c r="B119" s="33"/>
      <c r="C119" s="80" t="s">
        <v>174</v>
      </c>
      <c r="D119" s="34"/>
      <c r="E119" s="34"/>
      <c r="F119" s="34"/>
      <c r="G119" s="34"/>
      <c r="H119" s="34"/>
      <c r="I119" s="34"/>
      <c r="J119" s="168">
        <f>BK119</f>
        <v>0</v>
      </c>
      <c r="K119" s="34"/>
      <c r="L119" s="37"/>
      <c r="M119" s="76"/>
      <c r="N119" s="169"/>
      <c r="O119" s="77"/>
      <c r="P119" s="170">
        <f>P120</f>
        <v>0</v>
      </c>
      <c r="Q119" s="77"/>
      <c r="R119" s="170">
        <f>R120</f>
        <v>4.2157800000000005</v>
      </c>
      <c r="S119" s="77"/>
      <c r="T119" s="171">
        <f>T120</f>
        <v>0</v>
      </c>
      <c r="U119" s="32"/>
      <c r="V119" s="32"/>
      <c r="W119" s="32"/>
      <c r="X119" s="32"/>
      <c r="Y119" s="32"/>
      <c r="Z119" s="32"/>
      <c r="AA119" s="32"/>
      <c r="AB119" s="32"/>
      <c r="AC119" s="32"/>
      <c r="AD119" s="32"/>
      <c r="AE119" s="32"/>
      <c r="AT119" s="15" t="s">
        <v>79</v>
      </c>
      <c r="AU119" s="15" t="s">
        <v>145</v>
      </c>
      <c r="BK119" s="172">
        <f>BK120</f>
        <v>0</v>
      </c>
    </row>
    <row r="120" spans="2:63" s="12" customFormat="1" ht="25.9" customHeight="1">
      <c r="B120" s="173"/>
      <c r="C120" s="174"/>
      <c r="D120" s="175" t="s">
        <v>79</v>
      </c>
      <c r="E120" s="176" t="s">
        <v>175</v>
      </c>
      <c r="F120" s="176" t="s">
        <v>176</v>
      </c>
      <c r="G120" s="174"/>
      <c r="H120" s="174"/>
      <c r="I120" s="177"/>
      <c r="J120" s="178">
        <f>BK120</f>
        <v>0</v>
      </c>
      <c r="K120" s="174"/>
      <c r="L120" s="179"/>
      <c r="M120" s="180"/>
      <c r="N120" s="181"/>
      <c r="O120" s="181"/>
      <c r="P120" s="182">
        <f>P121+P144</f>
        <v>0</v>
      </c>
      <c r="Q120" s="181"/>
      <c r="R120" s="182">
        <f>R121+R144</f>
        <v>4.2157800000000005</v>
      </c>
      <c r="S120" s="181"/>
      <c r="T120" s="183">
        <f>T121+T144</f>
        <v>0</v>
      </c>
      <c r="AR120" s="184" t="s">
        <v>87</v>
      </c>
      <c r="AT120" s="185" t="s">
        <v>79</v>
      </c>
      <c r="AU120" s="185" t="s">
        <v>80</v>
      </c>
      <c r="AY120" s="184" t="s">
        <v>177</v>
      </c>
      <c r="BK120" s="186">
        <f>BK121+BK144</f>
        <v>0</v>
      </c>
    </row>
    <row r="121" spans="2:63" s="12" customFormat="1" ht="22.9" customHeight="1">
      <c r="B121" s="173"/>
      <c r="C121" s="174"/>
      <c r="D121" s="175" t="s">
        <v>79</v>
      </c>
      <c r="E121" s="187" t="s">
        <v>87</v>
      </c>
      <c r="F121" s="187" t="s">
        <v>178</v>
      </c>
      <c r="G121" s="174"/>
      <c r="H121" s="174"/>
      <c r="I121" s="177"/>
      <c r="J121" s="188">
        <f>BK121</f>
        <v>0</v>
      </c>
      <c r="K121" s="174"/>
      <c r="L121" s="179"/>
      <c r="M121" s="180"/>
      <c r="N121" s="181"/>
      <c r="O121" s="181"/>
      <c r="P121" s="182">
        <f>SUM(P122:P143)</f>
        <v>0</v>
      </c>
      <c r="Q121" s="181"/>
      <c r="R121" s="182">
        <f>SUM(R122:R143)</f>
        <v>4.2157800000000005</v>
      </c>
      <c r="S121" s="181"/>
      <c r="T121" s="183">
        <f>SUM(T122:T143)</f>
        <v>0</v>
      </c>
      <c r="AR121" s="184" t="s">
        <v>87</v>
      </c>
      <c r="AT121" s="185" t="s">
        <v>79</v>
      </c>
      <c r="AU121" s="185" t="s">
        <v>87</v>
      </c>
      <c r="AY121" s="184" t="s">
        <v>177</v>
      </c>
      <c r="BK121" s="186">
        <f>SUM(BK122:BK143)</f>
        <v>0</v>
      </c>
    </row>
    <row r="122" spans="1:65" s="2" customFormat="1" ht="24.2" customHeight="1">
      <c r="A122" s="32"/>
      <c r="B122" s="33"/>
      <c r="C122" s="189" t="s">
        <v>87</v>
      </c>
      <c r="D122" s="189" t="s">
        <v>179</v>
      </c>
      <c r="E122" s="190" t="s">
        <v>686</v>
      </c>
      <c r="F122" s="191" t="s">
        <v>687</v>
      </c>
      <c r="G122" s="192" t="s">
        <v>362</v>
      </c>
      <c r="H122" s="193">
        <v>18</v>
      </c>
      <c r="I122" s="194"/>
      <c r="J122" s="195">
        <f>ROUND(I122*H122,2)</f>
        <v>0</v>
      </c>
      <c r="K122" s="191" t="s">
        <v>183</v>
      </c>
      <c r="L122" s="37"/>
      <c r="M122" s="196" t="s">
        <v>1</v>
      </c>
      <c r="N122" s="197" t="s">
        <v>45</v>
      </c>
      <c r="O122" s="69"/>
      <c r="P122" s="198">
        <f>O122*H122</f>
        <v>0</v>
      </c>
      <c r="Q122" s="198">
        <v>0</v>
      </c>
      <c r="R122" s="198">
        <f>Q122*H122</f>
        <v>0</v>
      </c>
      <c r="S122" s="198">
        <v>0</v>
      </c>
      <c r="T122" s="199">
        <f>S122*H122</f>
        <v>0</v>
      </c>
      <c r="U122" s="32"/>
      <c r="V122" s="32"/>
      <c r="W122" s="32"/>
      <c r="X122" s="32"/>
      <c r="Y122" s="32"/>
      <c r="Z122" s="32"/>
      <c r="AA122" s="32"/>
      <c r="AB122" s="32"/>
      <c r="AC122" s="32"/>
      <c r="AD122" s="32"/>
      <c r="AE122" s="32"/>
      <c r="AR122" s="200" t="s">
        <v>184</v>
      </c>
      <c r="AT122" s="200" t="s">
        <v>179</v>
      </c>
      <c r="AU122" s="200" t="s">
        <v>89</v>
      </c>
      <c r="AY122" s="15" t="s">
        <v>177</v>
      </c>
      <c r="BE122" s="201">
        <f>IF(N122="základní",J122,0)</f>
        <v>0</v>
      </c>
      <c r="BF122" s="201">
        <f>IF(N122="snížená",J122,0)</f>
        <v>0</v>
      </c>
      <c r="BG122" s="201">
        <f>IF(N122="zákl. přenesená",J122,0)</f>
        <v>0</v>
      </c>
      <c r="BH122" s="201">
        <f>IF(N122="sníž. přenesená",J122,0)</f>
        <v>0</v>
      </c>
      <c r="BI122" s="201">
        <f>IF(N122="nulová",J122,0)</f>
        <v>0</v>
      </c>
      <c r="BJ122" s="15" t="s">
        <v>87</v>
      </c>
      <c r="BK122" s="201">
        <f>ROUND(I122*H122,2)</f>
        <v>0</v>
      </c>
      <c r="BL122" s="15" t="s">
        <v>184</v>
      </c>
      <c r="BM122" s="200" t="s">
        <v>1735</v>
      </c>
    </row>
    <row r="123" spans="1:47" s="2" customFormat="1" ht="29.25">
      <c r="A123" s="32"/>
      <c r="B123" s="33"/>
      <c r="C123" s="34"/>
      <c r="D123" s="202" t="s">
        <v>186</v>
      </c>
      <c r="E123" s="34"/>
      <c r="F123" s="203" t="s">
        <v>689</v>
      </c>
      <c r="G123" s="34"/>
      <c r="H123" s="34"/>
      <c r="I123" s="204"/>
      <c r="J123" s="34"/>
      <c r="K123" s="34"/>
      <c r="L123" s="37"/>
      <c r="M123" s="205"/>
      <c r="N123" s="206"/>
      <c r="O123" s="69"/>
      <c r="P123" s="69"/>
      <c r="Q123" s="69"/>
      <c r="R123" s="69"/>
      <c r="S123" s="69"/>
      <c r="T123" s="70"/>
      <c r="U123" s="32"/>
      <c r="V123" s="32"/>
      <c r="W123" s="32"/>
      <c r="X123" s="32"/>
      <c r="Y123" s="32"/>
      <c r="Z123" s="32"/>
      <c r="AA123" s="32"/>
      <c r="AB123" s="32"/>
      <c r="AC123" s="32"/>
      <c r="AD123" s="32"/>
      <c r="AE123" s="32"/>
      <c r="AT123" s="15" t="s">
        <v>186</v>
      </c>
      <c r="AU123" s="15" t="s">
        <v>89</v>
      </c>
    </row>
    <row r="124" spans="1:47" s="2" customFormat="1" ht="19.5">
      <c r="A124" s="32"/>
      <c r="B124" s="33"/>
      <c r="C124" s="34"/>
      <c r="D124" s="202" t="s">
        <v>188</v>
      </c>
      <c r="E124" s="34"/>
      <c r="F124" s="207" t="s">
        <v>1736</v>
      </c>
      <c r="G124" s="34"/>
      <c r="H124" s="34"/>
      <c r="I124" s="204"/>
      <c r="J124" s="34"/>
      <c r="K124" s="34"/>
      <c r="L124" s="37"/>
      <c r="M124" s="205"/>
      <c r="N124" s="206"/>
      <c r="O124" s="69"/>
      <c r="P124" s="69"/>
      <c r="Q124" s="69"/>
      <c r="R124" s="69"/>
      <c r="S124" s="69"/>
      <c r="T124" s="70"/>
      <c r="U124" s="32"/>
      <c r="V124" s="32"/>
      <c r="W124" s="32"/>
      <c r="X124" s="32"/>
      <c r="Y124" s="32"/>
      <c r="Z124" s="32"/>
      <c r="AA124" s="32"/>
      <c r="AB124" s="32"/>
      <c r="AC124" s="32"/>
      <c r="AD124" s="32"/>
      <c r="AE124" s="32"/>
      <c r="AT124" s="15" t="s">
        <v>188</v>
      </c>
      <c r="AU124" s="15" t="s">
        <v>89</v>
      </c>
    </row>
    <row r="125" spans="1:65" s="2" customFormat="1" ht="14.45" customHeight="1">
      <c r="A125" s="32"/>
      <c r="B125" s="33"/>
      <c r="C125" s="208" t="s">
        <v>89</v>
      </c>
      <c r="D125" s="208" t="s">
        <v>246</v>
      </c>
      <c r="E125" s="209" t="s">
        <v>691</v>
      </c>
      <c r="F125" s="210" t="s">
        <v>692</v>
      </c>
      <c r="G125" s="211" t="s">
        <v>198</v>
      </c>
      <c r="H125" s="212">
        <v>18</v>
      </c>
      <c r="I125" s="213"/>
      <c r="J125" s="214">
        <f>ROUND(I125*H125,2)</f>
        <v>0</v>
      </c>
      <c r="K125" s="210" t="s">
        <v>183</v>
      </c>
      <c r="L125" s="215"/>
      <c r="M125" s="216" t="s">
        <v>1</v>
      </c>
      <c r="N125" s="217" t="s">
        <v>45</v>
      </c>
      <c r="O125" s="69"/>
      <c r="P125" s="198">
        <f>O125*H125</f>
        <v>0</v>
      </c>
      <c r="Q125" s="198">
        <v>0.22</v>
      </c>
      <c r="R125" s="198">
        <f>Q125*H125</f>
        <v>3.96</v>
      </c>
      <c r="S125" s="198">
        <v>0</v>
      </c>
      <c r="T125" s="199">
        <f>S125*H125</f>
        <v>0</v>
      </c>
      <c r="U125" s="32"/>
      <c r="V125" s="32"/>
      <c r="W125" s="32"/>
      <c r="X125" s="32"/>
      <c r="Y125" s="32"/>
      <c r="Z125" s="32"/>
      <c r="AA125" s="32"/>
      <c r="AB125" s="32"/>
      <c r="AC125" s="32"/>
      <c r="AD125" s="32"/>
      <c r="AE125" s="32"/>
      <c r="AR125" s="200" t="s">
        <v>218</v>
      </c>
      <c r="AT125" s="200" t="s">
        <v>246</v>
      </c>
      <c r="AU125" s="200" t="s">
        <v>89</v>
      </c>
      <c r="AY125" s="15" t="s">
        <v>177</v>
      </c>
      <c r="BE125" s="201">
        <f>IF(N125="základní",J125,0)</f>
        <v>0</v>
      </c>
      <c r="BF125" s="201">
        <f>IF(N125="snížená",J125,0)</f>
        <v>0</v>
      </c>
      <c r="BG125" s="201">
        <f>IF(N125="zákl. přenesená",J125,0)</f>
        <v>0</v>
      </c>
      <c r="BH125" s="201">
        <f>IF(N125="sníž. přenesená",J125,0)</f>
        <v>0</v>
      </c>
      <c r="BI125" s="201">
        <f>IF(N125="nulová",J125,0)</f>
        <v>0</v>
      </c>
      <c r="BJ125" s="15" t="s">
        <v>87</v>
      </c>
      <c r="BK125" s="201">
        <f>ROUND(I125*H125,2)</f>
        <v>0</v>
      </c>
      <c r="BL125" s="15" t="s">
        <v>184</v>
      </c>
      <c r="BM125" s="200" t="s">
        <v>1737</v>
      </c>
    </row>
    <row r="126" spans="1:47" s="2" customFormat="1" ht="11.25">
      <c r="A126" s="32"/>
      <c r="B126" s="33"/>
      <c r="C126" s="34"/>
      <c r="D126" s="202" t="s">
        <v>186</v>
      </c>
      <c r="E126" s="34"/>
      <c r="F126" s="203" t="s">
        <v>692</v>
      </c>
      <c r="G126" s="34"/>
      <c r="H126" s="34"/>
      <c r="I126" s="204"/>
      <c r="J126" s="34"/>
      <c r="K126" s="34"/>
      <c r="L126" s="37"/>
      <c r="M126" s="205"/>
      <c r="N126" s="206"/>
      <c r="O126" s="69"/>
      <c r="P126" s="69"/>
      <c r="Q126" s="69"/>
      <c r="R126" s="69"/>
      <c r="S126" s="69"/>
      <c r="T126" s="70"/>
      <c r="U126" s="32"/>
      <c r="V126" s="32"/>
      <c r="W126" s="32"/>
      <c r="X126" s="32"/>
      <c r="Y126" s="32"/>
      <c r="Z126" s="32"/>
      <c r="AA126" s="32"/>
      <c r="AB126" s="32"/>
      <c r="AC126" s="32"/>
      <c r="AD126" s="32"/>
      <c r="AE126" s="32"/>
      <c r="AT126" s="15" t="s">
        <v>186</v>
      </c>
      <c r="AU126" s="15" t="s">
        <v>89</v>
      </c>
    </row>
    <row r="127" spans="1:65" s="2" customFormat="1" ht="24.2" customHeight="1">
      <c r="A127" s="32"/>
      <c r="B127" s="33"/>
      <c r="C127" s="189" t="s">
        <v>195</v>
      </c>
      <c r="D127" s="189" t="s">
        <v>179</v>
      </c>
      <c r="E127" s="190" t="s">
        <v>694</v>
      </c>
      <c r="F127" s="191" t="s">
        <v>695</v>
      </c>
      <c r="G127" s="192" t="s">
        <v>362</v>
      </c>
      <c r="H127" s="193">
        <v>18</v>
      </c>
      <c r="I127" s="194"/>
      <c r="J127" s="195">
        <f>ROUND(I127*H127,2)</f>
        <v>0</v>
      </c>
      <c r="K127" s="191" t="s">
        <v>183</v>
      </c>
      <c r="L127" s="37"/>
      <c r="M127" s="196" t="s">
        <v>1</v>
      </c>
      <c r="N127" s="197" t="s">
        <v>45</v>
      </c>
      <c r="O127" s="69"/>
      <c r="P127" s="198">
        <f>O127*H127</f>
        <v>0</v>
      </c>
      <c r="Q127" s="198">
        <v>0</v>
      </c>
      <c r="R127" s="198">
        <f>Q127*H127</f>
        <v>0</v>
      </c>
      <c r="S127" s="198">
        <v>0</v>
      </c>
      <c r="T127" s="199">
        <f>S127*H127</f>
        <v>0</v>
      </c>
      <c r="U127" s="32"/>
      <c r="V127" s="32"/>
      <c r="W127" s="32"/>
      <c r="X127" s="32"/>
      <c r="Y127" s="32"/>
      <c r="Z127" s="32"/>
      <c r="AA127" s="32"/>
      <c r="AB127" s="32"/>
      <c r="AC127" s="32"/>
      <c r="AD127" s="32"/>
      <c r="AE127" s="32"/>
      <c r="AR127" s="200" t="s">
        <v>184</v>
      </c>
      <c r="AT127" s="200" t="s">
        <v>179</v>
      </c>
      <c r="AU127" s="200" t="s">
        <v>89</v>
      </c>
      <c r="AY127" s="15" t="s">
        <v>177</v>
      </c>
      <c r="BE127" s="201">
        <f>IF(N127="základní",J127,0)</f>
        <v>0</v>
      </c>
      <c r="BF127" s="201">
        <f>IF(N127="snížená",J127,0)</f>
        <v>0</v>
      </c>
      <c r="BG127" s="201">
        <f>IF(N127="zákl. přenesená",J127,0)</f>
        <v>0</v>
      </c>
      <c r="BH127" s="201">
        <f>IF(N127="sníž. přenesená",J127,0)</f>
        <v>0</v>
      </c>
      <c r="BI127" s="201">
        <f>IF(N127="nulová",J127,0)</f>
        <v>0</v>
      </c>
      <c r="BJ127" s="15" t="s">
        <v>87</v>
      </c>
      <c r="BK127" s="201">
        <f>ROUND(I127*H127,2)</f>
        <v>0</v>
      </c>
      <c r="BL127" s="15" t="s">
        <v>184</v>
      </c>
      <c r="BM127" s="200" t="s">
        <v>1738</v>
      </c>
    </row>
    <row r="128" spans="1:47" s="2" customFormat="1" ht="19.5">
      <c r="A128" s="32"/>
      <c r="B128" s="33"/>
      <c r="C128" s="34"/>
      <c r="D128" s="202" t="s">
        <v>186</v>
      </c>
      <c r="E128" s="34"/>
      <c r="F128" s="203" t="s">
        <v>697</v>
      </c>
      <c r="G128" s="34"/>
      <c r="H128" s="34"/>
      <c r="I128" s="204"/>
      <c r="J128" s="34"/>
      <c r="K128" s="34"/>
      <c r="L128" s="37"/>
      <c r="M128" s="205"/>
      <c r="N128" s="206"/>
      <c r="O128" s="69"/>
      <c r="P128" s="69"/>
      <c r="Q128" s="69"/>
      <c r="R128" s="69"/>
      <c r="S128" s="69"/>
      <c r="T128" s="70"/>
      <c r="U128" s="32"/>
      <c r="V128" s="32"/>
      <c r="W128" s="32"/>
      <c r="X128" s="32"/>
      <c r="Y128" s="32"/>
      <c r="Z128" s="32"/>
      <c r="AA128" s="32"/>
      <c r="AB128" s="32"/>
      <c r="AC128" s="32"/>
      <c r="AD128" s="32"/>
      <c r="AE128" s="32"/>
      <c r="AT128" s="15" t="s">
        <v>186</v>
      </c>
      <c r="AU128" s="15" t="s">
        <v>89</v>
      </c>
    </row>
    <row r="129" spans="1:47" s="2" customFormat="1" ht="19.5">
      <c r="A129" s="32"/>
      <c r="B129" s="33"/>
      <c r="C129" s="34"/>
      <c r="D129" s="202" t="s">
        <v>188</v>
      </c>
      <c r="E129" s="34"/>
      <c r="F129" s="207" t="s">
        <v>1736</v>
      </c>
      <c r="G129" s="34"/>
      <c r="H129" s="34"/>
      <c r="I129" s="204"/>
      <c r="J129" s="34"/>
      <c r="K129" s="34"/>
      <c r="L129" s="37"/>
      <c r="M129" s="205"/>
      <c r="N129" s="206"/>
      <c r="O129" s="69"/>
      <c r="P129" s="69"/>
      <c r="Q129" s="69"/>
      <c r="R129" s="69"/>
      <c r="S129" s="69"/>
      <c r="T129" s="70"/>
      <c r="U129" s="32"/>
      <c r="V129" s="32"/>
      <c r="W129" s="32"/>
      <c r="X129" s="32"/>
      <c r="Y129" s="32"/>
      <c r="Z129" s="32"/>
      <c r="AA129" s="32"/>
      <c r="AB129" s="32"/>
      <c r="AC129" s="32"/>
      <c r="AD129" s="32"/>
      <c r="AE129" s="32"/>
      <c r="AT129" s="15" t="s">
        <v>188</v>
      </c>
      <c r="AU129" s="15" t="s">
        <v>89</v>
      </c>
    </row>
    <row r="130" spans="1:65" s="2" customFormat="1" ht="14.45" customHeight="1">
      <c r="A130" s="32"/>
      <c r="B130" s="33"/>
      <c r="C130" s="208" t="s">
        <v>184</v>
      </c>
      <c r="D130" s="208" t="s">
        <v>246</v>
      </c>
      <c r="E130" s="209" t="s">
        <v>698</v>
      </c>
      <c r="F130" s="210" t="s">
        <v>699</v>
      </c>
      <c r="G130" s="211" t="s">
        <v>362</v>
      </c>
      <c r="H130" s="212">
        <v>6</v>
      </c>
      <c r="I130" s="213"/>
      <c r="J130" s="214">
        <f>ROUND(I130*H130,2)</f>
        <v>0</v>
      </c>
      <c r="K130" s="210" t="s">
        <v>183</v>
      </c>
      <c r="L130" s="215"/>
      <c r="M130" s="216" t="s">
        <v>1</v>
      </c>
      <c r="N130" s="217" t="s">
        <v>45</v>
      </c>
      <c r="O130" s="69"/>
      <c r="P130" s="198">
        <f>O130*H130</f>
        <v>0</v>
      </c>
      <c r="Q130" s="198">
        <v>0</v>
      </c>
      <c r="R130" s="198">
        <f>Q130*H130</f>
        <v>0</v>
      </c>
      <c r="S130" s="198">
        <v>0</v>
      </c>
      <c r="T130" s="199">
        <f>S130*H130</f>
        <v>0</v>
      </c>
      <c r="U130" s="32"/>
      <c r="V130" s="32"/>
      <c r="W130" s="32"/>
      <c r="X130" s="32"/>
      <c r="Y130" s="32"/>
      <c r="Z130" s="32"/>
      <c r="AA130" s="32"/>
      <c r="AB130" s="32"/>
      <c r="AC130" s="32"/>
      <c r="AD130" s="32"/>
      <c r="AE130" s="32"/>
      <c r="AR130" s="200" t="s">
        <v>218</v>
      </c>
      <c r="AT130" s="200" t="s">
        <v>246</v>
      </c>
      <c r="AU130" s="200" t="s">
        <v>89</v>
      </c>
      <c r="AY130" s="15" t="s">
        <v>177</v>
      </c>
      <c r="BE130" s="201">
        <f>IF(N130="základní",J130,0)</f>
        <v>0</v>
      </c>
      <c r="BF130" s="201">
        <f>IF(N130="snížená",J130,0)</f>
        <v>0</v>
      </c>
      <c r="BG130" s="201">
        <f>IF(N130="zákl. přenesená",J130,0)</f>
        <v>0</v>
      </c>
      <c r="BH130" s="201">
        <f>IF(N130="sníž. přenesená",J130,0)</f>
        <v>0</v>
      </c>
      <c r="BI130" s="201">
        <f>IF(N130="nulová",J130,0)</f>
        <v>0</v>
      </c>
      <c r="BJ130" s="15" t="s">
        <v>87</v>
      </c>
      <c r="BK130" s="201">
        <f>ROUND(I130*H130,2)</f>
        <v>0</v>
      </c>
      <c r="BL130" s="15" t="s">
        <v>184</v>
      </c>
      <c r="BM130" s="200" t="s">
        <v>1739</v>
      </c>
    </row>
    <row r="131" spans="1:47" s="2" customFormat="1" ht="11.25">
      <c r="A131" s="32"/>
      <c r="B131" s="33"/>
      <c r="C131" s="34"/>
      <c r="D131" s="202" t="s">
        <v>186</v>
      </c>
      <c r="E131" s="34"/>
      <c r="F131" s="203" t="s">
        <v>701</v>
      </c>
      <c r="G131" s="34"/>
      <c r="H131" s="34"/>
      <c r="I131" s="204"/>
      <c r="J131" s="34"/>
      <c r="K131" s="34"/>
      <c r="L131" s="37"/>
      <c r="M131" s="205"/>
      <c r="N131" s="206"/>
      <c r="O131" s="69"/>
      <c r="P131" s="69"/>
      <c r="Q131" s="69"/>
      <c r="R131" s="69"/>
      <c r="S131" s="69"/>
      <c r="T131" s="70"/>
      <c r="U131" s="32"/>
      <c r="V131" s="32"/>
      <c r="W131" s="32"/>
      <c r="X131" s="32"/>
      <c r="Y131" s="32"/>
      <c r="Z131" s="32"/>
      <c r="AA131" s="32"/>
      <c r="AB131" s="32"/>
      <c r="AC131" s="32"/>
      <c r="AD131" s="32"/>
      <c r="AE131" s="32"/>
      <c r="AT131" s="15" t="s">
        <v>186</v>
      </c>
      <c r="AU131" s="15" t="s">
        <v>89</v>
      </c>
    </row>
    <row r="132" spans="1:65" s="2" customFormat="1" ht="14.45" customHeight="1">
      <c r="A132" s="32"/>
      <c r="B132" s="33"/>
      <c r="C132" s="208" t="s">
        <v>207</v>
      </c>
      <c r="D132" s="208" t="s">
        <v>246</v>
      </c>
      <c r="E132" s="209" t="s">
        <v>702</v>
      </c>
      <c r="F132" s="210" t="s">
        <v>703</v>
      </c>
      <c r="G132" s="211" t="s">
        <v>362</v>
      </c>
      <c r="H132" s="212">
        <v>6</v>
      </c>
      <c r="I132" s="213"/>
      <c r="J132" s="214">
        <f>ROUND(I132*H132,2)</f>
        <v>0</v>
      </c>
      <c r="K132" s="210" t="s">
        <v>183</v>
      </c>
      <c r="L132" s="215"/>
      <c r="M132" s="216" t="s">
        <v>1</v>
      </c>
      <c r="N132" s="217" t="s">
        <v>45</v>
      </c>
      <c r="O132" s="69"/>
      <c r="P132" s="198">
        <f>O132*H132</f>
        <v>0</v>
      </c>
      <c r="Q132" s="198">
        <v>0</v>
      </c>
      <c r="R132" s="198">
        <f>Q132*H132</f>
        <v>0</v>
      </c>
      <c r="S132" s="198">
        <v>0</v>
      </c>
      <c r="T132" s="199">
        <f>S132*H132</f>
        <v>0</v>
      </c>
      <c r="U132" s="32"/>
      <c r="V132" s="32"/>
      <c r="W132" s="32"/>
      <c r="X132" s="32"/>
      <c r="Y132" s="32"/>
      <c r="Z132" s="32"/>
      <c r="AA132" s="32"/>
      <c r="AB132" s="32"/>
      <c r="AC132" s="32"/>
      <c r="AD132" s="32"/>
      <c r="AE132" s="32"/>
      <c r="AR132" s="200" t="s">
        <v>218</v>
      </c>
      <c r="AT132" s="200" t="s">
        <v>246</v>
      </c>
      <c r="AU132" s="200" t="s">
        <v>89</v>
      </c>
      <c r="AY132" s="15" t="s">
        <v>177</v>
      </c>
      <c r="BE132" s="201">
        <f>IF(N132="základní",J132,0)</f>
        <v>0</v>
      </c>
      <c r="BF132" s="201">
        <f>IF(N132="snížená",J132,0)</f>
        <v>0</v>
      </c>
      <c r="BG132" s="201">
        <f>IF(N132="zákl. přenesená",J132,0)</f>
        <v>0</v>
      </c>
      <c r="BH132" s="201">
        <f>IF(N132="sníž. přenesená",J132,0)</f>
        <v>0</v>
      </c>
      <c r="BI132" s="201">
        <f>IF(N132="nulová",J132,0)</f>
        <v>0</v>
      </c>
      <c r="BJ132" s="15" t="s">
        <v>87</v>
      </c>
      <c r="BK132" s="201">
        <f>ROUND(I132*H132,2)</f>
        <v>0</v>
      </c>
      <c r="BL132" s="15" t="s">
        <v>184</v>
      </c>
      <c r="BM132" s="200" t="s">
        <v>1740</v>
      </c>
    </row>
    <row r="133" spans="1:47" s="2" customFormat="1" ht="11.25">
      <c r="A133" s="32"/>
      <c r="B133" s="33"/>
      <c r="C133" s="34"/>
      <c r="D133" s="202" t="s">
        <v>186</v>
      </c>
      <c r="E133" s="34"/>
      <c r="F133" s="203" t="s">
        <v>705</v>
      </c>
      <c r="G133" s="34"/>
      <c r="H133" s="34"/>
      <c r="I133" s="204"/>
      <c r="J133" s="34"/>
      <c r="K133" s="34"/>
      <c r="L133" s="37"/>
      <c r="M133" s="205"/>
      <c r="N133" s="206"/>
      <c r="O133" s="69"/>
      <c r="P133" s="69"/>
      <c r="Q133" s="69"/>
      <c r="R133" s="69"/>
      <c r="S133" s="69"/>
      <c r="T133" s="70"/>
      <c r="U133" s="32"/>
      <c r="V133" s="32"/>
      <c r="W133" s="32"/>
      <c r="X133" s="32"/>
      <c r="Y133" s="32"/>
      <c r="Z133" s="32"/>
      <c r="AA133" s="32"/>
      <c r="AB133" s="32"/>
      <c r="AC133" s="32"/>
      <c r="AD133" s="32"/>
      <c r="AE133" s="32"/>
      <c r="AT133" s="15" t="s">
        <v>186</v>
      </c>
      <c r="AU133" s="15" t="s">
        <v>89</v>
      </c>
    </row>
    <row r="134" spans="1:65" s="2" customFormat="1" ht="14.45" customHeight="1">
      <c r="A134" s="32"/>
      <c r="B134" s="33"/>
      <c r="C134" s="208" t="s">
        <v>210</v>
      </c>
      <c r="D134" s="208" t="s">
        <v>246</v>
      </c>
      <c r="E134" s="209" t="s">
        <v>706</v>
      </c>
      <c r="F134" s="210" t="s">
        <v>707</v>
      </c>
      <c r="G134" s="211" t="s">
        <v>362</v>
      </c>
      <c r="H134" s="212">
        <v>6</v>
      </c>
      <c r="I134" s="213"/>
      <c r="J134" s="214">
        <f>ROUND(I134*H134,2)</f>
        <v>0</v>
      </c>
      <c r="K134" s="210" t="s">
        <v>183</v>
      </c>
      <c r="L134" s="215"/>
      <c r="M134" s="216" t="s">
        <v>1</v>
      </c>
      <c r="N134" s="217" t="s">
        <v>45</v>
      </c>
      <c r="O134" s="69"/>
      <c r="P134" s="198">
        <f>O134*H134</f>
        <v>0</v>
      </c>
      <c r="Q134" s="198">
        <v>0</v>
      </c>
      <c r="R134" s="198">
        <f>Q134*H134</f>
        <v>0</v>
      </c>
      <c r="S134" s="198">
        <v>0</v>
      </c>
      <c r="T134" s="199">
        <f>S134*H134</f>
        <v>0</v>
      </c>
      <c r="U134" s="32"/>
      <c r="V134" s="32"/>
      <c r="W134" s="32"/>
      <c r="X134" s="32"/>
      <c r="Y134" s="32"/>
      <c r="Z134" s="32"/>
      <c r="AA134" s="32"/>
      <c r="AB134" s="32"/>
      <c r="AC134" s="32"/>
      <c r="AD134" s="32"/>
      <c r="AE134" s="32"/>
      <c r="AR134" s="200" t="s">
        <v>218</v>
      </c>
      <c r="AT134" s="200" t="s">
        <v>246</v>
      </c>
      <c r="AU134" s="200" t="s">
        <v>89</v>
      </c>
      <c r="AY134" s="15" t="s">
        <v>177</v>
      </c>
      <c r="BE134" s="201">
        <f>IF(N134="základní",J134,0)</f>
        <v>0</v>
      </c>
      <c r="BF134" s="201">
        <f>IF(N134="snížená",J134,0)</f>
        <v>0</v>
      </c>
      <c r="BG134" s="201">
        <f>IF(N134="zákl. přenesená",J134,0)</f>
        <v>0</v>
      </c>
      <c r="BH134" s="201">
        <f>IF(N134="sníž. přenesená",J134,0)</f>
        <v>0</v>
      </c>
      <c r="BI134" s="201">
        <f>IF(N134="nulová",J134,0)</f>
        <v>0</v>
      </c>
      <c r="BJ134" s="15" t="s">
        <v>87</v>
      </c>
      <c r="BK134" s="201">
        <f>ROUND(I134*H134,2)</f>
        <v>0</v>
      </c>
      <c r="BL134" s="15" t="s">
        <v>184</v>
      </c>
      <c r="BM134" s="200" t="s">
        <v>1741</v>
      </c>
    </row>
    <row r="135" spans="1:47" s="2" customFormat="1" ht="11.25">
      <c r="A135" s="32"/>
      <c r="B135" s="33"/>
      <c r="C135" s="34"/>
      <c r="D135" s="202" t="s">
        <v>186</v>
      </c>
      <c r="E135" s="34"/>
      <c r="F135" s="203" t="s">
        <v>709</v>
      </c>
      <c r="G135" s="34"/>
      <c r="H135" s="34"/>
      <c r="I135" s="204"/>
      <c r="J135" s="34"/>
      <c r="K135" s="34"/>
      <c r="L135" s="37"/>
      <c r="M135" s="205"/>
      <c r="N135" s="206"/>
      <c r="O135" s="69"/>
      <c r="P135" s="69"/>
      <c r="Q135" s="69"/>
      <c r="R135" s="69"/>
      <c r="S135" s="69"/>
      <c r="T135" s="70"/>
      <c r="U135" s="32"/>
      <c r="V135" s="32"/>
      <c r="W135" s="32"/>
      <c r="X135" s="32"/>
      <c r="Y135" s="32"/>
      <c r="Z135" s="32"/>
      <c r="AA135" s="32"/>
      <c r="AB135" s="32"/>
      <c r="AC135" s="32"/>
      <c r="AD135" s="32"/>
      <c r="AE135" s="32"/>
      <c r="AT135" s="15" t="s">
        <v>186</v>
      </c>
      <c r="AU135" s="15" t="s">
        <v>89</v>
      </c>
    </row>
    <row r="136" spans="1:65" s="2" customFormat="1" ht="24.2" customHeight="1">
      <c r="A136" s="32"/>
      <c r="B136" s="33"/>
      <c r="C136" s="189" t="s">
        <v>216</v>
      </c>
      <c r="D136" s="189" t="s">
        <v>179</v>
      </c>
      <c r="E136" s="190" t="s">
        <v>710</v>
      </c>
      <c r="F136" s="191" t="s">
        <v>711</v>
      </c>
      <c r="G136" s="192" t="s">
        <v>362</v>
      </c>
      <c r="H136" s="193">
        <v>18</v>
      </c>
      <c r="I136" s="194"/>
      <c r="J136" s="195">
        <f>ROUND(I136*H136,2)</f>
        <v>0</v>
      </c>
      <c r="K136" s="191" t="s">
        <v>183</v>
      </c>
      <c r="L136" s="37"/>
      <c r="M136" s="196" t="s">
        <v>1</v>
      </c>
      <c r="N136" s="197" t="s">
        <v>45</v>
      </c>
      <c r="O136" s="69"/>
      <c r="P136" s="198">
        <f>O136*H136</f>
        <v>0</v>
      </c>
      <c r="Q136" s="198">
        <v>5E-05</v>
      </c>
      <c r="R136" s="198">
        <f>Q136*H136</f>
        <v>0.0009000000000000001</v>
      </c>
      <c r="S136" s="198">
        <v>0</v>
      </c>
      <c r="T136" s="199">
        <f>S136*H136</f>
        <v>0</v>
      </c>
      <c r="U136" s="32"/>
      <c r="V136" s="32"/>
      <c r="W136" s="32"/>
      <c r="X136" s="32"/>
      <c r="Y136" s="32"/>
      <c r="Z136" s="32"/>
      <c r="AA136" s="32"/>
      <c r="AB136" s="32"/>
      <c r="AC136" s="32"/>
      <c r="AD136" s="32"/>
      <c r="AE136" s="32"/>
      <c r="AR136" s="200" t="s">
        <v>184</v>
      </c>
      <c r="AT136" s="200" t="s">
        <v>179</v>
      </c>
      <c r="AU136" s="200" t="s">
        <v>89</v>
      </c>
      <c r="AY136" s="15" t="s">
        <v>177</v>
      </c>
      <c r="BE136" s="201">
        <f>IF(N136="základní",J136,0)</f>
        <v>0</v>
      </c>
      <c r="BF136" s="201">
        <f>IF(N136="snížená",J136,0)</f>
        <v>0</v>
      </c>
      <c r="BG136" s="201">
        <f>IF(N136="zákl. přenesená",J136,0)</f>
        <v>0</v>
      </c>
      <c r="BH136" s="201">
        <f>IF(N136="sníž. přenesená",J136,0)</f>
        <v>0</v>
      </c>
      <c r="BI136" s="201">
        <f>IF(N136="nulová",J136,0)</f>
        <v>0</v>
      </c>
      <c r="BJ136" s="15" t="s">
        <v>87</v>
      </c>
      <c r="BK136" s="201">
        <f>ROUND(I136*H136,2)</f>
        <v>0</v>
      </c>
      <c r="BL136" s="15" t="s">
        <v>184</v>
      </c>
      <c r="BM136" s="200" t="s">
        <v>1742</v>
      </c>
    </row>
    <row r="137" spans="1:47" s="2" customFormat="1" ht="11.25">
      <c r="A137" s="32"/>
      <c r="B137" s="33"/>
      <c r="C137" s="34"/>
      <c r="D137" s="202" t="s">
        <v>186</v>
      </c>
      <c r="E137" s="34"/>
      <c r="F137" s="203" t="s">
        <v>713</v>
      </c>
      <c r="G137" s="34"/>
      <c r="H137" s="34"/>
      <c r="I137" s="204"/>
      <c r="J137" s="34"/>
      <c r="K137" s="34"/>
      <c r="L137" s="37"/>
      <c r="M137" s="205"/>
      <c r="N137" s="206"/>
      <c r="O137" s="69"/>
      <c r="P137" s="69"/>
      <c r="Q137" s="69"/>
      <c r="R137" s="69"/>
      <c r="S137" s="69"/>
      <c r="T137" s="70"/>
      <c r="U137" s="32"/>
      <c r="V137" s="32"/>
      <c r="W137" s="32"/>
      <c r="X137" s="32"/>
      <c r="Y137" s="32"/>
      <c r="Z137" s="32"/>
      <c r="AA137" s="32"/>
      <c r="AB137" s="32"/>
      <c r="AC137" s="32"/>
      <c r="AD137" s="32"/>
      <c r="AE137" s="32"/>
      <c r="AT137" s="15" t="s">
        <v>186</v>
      </c>
      <c r="AU137" s="15" t="s">
        <v>89</v>
      </c>
    </row>
    <row r="138" spans="1:65" s="2" customFormat="1" ht="14.45" customHeight="1">
      <c r="A138" s="32"/>
      <c r="B138" s="33"/>
      <c r="C138" s="208" t="s">
        <v>218</v>
      </c>
      <c r="D138" s="208" t="s">
        <v>246</v>
      </c>
      <c r="E138" s="209" t="s">
        <v>714</v>
      </c>
      <c r="F138" s="210" t="s">
        <v>715</v>
      </c>
      <c r="G138" s="211" t="s">
        <v>362</v>
      </c>
      <c r="H138" s="212">
        <v>54</v>
      </c>
      <c r="I138" s="213"/>
      <c r="J138" s="214">
        <f>ROUND(I138*H138,2)</f>
        <v>0</v>
      </c>
      <c r="K138" s="210" t="s">
        <v>183</v>
      </c>
      <c r="L138" s="215"/>
      <c r="M138" s="216" t="s">
        <v>1</v>
      </c>
      <c r="N138" s="217" t="s">
        <v>45</v>
      </c>
      <c r="O138" s="69"/>
      <c r="P138" s="198">
        <f>O138*H138</f>
        <v>0</v>
      </c>
      <c r="Q138" s="198">
        <v>0.00472</v>
      </c>
      <c r="R138" s="198">
        <f>Q138*H138</f>
        <v>0.25488</v>
      </c>
      <c r="S138" s="198">
        <v>0</v>
      </c>
      <c r="T138" s="199">
        <f>S138*H138</f>
        <v>0</v>
      </c>
      <c r="U138" s="32"/>
      <c r="V138" s="32"/>
      <c r="W138" s="32"/>
      <c r="X138" s="32"/>
      <c r="Y138" s="32"/>
      <c r="Z138" s="32"/>
      <c r="AA138" s="32"/>
      <c r="AB138" s="32"/>
      <c r="AC138" s="32"/>
      <c r="AD138" s="32"/>
      <c r="AE138" s="32"/>
      <c r="AR138" s="200" t="s">
        <v>218</v>
      </c>
      <c r="AT138" s="200" t="s">
        <v>246</v>
      </c>
      <c r="AU138" s="200" t="s">
        <v>89</v>
      </c>
      <c r="AY138" s="15" t="s">
        <v>177</v>
      </c>
      <c r="BE138" s="201">
        <f>IF(N138="základní",J138,0)</f>
        <v>0</v>
      </c>
      <c r="BF138" s="201">
        <f>IF(N138="snížená",J138,0)</f>
        <v>0</v>
      </c>
      <c r="BG138" s="201">
        <f>IF(N138="zákl. přenesená",J138,0)</f>
        <v>0</v>
      </c>
      <c r="BH138" s="201">
        <f>IF(N138="sníž. přenesená",J138,0)</f>
        <v>0</v>
      </c>
      <c r="BI138" s="201">
        <f>IF(N138="nulová",J138,0)</f>
        <v>0</v>
      </c>
      <c r="BJ138" s="15" t="s">
        <v>87</v>
      </c>
      <c r="BK138" s="201">
        <f>ROUND(I138*H138,2)</f>
        <v>0</v>
      </c>
      <c r="BL138" s="15" t="s">
        <v>184</v>
      </c>
      <c r="BM138" s="200" t="s">
        <v>1743</v>
      </c>
    </row>
    <row r="139" spans="1:47" s="2" customFormat="1" ht="11.25">
      <c r="A139" s="32"/>
      <c r="B139" s="33"/>
      <c r="C139" s="34"/>
      <c r="D139" s="202" t="s">
        <v>186</v>
      </c>
      <c r="E139" s="34"/>
      <c r="F139" s="203" t="s">
        <v>715</v>
      </c>
      <c r="G139" s="34"/>
      <c r="H139" s="34"/>
      <c r="I139" s="204"/>
      <c r="J139" s="34"/>
      <c r="K139" s="34"/>
      <c r="L139" s="37"/>
      <c r="M139" s="205"/>
      <c r="N139" s="206"/>
      <c r="O139" s="69"/>
      <c r="P139" s="69"/>
      <c r="Q139" s="69"/>
      <c r="R139" s="69"/>
      <c r="S139" s="69"/>
      <c r="T139" s="70"/>
      <c r="U139" s="32"/>
      <c r="V139" s="32"/>
      <c r="W139" s="32"/>
      <c r="X139" s="32"/>
      <c r="Y139" s="32"/>
      <c r="Z139" s="32"/>
      <c r="AA139" s="32"/>
      <c r="AB139" s="32"/>
      <c r="AC139" s="32"/>
      <c r="AD139" s="32"/>
      <c r="AE139" s="32"/>
      <c r="AT139" s="15" t="s">
        <v>186</v>
      </c>
      <c r="AU139" s="15" t="s">
        <v>89</v>
      </c>
    </row>
    <row r="140" spans="1:65" s="2" customFormat="1" ht="14.45" customHeight="1">
      <c r="A140" s="32"/>
      <c r="B140" s="33"/>
      <c r="C140" s="208" t="s">
        <v>220</v>
      </c>
      <c r="D140" s="208" t="s">
        <v>246</v>
      </c>
      <c r="E140" s="209" t="s">
        <v>717</v>
      </c>
      <c r="F140" s="210" t="s">
        <v>718</v>
      </c>
      <c r="G140" s="211" t="s">
        <v>464</v>
      </c>
      <c r="H140" s="212">
        <v>54</v>
      </c>
      <c r="I140" s="213"/>
      <c r="J140" s="214">
        <f>ROUND(I140*H140,2)</f>
        <v>0</v>
      </c>
      <c r="K140" s="210" t="s">
        <v>183</v>
      </c>
      <c r="L140" s="215"/>
      <c r="M140" s="216" t="s">
        <v>1</v>
      </c>
      <c r="N140" s="217" t="s">
        <v>45</v>
      </c>
      <c r="O140" s="69"/>
      <c r="P140" s="198">
        <f>O140*H140</f>
        <v>0</v>
      </c>
      <c r="Q140" s="198">
        <v>0</v>
      </c>
      <c r="R140" s="198">
        <f>Q140*H140</f>
        <v>0</v>
      </c>
      <c r="S140" s="198">
        <v>0</v>
      </c>
      <c r="T140" s="199">
        <f>S140*H140</f>
        <v>0</v>
      </c>
      <c r="U140" s="32"/>
      <c r="V140" s="32"/>
      <c r="W140" s="32"/>
      <c r="X140" s="32"/>
      <c r="Y140" s="32"/>
      <c r="Z140" s="32"/>
      <c r="AA140" s="32"/>
      <c r="AB140" s="32"/>
      <c r="AC140" s="32"/>
      <c r="AD140" s="32"/>
      <c r="AE140" s="32"/>
      <c r="AR140" s="200" t="s">
        <v>218</v>
      </c>
      <c r="AT140" s="200" t="s">
        <v>246</v>
      </c>
      <c r="AU140" s="200" t="s">
        <v>89</v>
      </c>
      <c r="AY140" s="15" t="s">
        <v>177</v>
      </c>
      <c r="BE140" s="201">
        <f>IF(N140="základní",J140,0)</f>
        <v>0</v>
      </c>
      <c r="BF140" s="201">
        <f>IF(N140="snížená",J140,0)</f>
        <v>0</v>
      </c>
      <c r="BG140" s="201">
        <f>IF(N140="zákl. přenesená",J140,0)</f>
        <v>0</v>
      </c>
      <c r="BH140" s="201">
        <f>IF(N140="sníž. přenesená",J140,0)</f>
        <v>0</v>
      </c>
      <c r="BI140" s="201">
        <f>IF(N140="nulová",J140,0)</f>
        <v>0</v>
      </c>
      <c r="BJ140" s="15" t="s">
        <v>87</v>
      </c>
      <c r="BK140" s="201">
        <f>ROUND(I140*H140,2)</f>
        <v>0</v>
      </c>
      <c r="BL140" s="15" t="s">
        <v>184</v>
      </c>
      <c r="BM140" s="200" t="s">
        <v>1744</v>
      </c>
    </row>
    <row r="141" spans="1:47" s="2" customFormat="1" ht="11.25">
      <c r="A141" s="32"/>
      <c r="B141" s="33"/>
      <c r="C141" s="34"/>
      <c r="D141" s="202" t="s">
        <v>186</v>
      </c>
      <c r="E141" s="34"/>
      <c r="F141" s="203" t="s">
        <v>718</v>
      </c>
      <c r="G141" s="34"/>
      <c r="H141" s="34"/>
      <c r="I141" s="204"/>
      <c r="J141" s="34"/>
      <c r="K141" s="34"/>
      <c r="L141" s="37"/>
      <c r="M141" s="205"/>
      <c r="N141" s="206"/>
      <c r="O141" s="69"/>
      <c r="P141" s="69"/>
      <c r="Q141" s="69"/>
      <c r="R141" s="69"/>
      <c r="S141" s="69"/>
      <c r="T141" s="70"/>
      <c r="U141" s="32"/>
      <c r="V141" s="32"/>
      <c r="W141" s="32"/>
      <c r="X141" s="32"/>
      <c r="Y141" s="32"/>
      <c r="Z141" s="32"/>
      <c r="AA141" s="32"/>
      <c r="AB141" s="32"/>
      <c r="AC141" s="32"/>
      <c r="AD141" s="32"/>
      <c r="AE141" s="32"/>
      <c r="AT141" s="15" t="s">
        <v>186</v>
      </c>
      <c r="AU141" s="15" t="s">
        <v>89</v>
      </c>
    </row>
    <row r="142" spans="1:65" s="2" customFormat="1" ht="14.45" customHeight="1">
      <c r="A142" s="32"/>
      <c r="B142" s="33"/>
      <c r="C142" s="208" t="s">
        <v>224</v>
      </c>
      <c r="D142" s="208" t="s">
        <v>246</v>
      </c>
      <c r="E142" s="209" t="s">
        <v>720</v>
      </c>
      <c r="F142" s="210" t="s">
        <v>721</v>
      </c>
      <c r="G142" s="211" t="s">
        <v>464</v>
      </c>
      <c r="H142" s="212">
        <v>54</v>
      </c>
      <c r="I142" s="213"/>
      <c r="J142" s="214">
        <f>ROUND(I142*H142,2)</f>
        <v>0</v>
      </c>
      <c r="K142" s="210" t="s">
        <v>183</v>
      </c>
      <c r="L142" s="215"/>
      <c r="M142" s="216" t="s">
        <v>1</v>
      </c>
      <c r="N142" s="217" t="s">
        <v>45</v>
      </c>
      <c r="O142" s="69"/>
      <c r="P142" s="198">
        <f>O142*H142</f>
        <v>0</v>
      </c>
      <c r="Q142" s="198">
        <v>0</v>
      </c>
      <c r="R142" s="198">
        <f>Q142*H142</f>
        <v>0</v>
      </c>
      <c r="S142" s="198">
        <v>0</v>
      </c>
      <c r="T142" s="199">
        <f>S142*H142</f>
        <v>0</v>
      </c>
      <c r="U142" s="32"/>
      <c r="V142" s="32"/>
      <c r="W142" s="32"/>
      <c r="X142" s="32"/>
      <c r="Y142" s="32"/>
      <c r="Z142" s="32"/>
      <c r="AA142" s="32"/>
      <c r="AB142" s="32"/>
      <c r="AC142" s="32"/>
      <c r="AD142" s="32"/>
      <c r="AE142" s="32"/>
      <c r="AR142" s="200" t="s">
        <v>218</v>
      </c>
      <c r="AT142" s="200" t="s">
        <v>246</v>
      </c>
      <c r="AU142" s="200" t="s">
        <v>89</v>
      </c>
      <c r="AY142" s="15" t="s">
        <v>177</v>
      </c>
      <c r="BE142" s="201">
        <f>IF(N142="základní",J142,0)</f>
        <v>0</v>
      </c>
      <c r="BF142" s="201">
        <f>IF(N142="snížená",J142,0)</f>
        <v>0</v>
      </c>
      <c r="BG142" s="201">
        <f>IF(N142="zákl. přenesená",J142,0)</f>
        <v>0</v>
      </c>
      <c r="BH142" s="201">
        <f>IF(N142="sníž. přenesená",J142,0)</f>
        <v>0</v>
      </c>
      <c r="BI142" s="201">
        <f>IF(N142="nulová",J142,0)</f>
        <v>0</v>
      </c>
      <c r="BJ142" s="15" t="s">
        <v>87</v>
      </c>
      <c r="BK142" s="201">
        <f>ROUND(I142*H142,2)</f>
        <v>0</v>
      </c>
      <c r="BL142" s="15" t="s">
        <v>184</v>
      </c>
      <c r="BM142" s="200" t="s">
        <v>1745</v>
      </c>
    </row>
    <row r="143" spans="1:47" s="2" customFormat="1" ht="11.25">
      <c r="A143" s="32"/>
      <c r="B143" s="33"/>
      <c r="C143" s="34"/>
      <c r="D143" s="202" t="s">
        <v>186</v>
      </c>
      <c r="E143" s="34"/>
      <c r="F143" s="203" t="s">
        <v>721</v>
      </c>
      <c r="G143" s="34"/>
      <c r="H143" s="34"/>
      <c r="I143" s="204"/>
      <c r="J143" s="34"/>
      <c r="K143" s="34"/>
      <c r="L143" s="37"/>
      <c r="M143" s="205"/>
      <c r="N143" s="206"/>
      <c r="O143" s="69"/>
      <c r="P143" s="69"/>
      <c r="Q143" s="69"/>
      <c r="R143" s="69"/>
      <c r="S143" s="69"/>
      <c r="T143" s="70"/>
      <c r="U143" s="32"/>
      <c r="V143" s="32"/>
      <c r="W143" s="32"/>
      <c r="X143" s="32"/>
      <c r="Y143" s="32"/>
      <c r="Z143" s="32"/>
      <c r="AA143" s="32"/>
      <c r="AB143" s="32"/>
      <c r="AC143" s="32"/>
      <c r="AD143" s="32"/>
      <c r="AE143" s="32"/>
      <c r="AT143" s="15" t="s">
        <v>186</v>
      </c>
      <c r="AU143" s="15" t="s">
        <v>89</v>
      </c>
    </row>
    <row r="144" spans="2:63" s="12" customFormat="1" ht="22.9" customHeight="1">
      <c r="B144" s="173"/>
      <c r="C144" s="174"/>
      <c r="D144" s="175" t="s">
        <v>79</v>
      </c>
      <c r="E144" s="187" t="s">
        <v>415</v>
      </c>
      <c r="F144" s="187" t="s">
        <v>416</v>
      </c>
      <c r="G144" s="174"/>
      <c r="H144" s="174"/>
      <c r="I144" s="177"/>
      <c r="J144" s="188">
        <f>BK144</f>
        <v>0</v>
      </c>
      <c r="K144" s="174"/>
      <c r="L144" s="179"/>
      <c r="M144" s="180"/>
      <c r="N144" s="181"/>
      <c r="O144" s="181"/>
      <c r="P144" s="182">
        <f>SUM(P145:P146)</f>
        <v>0</v>
      </c>
      <c r="Q144" s="181"/>
      <c r="R144" s="182">
        <f>SUM(R145:R146)</f>
        <v>0</v>
      </c>
      <c r="S144" s="181"/>
      <c r="T144" s="183">
        <f>SUM(T145:T146)</f>
        <v>0</v>
      </c>
      <c r="AR144" s="184" t="s">
        <v>87</v>
      </c>
      <c r="AT144" s="185" t="s">
        <v>79</v>
      </c>
      <c r="AU144" s="185" t="s">
        <v>87</v>
      </c>
      <c r="AY144" s="184" t="s">
        <v>177</v>
      </c>
      <c r="BK144" s="186">
        <f>SUM(BK145:BK146)</f>
        <v>0</v>
      </c>
    </row>
    <row r="145" spans="1:65" s="2" customFormat="1" ht="24.2" customHeight="1">
      <c r="A145" s="32"/>
      <c r="B145" s="33"/>
      <c r="C145" s="189" t="s">
        <v>226</v>
      </c>
      <c r="D145" s="189" t="s">
        <v>179</v>
      </c>
      <c r="E145" s="190" t="s">
        <v>418</v>
      </c>
      <c r="F145" s="191" t="s">
        <v>419</v>
      </c>
      <c r="G145" s="192" t="s">
        <v>231</v>
      </c>
      <c r="H145" s="193">
        <v>4.216</v>
      </c>
      <c r="I145" s="194"/>
      <c r="J145" s="195">
        <f>ROUND(I145*H145,2)</f>
        <v>0</v>
      </c>
      <c r="K145" s="191" t="s">
        <v>183</v>
      </c>
      <c r="L145" s="37"/>
      <c r="M145" s="196" t="s">
        <v>1</v>
      </c>
      <c r="N145" s="197" t="s">
        <v>45</v>
      </c>
      <c r="O145" s="69"/>
      <c r="P145" s="198">
        <f>O145*H145</f>
        <v>0</v>
      </c>
      <c r="Q145" s="198">
        <v>0</v>
      </c>
      <c r="R145" s="198">
        <f>Q145*H145</f>
        <v>0</v>
      </c>
      <c r="S145" s="198">
        <v>0</v>
      </c>
      <c r="T145" s="199">
        <f>S145*H145</f>
        <v>0</v>
      </c>
      <c r="U145" s="32"/>
      <c r="V145" s="32"/>
      <c r="W145" s="32"/>
      <c r="X145" s="32"/>
      <c r="Y145" s="32"/>
      <c r="Z145" s="32"/>
      <c r="AA145" s="32"/>
      <c r="AB145" s="32"/>
      <c r="AC145" s="32"/>
      <c r="AD145" s="32"/>
      <c r="AE145" s="32"/>
      <c r="AR145" s="200" t="s">
        <v>184</v>
      </c>
      <c r="AT145" s="200" t="s">
        <v>179</v>
      </c>
      <c r="AU145" s="200" t="s">
        <v>89</v>
      </c>
      <c r="AY145" s="15" t="s">
        <v>177</v>
      </c>
      <c r="BE145" s="201">
        <f>IF(N145="základní",J145,0)</f>
        <v>0</v>
      </c>
      <c r="BF145" s="201">
        <f>IF(N145="snížená",J145,0)</f>
        <v>0</v>
      </c>
      <c r="BG145" s="201">
        <f>IF(N145="zákl. přenesená",J145,0)</f>
        <v>0</v>
      </c>
      <c r="BH145" s="201">
        <f>IF(N145="sníž. přenesená",J145,0)</f>
        <v>0</v>
      </c>
      <c r="BI145" s="201">
        <f>IF(N145="nulová",J145,0)</f>
        <v>0</v>
      </c>
      <c r="BJ145" s="15" t="s">
        <v>87</v>
      </c>
      <c r="BK145" s="201">
        <f>ROUND(I145*H145,2)</f>
        <v>0</v>
      </c>
      <c r="BL145" s="15" t="s">
        <v>184</v>
      </c>
      <c r="BM145" s="200" t="s">
        <v>1746</v>
      </c>
    </row>
    <row r="146" spans="1:47" s="2" customFormat="1" ht="29.25">
      <c r="A146" s="32"/>
      <c r="B146" s="33"/>
      <c r="C146" s="34"/>
      <c r="D146" s="202" t="s">
        <v>186</v>
      </c>
      <c r="E146" s="34"/>
      <c r="F146" s="203" t="s">
        <v>421</v>
      </c>
      <c r="G146" s="34"/>
      <c r="H146" s="34"/>
      <c r="I146" s="204"/>
      <c r="J146" s="34"/>
      <c r="K146" s="34"/>
      <c r="L146" s="37"/>
      <c r="M146" s="218"/>
      <c r="N146" s="219"/>
      <c r="O146" s="220"/>
      <c r="P146" s="220"/>
      <c r="Q146" s="220"/>
      <c r="R146" s="220"/>
      <c r="S146" s="220"/>
      <c r="T146" s="221"/>
      <c r="U146" s="32"/>
      <c r="V146" s="32"/>
      <c r="W146" s="32"/>
      <c r="X146" s="32"/>
      <c r="Y146" s="32"/>
      <c r="Z146" s="32"/>
      <c r="AA146" s="32"/>
      <c r="AB146" s="32"/>
      <c r="AC146" s="32"/>
      <c r="AD146" s="32"/>
      <c r="AE146" s="32"/>
      <c r="AT146" s="15" t="s">
        <v>186</v>
      </c>
      <c r="AU146" s="15" t="s">
        <v>89</v>
      </c>
    </row>
    <row r="147" spans="1:31" s="2" customFormat="1" ht="6.95" customHeight="1">
      <c r="A147" s="32"/>
      <c r="B147" s="52"/>
      <c r="C147" s="53"/>
      <c r="D147" s="53"/>
      <c r="E147" s="53"/>
      <c r="F147" s="53"/>
      <c r="G147" s="53"/>
      <c r="H147" s="53"/>
      <c r="I147" s="53"/>
      <c r="J147" s="53"/>
      <c r="K147" s="53"/>
      <c r="L147" s="37"/>
      <c r="M147" s="32"/>
      <c r="O147" s="32"/>
      <c r="P147" s="32"/>
      <c r="Q147" s="32"/>
      <c r="R147" s="32"/>
      <c r="S147" s="32"/>
      <c r="T147" s="32"/>
      <c r="U147" s="32"/>
      <c r="V147" s="32"/>
      <c r="W147" s="32"/>
      <c r="X147" s="32"/>
      <c r="Y147" s="32"/>
      <c r="Z147" s="32"/>
      <c r="AA147" s="32"/>
      <c r="AB147" s="32"/>
      <c r="AC147" s="32"/>
      <c r="AD147" s="32"/>
      <c r="AE147" s="32"/>
    </row>
  </sheetData>
  <sheetProtection algorithmName="SHA-512" hashValue="FJeBij/TnF8ZhLswwM25Hz5uqmugL8+kVeqO7lb4Epmn3WMykYDJD9tmQGixKukp6lITsTLthS7IhU+hIa1klg==" saltValue="dkjyhWs5M+KoT5lo8yPArG4pBTjKtVJyu4PmMnuu8TdjkIlcl2sIm/PF5oJ5oR++eMKEGrR/HMYS++twyCei7A==" spinCount="100000" sheet="1" objects="1" scenarios="1" formatColumns="0" formatRows="0" autoFilter="0"/>
  <autoFilter ref="C118:K146"/>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BM14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135</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1:31" s="2" customFormat="1" ht="12" customHeight="1">
      <c r="A8" s="32"/>
      <c r="B8" s="37"/>
      <c r="C8" s="32"/>
      <c r="D8" s="117" t="s">
        <v>137</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81" t="s">
        <v>1747</v>
      </c>
      <c r="F9" s="280"/>
      <c r="G9" s="280"/>
      <c r="H9" s="280"/>
      <c r="I9" s="32"/>
      <c r="J9" s="32"/>
      <c r="K9" s="32"/>
      <c r="L9" s="49"/>
      <c r="S9" s="32"/>
      <c r="T9" s="32"/>
      <c r="U9" s="32"/>
      <c r="V9" s="32"/>
      <c r="W9" s="32"/>
      <c r="X9" s="32"/>
      <c r="Y9" s="32"/>
      <c r="Z9" s="32"/>
      <c r="AA9" s="32"/>
      <c r="AB9" s="32"/>
      <c r="AC9" s="32"/>
      <c r="AD9" s="32"/>
      <c r="AE9" s="32"/>
    </row>
    <row r="10" spans="1:31" s="2" customFormat="1" ht="11.25">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18</v>
      </c>
      <c r="E11" s="32"/>
      <c r="F11" s="108" t="s">
        <v>1</v>
      </c>
      <c r="G11" s="32"/>
      <c r="H11" s="32"/>
      <c r="I11" s="117" t="s">
        <v>19</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20</v>
      </c>
      <c r="E12" s="32"/>
      <c r="F12" s="108" t="s">
        <v>21</v>
      </c>
      <c r="G12" s="32"/>
      <c r="H12" s="32"/>
      <c r="I12" s="117" t="s">
        <v>22</v>
      </c>
      <c r="J12" s="118" t="str">
        <f>'Rekapitulace stavby'!AN8</f>
        <v>18. 4. 2020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24</v>
      </c>
      <c r="E14" s="32"/>
      <c r="F14" s="32"/>
      <c r="G14" s="32"/>
      <c r="H14" s="32"/>
      <c r="I14" s="117" t="s">
        <v>25</v>
      </c>
      <c r="J14" s="108" t="s">
        <v>26</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27</v>
      </c>
      <c r="F15" s="32"/>
      <c r="G15" s="32"/>
      <c r="H15" s="32"/>
      <c r="I15" s="117" t="s">
        <v>28</v>
      </c>
      <c r="J15" s="108" t="s">
        <v>29</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30</v>
      </c>
      <c r="E17" s="32"/>
      <c r="F17" s="32"/>
      <c r="G17" s="32"/>
      <c r="H17" s="32"/>
      <c r="I17" s="117" t="s">
        <v>25</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282" t="str">
        <f>'Rekapitulace stavby'!E14</f>
        <v>Vyplň údaj</v>
      </c>
      <c r="F18" s="283"/>
      <c r="G18" s="283"/>
      <c r="H18" s="283"/>
      <c r="I18" s="117" t="s">
        <v>28</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32</v>
      </c>
      <c r="E20" s="32"/>
      <c r="F20" s="32"/>
      <c r="G20" s="32"/>
      <c r="H20" s="32"/>
      <c r="I20" s="117" t="s">
        <v>25</v>
      </c>
      <c r="J20" s="108" t="s">
        <v>33</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34</v>
      </c>
      <c r="F21" s="32"/>
      <c r="G21" s="32"/>
      <c r="H21" s="32"/>
      <c r="I21" s="117" t="s">
        <v>28</v>
      </c>
      <c r="J21" s="108" t="s">
        <v>35</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37</v>
      </c>
      <c r="E23" s="32"/>
      <c r="F23" s="32"/>
      <c r="G23" s="32"/>
      <c r="H23" s="32"/>
      <c r="I23" s="117" t="s">
        <v>25</v>
      </c>
      <c r="J23" s="108" t="str">
        <f>IF('Rekapitulace stavby'!AN19="","",'Rekapitulace stavby'!AN19)</f>
        <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tr">
        <f>IF('Rekapitulace stavby'!E20="","",'Rekapitulace stavby'!E20)</f>
        <v xml:space="preserve"> </v>
      </c>
      <c r="F24" s="32"/>
      <c r="G24" s="32"/>
      <c r="H24" s="32"/>
      <c r="I24" s="117" t="s">
        <v>28</v>
      </c>
      <c r="J24" s="108" t="str">
        <f>IF('Rekapitulace stavby'!AN20="","",'Rekapitulace stavby'!AN20)</f>
        <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39</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284" t="s">
        <v>1</v>
      </c>
      <c r="F27" s="284"/>
      <c r="G27" s="284"/>
      <c r="H27" s="28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40</v>
      </c>
      <c r="E30" s="32"/>
      <c r="F30" s="32"/>
      <c r="G30" s="32"/>
      <c r="H30" s="32"/>
      <c r="I30" s="32"/>
      <c r="J30" s="124">
        <f>ROUND(J119,2)</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42</v>
      </c>
      <c r="G32" s="32"/>
      <c r="H32" s="32"/>
      <c r="I32" s="125" t="s">
        <v>41</v>
      </c>
      <c r="J32" s="125" t="s">
        <v>43</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44</v>
      </c>
      <c r="E33" s="117" t="s">
        <v>45</v>
      </c>
      <c r="F33" s="127">
        <f>ROUND((SUM(BE119:BE144)),2)</f>
        <v>0</v>
      </c>
      <c r="G33" s="32"/>
      <c r="H33" s="32"/>
      <c r="I33" s="128">
        <v>0.21</v>
      </c>
      <c r="J33" s="127">
        <f>ROUND(((SUM(BE119:BE144))*I33),2)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46</v>
      </c>
      <c r="F34" s="127">
        <f>ROUND((SUM(BF119:BF144)),2)</f>
        <v>0</v>
      </c>
      <c r="G34" s="32"/>
      <c r="H34" s="32"/>
      <c r="I34" s="128">
        <v>0.15</v>
      </c>
      <c r="J34" s="127">
        <f>ROUND(((SUM(BF119:BF144))*I34),2)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47</v>
      </c>
      <c r="F35" s="127">
        <f>ROUND((SUM(BG119:BG144)),2)</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48</v>
      </c>
      <c r="F36" s="127">
        <f>ROUND((SUM(BH119:BH144)),2)</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49</v>
      </c>
      <c r="F37" s="127">
        <f>ROUND((SUM(BI119:BI144)),2)</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50</v>
      </c>
      <c r="E39" s="131"/>
      <c r="F39" s="131"/>
      <c r="G39" s="132" t="s">
        <v>51</v>
      </c>
      <c r="H39" s="133" t="s">
        <v>52</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137</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38" t="str">
        <f>E9</f>
        <v>2020040171 - SO 107.1 VPC 15 vegetační úpravy</v>
      </c>
      <c r="F87" s="287"/>
      <c r="G87" s="287"/>
      <c r="H87" s="287"/>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20</v>
      </c>
      <c r="D89" s="34"/>
      <c r="E89" s="34"/>
      <c r="F89" s="25" t="str">
        <f>F12</f>
        <v>Řevníčov</v>
      </c>
      <c r="G89" s="34"/>
      <c r="H89" s="34"/>
      <c r="I89" s="27" t="s">
        <v>22</v>
      </c>
      <c r="J89" s="64" t="str">
        <f>IF(J12="","",J12)</f>
        <v>18. 4. 2020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7" t="s">
        <v>24</v>
      </c>
      <c r="D91" s="34"/>
      <c r="E91" s="34"/>
      <c r="F91" s="25" t="str">
        <f>E15</f>
        <v>Státní pozemkový úřad</v>
      </c>
      <c r="G91" s="34"/>
      <c r="H91" s="34"/>
      <c r="I91" s="27" t="s">
        <v>32</v>
      </c>
      <c r="J91" s="30" t="str">
        <f>E21</f>
        <v>S-pro servis s.r.o.</v>
      </c>
      <c r="K91" s="34"/>
      <c r="L91" s="49"/>
      <c r="S91" s="32"/>
      <c r="T91" s="32"/>
      <c r="U91" s="32"/>
      <c r="V91" s="32"/>
      <c r="W91" s="32"/>
      <c r="X91" s="32"/>
      <c r="Y91" s="32"/>
      <c r="Z91" s="32"/>
      <c r="AA91" s="32"/>
      <c r="AB91" s="32"/>
      <c r="AC91" s="32"/>
      <c r="AD91" s="32"/>
      <c r="AE91" s="32"/>
    </row>
    <row r="92" spans="1:31" s="2" customFormat="1" ht="15.2" customHeight="1">
      <c r="A92" s="32"/>
      <c r="B92" s="33"/>
      <c r="C92" s="27" t="s">
        <v>30</v>
      </c>
      <c r="D92" s="34"/>
      <c r="E92" s="34"/>
      <c r="F92" s="25" t="str">
        <f>IF(E18="","",E18)</f>
        <v>Vyplň údaj</v>
      </c>
      <c r="G92" s="34"/>
      <c r="H92" s="34"/>
      <c r="I92" s="27" t="s">
        <v>37</v>
      </c>
      <c r="J92" s="30" t="str">
        <f>E24</f>
        <v xml:space="preserve"> </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142</v>
      </c>
      <c r="D94" s="148"/>
      <c r="E94" s="148"/>
      <c r="F94" s="148"/>
      <c r="G94" s="148"/>
      <c r="H94" s="148"/>
      <c r="I94" s="148"/>
      <c r="J94" s="149" t="s">
        <v>143</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144</v>
      </c>
      <c r="D96" s="34"/>
      <c r="E96" s="34"/>
      <c r="F96" s="34"/>
      <c r="G96" s="34"/>
      <c r="H96" s="34"/>
      <c r="I96" s="34"/>
      <c r="J96" s="82">
        <f>J119</f>
        <v>0</v>
      </c>
      <c r="K96" s="34"/>
      <c r="L96" s="49"/>
      <c r="S96" s="32"/>
      <c r="T96" s="32"/>
      <c r="U96" s="32"/>
      <c r="V96" s="32"/>
      <c r="W96" s="32"/>
      <c r="X96" s="32"/>
      <c r="Y96" s="32"/>
      <c r="Z96" s="32"/>
      <c r="AA96" s="32"/>
      <c r="AB96" s="32"/>
      <c r="AC96" s="32"/>
      <c r="AD96" s="32"/>
      <c r="AE96" s="32"/>
      <c r="AU96" s="15" t="s">
        <v>145</v>
      </c>
    </row>
    <row r="97" spans="2:12" s="9" customFormat="1" ht="24.95" customHeight="1">
      <c r="B97" s="151"/>
      <c r="C97" s="152"/>
      <c r="D97" s="153" t="s">
        <v>146</v>
      </c>
      <c r="E97" s="154"/>
      <c r="F97" s="154"/>
      <c r="G97" s="154"/>
      <c r="H97" s="154"/>
      <c r="I97" s="154"/>
      <c r="J97" s="155">
        <f>J120</f>
        <v>0</v>
      </c>
      <c r="K97" s="152"/>
      <c r="L97" s="156"/>
    </row>
    <row r="98" spans="2:12" s="10" customFormat="1" ht="19.9" customHeight="1">
      <c r="B98" s="157"/>
      <c r="C98" s="102"/>
      <c r="D98" s="158" t="s">
        <v>147</v>
      </c>
      <c r="E98" s="159"/>
      <c r="F98" s="159"/>
      <c r="G98" s="159"/>
      <c r="H98" s="159"/>
      <c r="I98" s="159"/>
      <c r="J98" s="160">
        <f>J121</f>
        <v>0</v>
      </c>
      <c r="K98" s="102"/>
      <c r="L98" s="161"/>
    </row>
    <row r="99" spans="2:12" s="10" customFormat="1" ht="19.9" customHeight="1">
      <c r="B99" s="157"/>
      <c r="C99" s="102"/>
      <c r="D99" s="158" t="s">
        <v>154</v>
      </c>
      <c r="E99" s="159"/>
      <c r="F99" s="159"/>
      <c r="G99" s="159"/>
      <c r="H99" s="159"/>
      <c r="I99" s="159"/>
      <c r="J99" s="160">
        <f>J142</f>
        <v>0</v>
      </c>
      <c r="K99" s="102"/>
      <c r="L99" s="161"/>
    </row>
    <row r="100" spans="1:31" s="2" customFormat="1" ht="21.75" customHeight="1">
      <c r="A100" s="32"/>
      <c r="B100" s="33"/>
      <c r="C100" s="34"/>
      <c r="D100" s="34"/>
      <c r="E100" s="34"/>
      <c r="F100" s="34"/>
      <c r="G100" s="34"/>
      <c r="H100" s="34"/>
      <c r="I100" s="34"/>
      <c r="J100" s="34"/>
      <c r="K100" s="34"/>
      <c r="L100" s="49"/>
      <c r="S100" s="32"/>
      <c r="T100" s="32"/>
      <c r="U100" s="32"/>
      <c r="V100" s="32"/>
      <c r="W100" s="32"/>
      <c r="X100" s="32"/>
      <c r="Y100" s="32"/>
      <c r="Z100" s="32"/>
      <c r="AA100" s="32"/>
      <c r="AB100" s="32"/>
      <c r="AC100" s="32"/>
      <c r="AD100" s="32"/>
      <c r="AE100" s="32"/>
    </row>
    <row r="101" spans="1:31" s="2" customFormat="1" ht="6.95" customHeight="1">
      <c r="A101" s="32"/>
      <c r="B101" s="52"/>
      <c r="C101" s="53"/>
      <c r="D101" s="53"/>
      <c r="E101" s="53"/>
      <c r="F101" s="53"/>
      <c r="G101" s="53"/>
      <c r="H101" s="53"/>
      <c r="I101" s="53"/>
      <c r="J101" s="53"/>
      <c r="K101" s="53"/>
      <c r="L101" s="49"/>
      <c r="S101" s="32"/>
      <c r="T101" s="32"/>
      <c r="U101" s="32"/>
      <c r="V101" s="32"/>
      <c r="W101" s="32"/>
      <c r="X101" s="32"/>
      <c r="Y101" s="32"/>
      <c r="Z101" s="32"/>
      <c r="AA101" s="32"/>
      <c r="AB101" s="32"/>
      <c r="AC101" s="32"/>
      <c r="AD101" s="32"/>
      <c r="AE101" s="32"/>
    </row>
    <row r="105" spans="1:31" s="2" customFormat="1" ht="6.95" customHeight="1">
      <c r="A105" s="32"/>
      <c r="B105" s="54"/>
      <c r="C105" s="55"/>
      <c r="D105" s="55"/>
      <c r="E105" s="55"/>
      <c r="F105" s="55"/>
      <c r="G105" s="55"/>
      <c r="H105" s="55"/>
      <c r="I105" s="55"/>
      <c r="J105" s="55"/>
      <c r="K105" s="55"/>
      <c r="L105" s="49"/>
      <c r="S105" s="32"/>
      <c r="T105" s="32"/>
      <c r="U105" s="32"/>
      <c r="V105" s="32"/>
      <c r="W105" s="32"/>
      <c r="X105" s="32"/>
      <c r="Y105" s="32"/>
      <c r="Z105" s="32"/>
      <c r="AA105" s="32"/>
      <c r="AB105" s="32"/>
      <c r="AC105" s="32"/>
      <c r="AD105" s="32"/>
      <c r="AE105" s="32"/>
    </row>
    <row r="106" spans="1:31" s="2" customFormat="1" ht="24.95" customHeight="1">
      <c r="A106" s="32"/>
      <c r="B106" s="33"/>
      <c r="C106" s="21" t="s">
        <v>162</v>
      </c>
      <c r="D106" s="34"/>
      <c r="E106" s="34"/>
      <c r="F106" s="34"/>
      <c r="G106" s="34"/>
      <c r="H106" s="34"/>
      <c r="I106" s="34"/>
      <c r="J106" s="34"/>
      <c r="K106" s="34"/>
      <c r="L106" s="49"/>
      <c r="S106" s="32"/>
      <c r="T106" s="32"/>
      <c r="U106" s="32"/>
      <c r="V106" s="32"/>
      <c r="W106" s="32"/>
      <c r="X106" s="32"/>
      <c r="Y106" s="32"/>
      <c r="Z106" s="32"/>
      <c r="AA106" s="32"/>
      <c r="AB106" s="32"/>
      <c r="AC106" s="32"/>
      <c r="AD106" s="32"/>
      <c r="AE106" s="32"/>
    </row>
    <row r="107" spans="1:31" s="2" customFormat="1" ht="6.95" customHeight="1">
      <c r="A107" s="32"/>
      <c r="B107" s="33"/>
      <c r="C107" s="34"/>
      <c r="D107" s="34"/>
      <c r="E107" s="34"/>
      <c r="F107" s="34"/>
      <c r="G107" s="34"/>
      <c r="H107" s="34"/>
      <c r="I107" s="34"/>
      <c r="J107" s="34"/>
      <c r="K107" s="34"/>
      <c r="L107" s="49"/>
      <c r="S107" s="32"/>
      <c r="T107" s="32"/>
      <c r="U107" s="32"/>
      <c r="V107" s="32"/>
      <c r="W107" s="32"/>
      <c r="X107" s="32"/>
      <c r="Y107" s="32"/>
      <c r="Z107" s="32"/>
      <c r="AA107" s="32"/>
      <c r="AB107" s="32"/>
      <c r="AC107" s="32"/>
      <c r="AD107" s="32"/>
      <c r="AE107" s="32"/>
    </row>
    <row r="108" spans="1:31" s="2" customFormat="1" ht="12" customHeight="1">
      <c r="A108" s="32"/>
      <c r="B108" s="33"/>
      <c r="C108" s="27" t="s">
        <v>16</v>
      </c>
      <c r="D108" s="34"/>
      <c r="E108" s="34"/>
      <c r="F108" s="34"/>
      <c r="G108" s="34"/>
      <c r="H108" s="34"/>
      <c r="I108" s="34"/>
      <c r="J108" s="34"/>
      <c r="K108" s="34"/>
      <c r="L108" s="49"/>
      <c r="S108" s="32"/>
      <c r="T108" s="32"/>
      <c r="U108" s="32"/>
      <c r="V108" s="32"/>
      <c r="W108" s="32"/>
      <c r="X108" s="32"/>
      <c r="Y108" s="32"/>
      <c r="Z108" s="32"/>
      <c r="AA108" s="32"/>
      <c r="AB108" s="32"/>
      <c r="AC108" s="32"/>
      <c r="AD108" s="32"/>
      <c r="AE108" s="32"/>
    </row>
    <row r="109" spans="1:31" s="2" customFormat="1" ht="16.5" customHeight="1">
      <c r="A109" s="32"/>
      <c r="B109" s="33"/>
      <c r="C109" s="34"/>
      <c r="D109" s="34"/>
      <c r="E109" s="285" t="str">
        <f>E7</f>
        <v>Polní cesty stavby D6 v k.ú. Řevničov_3</v>
      </c>
      <c r="F109" s="286"/>
      <c r="G109" s="286"/>
      <c r="H109" s="286"/>
      <c r="I109" s="34"/>
      <c r="J109" s="34"/>
      <c r="K109" s="34"/>
      <c r="L109" s="49"/>
      <c r="S109" s="32"/>
      <c r="T109" s="32"/>
      <c r="U109" s="32"/>
      <c r="V109" s="32"/>
      <c r="W109" s="32"/>
      <c r="X109" s="32"/>
      <c r="Y109" s="32"/>
      <c r="Z109" s="32"/>
      <c r="AA109" s="32"/>
      <c r="AB109" s="32"/>
      <c r="AC109" s="32"/>
      <c r="AD109" s="32"/>
      <c r="AE109" s="32"/>
    </row>
    <row r="110" spans="1:31" s="2" customFormat="1" ht="12" customHeight="1">
      <c r="A110" s="32"/>
      <c r="B110" s="33"/>
      <c r="C110" s="27" t="s">
        <v>137</v>
      </c>
      <c r="D110" s="34"/>
      <c r="E110" s="34"/>
      <c r="F110" s="34"/>
      <c r="G110" s="34"/>
      <c r="H110" s="34"/>
      <c r="I110" s="34"/>
      <c r="J110" s="34"/>
      <c r="K110" s="34"/>
      <c r="L110" s="49"/>
      <c r="S110" s="32"/>
      <c r="T110" s="32"/>
      <c r="U110" s="32"/>
      <c r="V110" s="32"/>
      <c r="W110" s="32"/>
      <c r="X110" s="32"/>
      <c r="Y110" s="32"/>
      <c r="Z110" s="32"/>
      <c r="AA110" s="32"/>
      <c r="AB110" s="32"/>
      <c r="AC110" s="32"/>
      <c r="AD110" s="32"/>
      <c r="AE110" s="32"/>
    </row>
    <row r="111" spans="1:31" s="2" customFormat="1" ht="16.5" customHeight="1">
      <c r="A111" s="32"/>
      <c r="B111" s="33"/>
      <c r="C111" s="34"/>
      <c r="D111" s="34"/>
      <c r="E111" s="238" t="str">
        <f>E9</f>
        <v>2020040171 - SO 107.1 VPC 15 vegetační úpravy</v>
      </c>
      <c r="F111" s="287"/>
      <c r="G111" s="287"/>
      <c r="H111" s="287"/>
      <c r="I111" s="34"/>
      <c r="J111" s="34"/>
      <c r="K111" s="34"/>
      <c r="L111" s="49"/>
      <c r="S111" s="32"/>
      <c r="T111" s="32"/>
      <c r="U111" s="32"/>
      <c r="V111" s="32"/>
      <c r="W111" s="32"/>
      <c r="X111" s="32"/>
      <c r="Y111" s="32"/>
      <c r="Z111" s="32"/>
      <c r="AA111" s="32"/>
      <c r="AB111" s="32"/>
      <c r="AC111" s="32"/>
      <c r="AD111" s="32"/>
      <c r="AE111" s="32"/>
    </row>
    <row r="112" spans="1:31" s="2" customFormat="1" ht="6.95" customHeight="1">
      <c r="A112" s="32"/>
      <c r="B112" s="33"/>
      <c r="C112" s="34"/>
      <c r="D112" s="34"/>
      <c r="E112" s="34"/>
      <c r="F112" s="34"/>
      <c r="G112" s="34"/>
      <c r="H112" s="34"/>
      <c r="I112" s="34"/>
      <c r="J112" s="34"/>
      <c r="K112" s="34"/>
      <c r="L112" s="49"/>
      <c r="S112" s="32"/>
      <c r="T112" s="32"/>
      <c r="U112" s="32"/>
      <c r="V112" s="32"/>
      <c r="W112" s="32"/>
      <c r="X112" s="32"/>
      <c r="Y112" s="32"/>
      <c r="Z112" s="32"/>
      <c r="AA112" s="32"/>
      <c r="AB112" s="32"/>
      <c r="AC112" s="32"/>
      <c r="AD112" s="32"/>
      <c r="AE112" s="32"/>
    </row>
    <row r="113" spans="1:31" s="2" customFormat="1" ht="12" customHeight="1">
      <c r="A113" s="32"/>
      <c r="B113" s="33"/>
      <c r="C113" s="27" t="s">
        <v>20</v>
      </c>
      <c r="D113" s="34"/>
      <c r="E113" s="34"/>
      <c r="F113" s="25" t="str">
        <f>F12</f>
        <v>Řevníčov</v>
      </c>
      <c r="G113" s="34"/>
      <c r="H113" s="34"/>
      <c r="I113" s="27" t="s">
        <v>22</v>
      </c>
      <c r="J113" s="64" t="str">
        <f>IF(J12="","",J12)</f>
        <v>18. 4. 2020</v>
      </c>
      <c r="K113" s="34"/>
      <c r="L113" s="49"/>
      <c r="S113" s="32"/>
      <c r="T113" s="32"/>
      <c r="U113" s="32"/>
      <c r="V113" s="32"/>
      <c r="W113" s="32"/>
      <c r="X113" s="32"/>
      <c r="Y113" s="32"/>
      <c r="Z113" s="32"/>
      <c r="AA113" s="32"/>
      <c r="AB113" s="32"/>
      <c r="AC113" s="32"/>
      <c r="AD113" s="32"/>
      <c r="AE113" s="32"/>
    </row>
    <row r="114" spans="1:31" s="2" customFormat="1" ht="6.95" customHeight="1">
      <c r="A114" s="32"/>
      <c r="B114" s="33"/>
      <c r="C114" s="34"/>
      <c r="D114" s="34"/>
      <c r="E114" s="34"/>
      <c r="F114" s="34"/>
      <c r="G114" s="34"/>
      <c r="H114" s="34"/>
      <c r="I114" s="34"/>
      <c r="J114" s="34"/>
      <c r="K114" s="34"/>
      <c r="L114" s="49"/>
      <c r="S114" s="32"/>
      <c r="T114" s="32"/>
      <c r="U114" s="32"/>
      <c r="V114" s="32"/>
      <c r="W114" s="32"/>
      <c r="X114" s="32"/>
      <c r="Y114" s="32"/>
      <c r="Z114" s="32"/>
      <c r="AA114" s="32"/>
      <c r="AB114" s="32"/>
      <c r="AC114" s="32"/>
      <c r="AD114" s="32"/>
      <c r="AE114" s="32"/>
    </row>
    <row r="115" spans="1:31" s="2" customFormat="1" ht="15.2" customHeight="1">
      <c r="A115" s="32"/>
      <c r="B115" s="33"/>
      <c r="C115" s="27" t="s">
        <v>24</v>
      </c>
      <c r="D115" s="34"/>
      <c r="E115" s="34"/>
      <c r="F115" s="25" t="str">
        <f>E15</f>
        <v>Státní pozemkový úřad</v>
      </c>
      <c r="G115" s="34"/>
      <c r="H115" s="34"/>
      <c r="I115" s="27" t="s">
        <v>32</v>
      </c>
      <c r="J115" s="30" t="str">
        <f>E21</f>
        <v>S-pro servis s.r.o.</v>
      </c>
      <c r="K115" s="34"/>
      <c r="L115" s="49"/>
      <c r="S115" s="32"/>
      <c r="T115" s="32"/>
      <c r="U115" s="32"/>
      <c r="V115" s="32"/>
      <c r="W115" s="32"/>
      <c r="X115" s="32"/>
      <c r="Y115" s="32"/>
      <c r="Z115" s="32"/>
      <c r="AA115" s="32"/>
      <c r="AB115" s="32"/>
      <c r="AC115" s="32"/>
      <c r="AD115" s="32"/>
      <c r="AE115" s="32"/>
    </row>
    <row r="116" spans="1:31" s="2" customFormat="1" ht="15.2" customHeight="1">
      <c r="A116" s="32"/>
      <c r="B116" s="33"/>
      <c r="C116" s="27" t="s">
        <v>30</v>
      </c>
      <c r="D116" s="34"/>
      <c r="E116" s="34"/>
      <c r="F116" s="25" t="str">
        <f>IF(E18="","",E18)</f>
        <v>Vyplň údaj</v>
      </c>
      <c r="G116" s="34"/>
      <c r="H116" s="34"/>
      <c r="I116" s="27" t="s">
        <v>37</v>
      </c>
      <c r="J116" s="30" t="str">
        <f>E24</f>
        <v xml:space="preserve"> </v>
      </c>
      <c r="K116" s="34"/>
      <c r="L116" s="49"/>
      <c r="S116" s="32"/>
      <c r="T116" s="32"/>
      <c r="U116" s="32"/>
      <c r="V116" s="32"/>
      <c r="W116" s="32"/>
      <c r="X116" s="32"/>
      <c r="Y116" s="32"/>
      <c r="Z116" s="32"/>
      <c r="AA116" s="32"/>
      <c r="AB116" s="32"/>
      <c r="AC116" s="32"/>
      <c r="AD116" s="32"/>
      <c r="AE116" s="32"/>
    </row>
    <row r="117" spans="1:31" s="2" customFormat="1" ht="10.35" customHeight="1">
      <c r="A117" s="32"/>
      <c r="B117" s="33"/>
      <c r="C117" s="34"/>
      <c r="D117" s="34"/>
      <c r="E117" s="34"/>
      <c r="F117" s="34"/>
      <c r="G117" s="34"/>
      <c r="H117" s="34"/>
      <c r="I117" s="34"/>
      <c r="J117" s="34"/>
      <c r="K117" s="34"/>
      <c r="L117" s="49"/>
      <c r="S117" s="32"/>
      <c r="T117" s="32"/>
      <c r="U117" s="32"/>
      <c r="V117" s="32"/>
      <c r="W117" s="32"/>
      <c r="X117" s="32"/>
      <c r="Y117" s="32"/>
      <c r="Z117" s="32"/>
      <c r="AA117" s="32"/>
      <c r="AB117" s="32"/>
      <c r="AC117" s="32"/>
      <c r="AD117" s="32"/>
      <c r="AE117" s="32"/>
    </row>
    <row r="118" spans="1:31" s="11" customFormat="1" ht="29.25" customHeight="1">
      <c r="A118" s="162"/>
      <c r="B118" s="163"/>
      <c r="C118" s="164" t="s">
        <v>163</v>
      </c>
      <c r="D118" s="165" t="s">
        <v>65</v>
      </c>
      <c r="E118" s="165" t="s">
        <v>61</v>
      </c>
      <c r="F118" s="165" t="s">
        <v>62</v>
      </c>
      <c r="G118" s="165" t="s">
        <v>164</v>
      </c>
      <c r="H118" s="165" t="s">
        <v>165</v>
      </c>
      <c r="I118" s="165" t="s">
        <v>166</v>
      </c>
      <c r="J118" s="165" t="s">
        <v>143</v>
      </c>
      <c r="K118" s="166" t="s">
        <v>167</v>
      </c>
      <c r="L118" s="167"/>
      <c r="M118" s="73" t="s">
        <v>1</v>
      </c>
      <c r="N118" s="74" t="s">
        <v>44</v>
      </c>
      <c r="O118" s="74" t="s">
        <v>168</v>
      </c>
      <c r="P118" s="74" t="s">
        <v>169</v>
      </c>
      <c r="Q118" s="74" t="s">
        <v>170</v>
      </c>
      <c r="R118" s="74" t="s">
        <v>171</v>
      </c>
      <c r="S118" s="74" t="s">
        <v>172</v>
      </c>
      <c r="T118" s="75" t="s">
        <v>173</v>
      </c>
      <c r="U118" s="162"/>
      <c r="V118" s="162"/>
      <c r="W118" s="162"/>
      <c r="X118" s="162"/>
      <c r="Y118" s="162"/>
      <c r="Z118" s="162"/>
      <c r="AA118" s="162"/>
      <c r="AB118" s="162"/>
      <c r="AC118" s="162"/>
      <c r="AD118" s="162"/>
      <c r="AE118" s="162"/>
    </row>
    <row r="119" spans="1:63" s="2" customFormat="1" ht="22.9" customHeight="1">
      <c r="A119" s="32"/>
      <c r="B119" s="33"/>
      <c r="C119" s="80" t="s">
        <v>174</v>
      </c>
      <c r="D119" s="34"/>
      <c r="E119" s="34"/>
      <c r="F119" s="34"/>
      <c r="G119" s="34"/>
      <c r="H119" s="34"/>
      <c r="I119" s="34"/>
      <c r="J119" s="168">
        <f>BK119</f>
        <v>0</v>
      </c>
      <c r="K119" s="34"/>
      <c r="L119" s="37"/>
      <c r="M119" s="76"/>
      <c r="N119" s="169"/>
      <c r="O119" s="77"/>
      <c r="P119" s="170">
        <f>P120</f>
        <v>0</v>
      </c>
      <c r="Q119" s="77"/>
      <c r="R119" s="170">
        <f>R120</f>
        <v>5.15262</v>
      </c>
      <c r="S119" s="77"/>
      <c r="T119" s="171">
        <f>T120</f>
        <v>0</v>
      </c>
      <c r="U119" s="32"/>
      <c r="V119" s="32"/>
      <c r="W119" s="32"/>
      <c r="X119" s="32"/>
      <c r="Y119" s="32"/>
      <c r="Z119" s="32"/>
      <c r="AA119" s="32"/>
      <c r="AB119" s="32"/>
      <c r="AC119" s="32"/>
      <c r="AD119" s="32"/>
      <c r="AE119" s="32"/>
      <c r="AT119" s="15" t="s">
        <v>79</v>
      </c>
      <c r="AU119" s="15" t="s">
        <v>145</v>
      </c>
      <c r="BK119" s="172">
        <f>BK120</f>
        <v>0</v>
      </c>
    </row>
    <row r="120" spans="2:63" s="12" customFormat="1" ht="25.9" customHeight="1">
      <c r="B120" s="173"/>
      <c r="C120" s="174"/>
      <c r="D120" s="175" t="s">
        <v>79</v>
      </c>
      <c r="E120" s="176" t="s">
        <v>175</v>
      </c>
      <c r="F120" s="176" t="s">
        <v>176</v>
      </c>
      <c r="G120" s="174"/>
      <c r="H120" s="174"/>
      <c r="I120" s="177"/>
      <c r="J120" s="178">
        <f>BK120</f>
        <v>0</v>
      </c>
      <c r="K120" s="174"/>
      <c r="L120" s="179"/>
      <c r="M120" s="180"/>
      <c r="N120" s="181"/>
      <c r="O120" s="181"/>
      <c r="P120" s="182">
        <f>P121+P142</f>
        <v>0</v>
      </c>
      <c r="Q120" s="181"/>
      <c r="R120" s="182">
        <f>R121+R142</f>
        <v>5.15262</v>
      </c>
      <c r="S120" s="181"/>
      <c r="T120" s="183">
        <f>T121+T142</f>
        <v>0</v>
      </c>
      <c r="AR120" s="184" t="s">
        <v>87</v>
      </c>
      <c r="AT120" s="185" t="s">
        <v>79</v>
      </c>
      <c r="AU120" s="185" t="s">
        <v>80</v>
      </c>
      <c r="AY120" s="184" t="s">
        <v>177</v>
      </c>
      <c r="BK120" s="186">
        <f>BK121+BK142</f>
        <v>0</v>
      </c>
    </row>
    <row r="121" spans="2:63" s="12" customFormat="1" ht="22.9" customHeight="1">
      <c r="B121" s="173"/>
      <c r="C121" s="174"/>
      <c r="D121" s="175" t="s">
        <v>79</v>
      </c>
      <c r="E121" s="187" t="s">
        <v>87</v>
      </c>
      <c r="F121" s="187" t="s">
        <v>178</v>
      </c>
      <c r="G121" s="174"/>
      <c r="H121" s="174"/>
      <c r="I121" s="177"/>
      <c r="J121" s="188">
        <f>BK121</f>
        <v>0</v>
      </c>
      <c r="K121" s="174"/>
      <c r="L121" s="179"/>
      <c r="M121" s="180"/>
      <c r="N121" s="181"/>
      <c r="O121" s="181"/>
      <c r="P121" s="182">
        <f>SUM(P122:P141)</f>
        <v>0</v>
      </c>
      <c r="Q121" s="181"/>
      <c r="R121" s="182">
        <f>SUM(R122:R141)</f>
        <v>5.15262</v>
      </c>
      <c r="S121" s="181"/>
      <c r="T121" s="183">
        <f>SUM(T122:T141)</f>
        <v>0</v>
      </c>
      <c r="AR121" s="184" t="s">
        <v>87</v>
      </c>
      <c r="AT121" s="185" t="s">
        <v>79</v>
      </c>
      <c r="AU121" s="185" t="s">
        <v>87</v>
      </c>
      <c r="AY121" s="184" t="s">
        <v>177</v>
      </c>
      <c r="BK121" s="186">
        <f>SUM(BK122:BK141)</f>
        <v>0</v>
      </c>
    </row>
    <row r="122" spans="1:65" s="2" customFormat="1" ht="24.2" customHeight="1">
      <c r="A122" s="32"/>
      <c r="B122" s="33"/>
      <c r="C122" s="189" t="s">
        <v>87</v>
      </c>
      <c r="D122" s="189" t="s">
        <v>179</v>
      </c>
      <c r="E122" s="190" t="s">
        <v>686</v>
      </c>
      <c r="F122" s="191" t="s">
        <v>687</v>
      </c>
      <c r="G122" s="192" t="s">
        <v>362</v>
      </c>
      <c r="H122" s="193">
        <v>22</v>
      </c>
      <c r="I122" s="194"/>
      <c r="J122" s="195">
        <f>ROUND(I122*H122,2)</f>
        <v>0</v>
      </c>
      <c r="K122" s="191" t="s">
        <v>183</v>
      </c>
      <c r="L122" s="37"/>
      <c r="M122" s="196" t="s">
        <v>1</v>
      </c>
      <c r="N122" s="197" t="s">
        <v>45</v>
      </c>
      <c r="O122" s="69"/>
      <c r="P122" s="198">
        <f>O122*H122</f>
        <v>0</v>
      </c>
      <c r="Q122" s="198">
        <v>0</v>
      </c>
      <c r="R122" s="198">
        <f>Q122*H122</f>
        <v>0</v>
      </c>
      <c r="S122" s="198">
        <v>0</v>
      </c>
      <c r="T122" s="199">
        <f>S122*H122</f>
        <v>0</v>
      </c>
      <c r="U122" s="32"/>
      <c r="V122" s="32"/>
      <c r="W122" s="32"/>
      <c r="X122" s="32"/>
      <c r="Y122" s="32"/>
      <c r="Z122" s="32"/>
      <c r="AA122" s="32"/>
      <c r="AB122" s="32"/>
      <c r="AC122" s="32"/>
      <c r="AD122" s="32"/>
      <c r="AE122" s="32"/>
      <c r="AR122" s="200" t="s">
        <v>184</v>
      </c>
      <c r="AT122" s="200" t="s">
        <v>179</v>
      </c>
      <c r="AU122" s="200" t="s">
        <v>89</v>
      </c>
      <c r="AY122" s="15" t="s">
        <v>177</v>
      </c>
      <c r="BE122" s="201">
        <f>IF(N122="základní",J122,0)</f>
        <v>0</v>
      </c>
      <c r="BF122" s="201">
        <f>IF(N122="snížená",J122,0)</f>
        <v>0</v>
      </c>
      <c r="BG122" s="201">
        <f>IF(N122="zákl. přenesená",J122,0)</f>
        <v>0</v>
      </c>
      <c r="BH122" s="201">
        <f>IF(N122="sníž. přenesená",J122,0)</f>
        <v>0</v>
      </c>
      <c r="BI122" s="201">
        <f>IF(N122="nulová",J122,0)</f>
        <v>0</v>
      </c>
      <c r="BJ122" s="15" t="s">
        <v>87</v>
      </c>
      <c r="BK122" s="201">
        <f>ROUND(I122*H122,2)</f>
        <v>0</v>
      </c>
      <c r="BL122" s="15" t="s">
        <v>184</v>
      </c>
      <c r="BM122" s="200" t="s">
        <v>1748</v>
      </c>
    </row>
    <row r="123" spans="1:47" s="2" customFormat="1" ht="29.25">
      <c r="A123" s="32"/>
      <c r="B123" s="33"/>
      <c r="C123" s="34"/>
      <c r="D123" s="202" t="s">
        <v>186</v>
      </c>
      <c r="E123" s="34"/>
      <c r="F123" s="203" t="s">
        <v>689</v>
      </c>
      <c r="G123" s="34"/>
      <c r="H123" s="34"/>
      <c r="I123" s="204"/>
      <c r="J123" s="34"/>
      <c r="K123" s="34"/>
      <c r="L123" s="37"/>
      <c r="M123" s="205"/>
      <c r="N123" s="206"/>
      <c r="O123" s="69"/>
      <c r="P123" s="69"/>
      <c r="Q123" s="69"/>
      <c r="R123" s="69"/>
      <c r="S123" s="69"/>
      <c r="T123" s="70"/>
      <c r="U123" s="32"/>
      <c r="V123" s="32"/>
      <c r="W123" s="32"/>
      <c r="X123" s="32"/>
      <c r="Y123" s="32"/>
      <c r="Z123" s="32"/>
      <c r="AA123" s="32"/>
      <c r="AB123" s="32"/>
      <c r="AC123" s="32"/>
      <c r="AD123" s="32"/>
      <c r="AE123" s="32"/>
      <c r="AT123" s="15" t="s">
        <v>186</v>
      </c>
      <c r="AU123" s="15" t="s">
        <v>89</v>
      </c>
    </row>
    <row r="124" spans="1:65" s="2" customFormat="1" ht="14.45" customHeight="1">
      <c r="A124" s="32"/>
      <c r="B124" s="33"/>
      <c r="C124" s="208" t="s">
        <v>89</v>
      </c>
      <c r="D124" s="208" t="s">
        <v>246</v>
      </c>
      <c r="E124" s="209" t="s">
        <v>691</v>
      </c>
      <c r="F124" s="210" t="s">
        <v>692</v>
      </c>
      <c r="G124" s="211" t="s">
        <v>198</v>
      </c>
      <c r="H124" s="212">
        <v>22</v>
      </c>
      <c r="I124" s="213"/>
      <c r="J124" s="214">
        <f>ROUND(I124*H124,2)</f>
        <v>0</v>
      </c>
      <c r="K124" s="210" t="s">
        <v>183</v>
      </c>
      <c r="L124" s="215"/>
      <c r="M124" s="216" t="s">
        <v>1</v>
      </c>
      <c r="N124" s="217" t="s">
        <v>45</v>
      </c>
      <c r="O124" s="69"/>
      <c r="P124" s="198">
        <f>O124*H124</f>
        <v>0</v>
      </c>
      <c r="Q124" s="198">
        <v>0.22</v>
      </c>
      <c r="R124" s="198">
        <f>Q124*H124</f>
        <v>4.84</v>
      </c>
      <c r="S124" s="198">
        <v>0</v>
      </c>
      <c r="T124" s="199">
        <f>S124*H124</f>
        <v>0</v>
      </c>
      <c r="U124" s="32"/>
      <c r="V124" s="32"/>
      <c r="W124" s="32"/>
      <c r="X124" s="32"/>
      <c r="Y124" s="32"/>
      <c r="Z124" s="32"/>
      <c r="AA124" s="32"/>
      <c r="AB124" s="32"/>
      <c r="AC124" s="32"/>
      <c r="AD124" s="32"/>
      <c r="AE124" s="32"/>
      <c r="AR124" s="200" t="s">
        <v>218</v>
      </c>
      <c r="AT124" s="200" t="s">
        <v>246</v>
      </c>
      <c r="AU124" s="200" t="s">
        <v>89</v>
      </c>
      <c r="AY124" s="15" t="s">
        <v>177</v>
      </c>
      <c r="BE124" s="201">
        <f>IF(N124="základní",J124,0)</f>
        <v>0</v>
      </c>
      <c r="BF124" s="201">
        <f>IF(N124="snížená",J124,0)</f>
        <v>0</v>
      </c>
      <c r="BG124" s="201">
        <f>IF(N124="zákl. přenesená",J124,0)</f>
        <v>0</v>
      </c>
      <c r="BH124" s="201">
        <f>IF(N124="sníž. přenesená",J124,0)</f>
        <v>0</v>
      </c>
      <c r="BI124" s="201">
        <f>IF(N124="nulová",J124,0)</f>
        <v>0</v>
      </c>
      <c r="BJ124" s="15" t="s">
        <v>87</v>
      </c>
      <c r="BK124" s="201">
        <f>ROUND(I124*H124,2)</f>
        <v>0</v>
      </c>
      <c r="BL124" s="15" t="s">
        <v>184</v>
      </c>
      <c r="BM124" s="200" t="s">
        <v>1749</v>
      </c>
    </row>
    <row r="125" spans="1:47" s="2" customFormat="1" ht="11.25">
      <c r="A125" s="32"/>
      <c r="B125" s="33"/>
      <c r="C125" s="34"/>
      <c r="D125" s="202" t="s">
        <v>186</v>
      </c>
      <c r="E125" s="34"/>
      <c r="F125" s="203" t="s">
        <v>692</v>
      </c>
      <c r="G125" s="34"/>
      <c r="H125" s="34"/>
      <c r="I125" s="204"/>
      <c r="J125" s="34"/>
      <c r="K125" s="34"/>
      <c r="L125" s="37"/>
      <c r="M125" s="205"/>
      <c r="N125" s="206"/>
      <c r="O125" s="69"/>
      <c r="P125" s="69"/>
      <c r="Q125" s="69"/>
      <c r="R125" s="69"/>
      <c r="S125" s="69"/>
      <c r="T125" s="70"/>
      <c r="U125" s="32"/>
      <c r="V125" s="32"/>
      <c r="W125" s="32"/>
      <c r="X125" s="32"/>
      <c r="Y125" s="32"/>
      <c r="Z125" s="32"/>
      <c r="AA125" s="32"/>
      <c r="AB125" s="32"/>
      <c r="AC125" s="32"/>
      <c r="AD125" s="32"/>
      <c r="AE125" s="32"/>
      <c r="AT125" s="15" t="s">
        <v>186</v>
      </c>
      <c r="AU125" s="15" t="s">
        <v>89</v>
      </c>
    </row>
    <row r="126" spans="1:65" s="2" customFormat="1" ht="24.2" customHeight="1">
      <c r="A126" s="32"/>
      <c r="B126" s="33"/>
      <c r="C126" s="189" t="s">
        <v>195</v>
      </c>
      <c r="D126" s="189" t="s">
        <v>179</v>
      </c>
      <c r="E126" s="190" t="s">
        <v>694</v>
      </c>
      <c r="F126" s="191" t="s">
        <v>695</v>
      </c>
      <c r="G126" s="192" t="s">
        <v>362</v>
      </c>
      <c r="H126" s="193">
        <v>22</v>
      </c>
      <c r="I126" s="194"/>
      <c r="J126" s="195">
        <f>ROUND(I126*H126,2)</f>
        <v>0</v>
      </c>
      <c r="K126" s="191" t="s">
        <v>183</v>
      </c>
      <c r="L126" s="37"/>
      <c r="M126" s="196" t="s">
        <v>1</v>
      </c>
      <c r="N126" s="197" t="s">
        <v>45</v>
      </c>
      <c r="O126" s="69"/>
      <c r="P126" s="198">
        <f>O126*H126</f>
        <v>0</v>
      </c>
      <c r="Q126" s="198">
        <v>0</v>
      </c>
      <c r="R126" s="198">
        <f>Q126*H126</f>
        <v>0</v>
      </c>
      <c r="S126" s="198">
        <v>0</v>
      </c>
      <c r="T126" s="199">
        <f>S126*H126</f>
        <v>0</v>
      </c>
      <c r="U126" s="32"/>
      <c r="V126" s="32"/>
      <c r="W126" s="32"/>
      <c r="X126" s="32"/>
      <c r="Y126" s="32"/>
      <c r="Z126" s="32"/>
      <c r="AA126" s="32"/>
      <c r="AB126" s="32"/>
      <c r="AC126" s="32"/>
      <c r="AD126" s="32"/>
      <c r="AE126" s="32"/>
      <c r="AR126" s="200" t="s">
        <v>184</v>
      </c>
      <c r="AT126" s="200" t="s">
        <v>179</v>
      </c>
      <c r="AU126" s="200" t="s">
        <v>89</v>
      </c>
      <c r="AY126" s="15" t="s">
        <v>177</v>
      </c>
      <c r="BE126" s="201">
        <f>IF(N126="základní",J126,0)</f>
        <v>0</v>
      </c>
      <c r="BF126" s="201">
        <f>IF(N126="snížená",J126,0)</f>
        <v>0</v>
      </c>
      <c r="BG126" s="201">
        <f>IF(N126="zákl. přenesená",J126,0)</f>
        <v>0</v>
      </c>
      <c r="BH126" s="201">
        <f>IF(N126="sníž. přenesená",J126,0)</f>
        <v>0</v>
      </c>
      <c r="BI126" s="201">
        <f>IF(N126="nulová",J126,0)</f>
        <v>0</v>
      </c>
      <c r="BJ126" s="15" t="s">
        <v>87</v>
      </c>
      <c r="BK126" s="201">
        <f>ROUND(I126*H126,2)</f>
        <v>0</v>
      </c>
      <c r="BL126" s="15" t="s">
        <v>184</v>
      </c>
      <c r="BM126" s="200" t="s">
        <v>1750</v>
      </c>
    </row>
    <row r="127" spans="1:47" s="2" customFormat="1" ht="19.5">
      <c r="A127" s="32"/>
      <c r="B127" s="33"/>
      <c r="C127" s="34"/>
      <c r="D127" s="202" t="s">
        <v>186</v>
      </c>
      <c r="E127" s="34"/>
      <c r="F127" s="203" t="s">
        <v>697</v>
      </c>
      <c r="G127" s="34"/>
      <c r="H127" s="34"/>
      <c r="I127" s="204"/>
      <c r="J127" s="34"/>
      <c r="K127" s="34"/>
      <c r="L127" s="37"/>
      <c r="M127" s="205"/>
      <c r="N127" s="206"/>
      <c r="O127" s="69"/>
      <c r="P127" s="69"/>
      <c r="Q127" s="69"/>
      <c r="R127" s="69"/>
      <c r="S127" s="69"/>
      <c r="T127" s="70"/>
      <c r="U127" s="32"/>
      <c r="V127" s="32"/>
      <c r="W127" s="32"/>
      <c r="X127" s="32"/>
      <c r="Y127" s="32"/>
      <c r="Z127" s="32"/>
      <c r="AA127" s="32"/>
      <c r="AB127" s="32"/>
      <c r="AC127" s="32"/>
      <c r="AD127" s="32"/>
      <c r="AE127" s="32"/>
      <c r="AT127" s="15" t="s">
        <v>186</v>
      </c>
      <c r="AU127" s="15" t="s">
        <v>89</v>
      </c>
    </row>
    <row r="128" spans="1:65" s="2" customFormat="1" ht="14.45" customHeight="1">
      <c r="A128" s="32"/>
      <c r="B128" s="33"/>
      <c r="C128" s="208" t="s">
        <v>184</v>
      </c>
      <c r="D128" s="208" t="s">
        <v>246</v>
      </c>
      <c r="E128" s="209" t="s">
        <v>698</v>
      </c>
      <c r="F128" s="210" t="s">
        <v>699</v>
      </c>
      <c r="G128" s="211" t="s">
        <v>362</v>
      </c>
      <c r="H128" s="212">
        <v>8</v>
      </c>
      <c r="I128" s="213"/>
      <c r="J128" s="214">
        <f>ROUND(I128*H128,2)</f>
        <v>0</v>
      </c>
      <c r="K128" s="210" t="s">
        <v>183</v>
      </c>
      <c r="L128" s="215"/>
      <c r="M128" s="216" t="s">
        <v>1</v>
      </c>
      <c r="N128" s="217" t="s">
        <v>45</v>
      </c>
      <c r="O128" s="69"/>
      <c r="P128" s="198">
        <f>O128*H128</f>
        <v>0</v>
      </c>
      <c r="Q128" s="198">
        <v>0</v>
      </c>
      <c r="R128" s="198">
        <f>Q128*H128</f>
        <v>0</v>
      </c>
      <c r="S128" s="198">
        <v>0</v>
      </c>
      <c r="T128" s="199">
        <f>S128*H128</f>
        <v>0</v>
      </c>
      <c r="U128" s="32"/>
      <c r="V128" s="32"/>
      <c r="W128" s="32"/>
      <c r="X128" s="32"/>
      <c r="Y128" s="32"/>
      <c r="Z128" s="32"/>
      <c r="AA128" s="32"/>
      <c r="AB128" s="32"/>
      <c r="AC128" s="32"/>
      <c r="AD128" s="32"/>
      <c r="AE128" s="32"/>
      <c r="AR128" s="200" t="s">
        <v>218</v>
      </c>
      <c r="AT128" s="200" t="s">
        <v>246</v>
      </c>
      <c r="AU128" s="200" t="s">
        <v>89</v>
      </c>
      <c r="AY128" s="15" t="s">
        <v>177</v>
      </c>
      <c r="BE128" s="201">
        <f>IF(N128="základní",J128,0)</f>
        <v>0</v>
      </c>
      <c r="BF128" s="201">
        <f>IF(N128="snížená",J128,0)</f>
        <v>0</v>
      </c>
      <c r="BG128" s="201">
        <f>IF(N128="zákl. přenesená",J128,0)</f>
        <v>0</v>
      </c>
      <c r="BH128" s="201">
        <f>IF(N128="sníž. přenesená",J128,0)</f>
        <v>0</v>
      </c>
      <c r="BI128" s="201">
        <f>IF(N128="nulová",J128,0)</f>
        <v>0</v>
      </c>
      <c r="BJ128" s="15" t="s">
        <v>87</v>
      </c>
      <c r="BK128" s="201">
        <f>ROUND(I128*H128,2)</f>
        <v>0</v>
      </c>
      <c r="BL128" s="15" t="s">
        <v>184</v>
      </c>
      <c r="BM128" s="200" t="s">
        <v>1751</v>
      </c>
    </row>
    <row r="129" spans="1:47" s="2" customFormat="1" ht="11.25">
      <c r="A129" s="32"/>
      <c r="B129" s="33"/>
      <c r="C129" s="34"/>
      <c r="D129" s="202" t="s">
        <v>186</v>
      </c>
      <c r="E129" s="34"/>
      <c r="F129" s="203" t="s">
        <v>701</v>
      </c>
      <c r="G129" s="34"/>
      <c r="H129" s="34"/>
      <c r="I129" s="204"/>
      <c r="J129" s="34"/>
      <c r="K129" s="34"/>
      <c r="L129" s="37"/>
      <c r="M129" s="205"/>
      <c r="N129" s="206"/>
      <c r="O129" s="69"/>
      <c r="P129" s="69"/>
      <c r="Q129" s="69"/>
      <c r="R129" s="69"/>
      <c r="S129" s="69"/>
      <c r="T129" s="70"/>
      <c r="U129" s="32"/>
      <c r="V129" s="32"/>
      <c r="W129" s="32"/>
      <c r="X129" s="32"/>
      <c r="Y129" s="32"/>
      <c r="Z129" s="32"/>
      <c r="AA129" s="32"/>
      <c r="AB129" s="32"/>
      <c r="AC129" s="32"/>
      <c r="AD129" s="32"/>
      <c r="AE129" s="32"/>
      <c r="AT129" s="15" t="s">
        <v>186</v>
      </c>
      <c r="AU129" s="15" t="s">
        <v>89</v>
      </c>
    </row>
    <row r="130" spans="1:65" s="2" customFormat="1" ht="14.45" customHeight="1">
      <c r="A130" s="32"/>
      <c r="B130" s="33"/>
      <c r="C130" s="208" t="s">
        <v>207</v>
      </c>
      <c r="D130" s="208" t="s">
        <v>246</v>
      </c>
      <c r="E130" s="209" t="s">
        <v>702</v>
      </c>
      <c r="F130" s="210" t="s">
        <v>703</v>
      </c>
      <c r="G130" s="211" t="s">
        <v>362</v>
      </c>
      <c r="H130" s="212">
        <v>7</v>
      </c>
      <c r="I130" s="213"/>
      <c r="J130" s="214">
        <f>ROUND(I130*H130,2)</f>
        <v>0</v>
      </c>
      <c r="K130" s="210" t="s">
        <v>183</v>
      </c>
      <c r="L130" s="215"/>
      <c r="M130" s="216" t="s">
        <v>1</v>
      </c>
      <c r="N130" s="217" t="s">
        <v>45</v>
      </c>
      <c r="O130" s="69"/>
      <c r="P130" s="198">
        <f>O130*H130</f>
        <v>0</v>
      </c>
      <c r="Q130" s="198">
        <v>0</v>
      </c>
      <c r="R130" s="198">
        <f>Q130*H130</f>
        <v>0</v>
      </c>
      <c r="S130" s="198">
        <v>0</v>
      </c>
      <c r="T130" s="199">
        <f>S130*H130</f>
        <v>0</v>
      </c>
      <c r="U130" s="32"/>
      <c r="V130" s="32"/>
      <c r="W130" s="32"/>
      <c r="X130" s="32"/>
      <c r="Y130" s="32"/>
      <c r="Z130" s="32"/>
      <c r="AA130" s="32"/>
      <c r="AB130" s="32"/>
      <c r="AC130" s="32"/>
      <c r="AD130" s="32"/>
      <c r="AE130" s="32"/>
      <c r="AR130" s="200" t="s">
        <v>218</v>
      </c>
      <c r="AT130" s="200" t="s">
        <v>246</v>
      </c>
      <c r="AU130" s="200" t="s">
        <v>89</v>
      </c>
      <c r="AY130" s="15" t="s">
        <v>177</v>
      </c>
      <c r="BE130" s="201">
        <f>IF(N130="základní",J130,0)</f>
        <v>0</v>
      </c>
      <c r="BF130" s="201">
        <f>IF(N130="snížená",J130,0)</f>
        <v>0</v>
      </c>
      <c r="BG130" s="201">
        <f>IF(N130="zákl. přenesená",J130,0)</f>
        <v>0</v>
      </c>
      <c r="BH130" s="201">
        <f>IF(N130="sníž. přenesená",J130,0)</f>
        <v>0</v>
      </c>
      <c r="BI130" s="201">
        <f>IF(N130="nulová",J130,0)</f>
        <v>0</v>
      </c>
      <c r="BJ130" s="15" t="s">
        <v>87</v>
      </c>
      <c r="BK130" s="201">
        <f>ROUND(I130*H130,2)</f>
        <v>0</v>
      </c>
      <c r="BL130" s="15" t="s">
        <v>184</v>
      </c>
      <c r="BM130" s="200" t="s">
        <v>1752</v>
      </c>
    </row>
    <row r="131" spans="1:47" s="2" customFormat="1" ht="11.25">
      <c r="A131" s="32"/>
      <c r="B131" s="33"/>
      <c r="C131" s="34"/>
      <c r="D131" s="202" t="s">
        <v>186</v>
      </c>
      <c r="E131" s="34"/>
      <c r="F131" s="203" t="s">
        <v>705</v>
      </c>
      <c r="G131" s="34"/>
      <c r="H131" s="34"/>
      <c r="I131" s="204"/>
      <c r="J131" s="34"/>
      <c r="K131" s="34"/>
      <c r="L131" s="37"/>
      <c r="M131" s="205"/>
      <c r="N131" s="206"/>
      <c r="O131" s="69"/>
      <c r="P131" s="69"/>
      <c r="Q131" s="69"/>
      <c r="R131" s="69"/>
      <c r="S131" s="69"/>
      <c r="T131" s="70"/>
      <c r="U131" s="32"/>
      <c r="V131" s="32"/>
      <c r="W131" s="32"/>
      <c r="X131" s="32"/>
      <c r="Y131" s="32"/>
      <c r="Z131" s="32"/>
      <c r="AA131" s="32"/>
      <c r="AB131" s="32"/>
      <c r="AC131" s="32"/>
      <c r="AD131" s="32"/>
      <c r="AE131" s="32"/>
      <c r="AT131" s="15" t="s">
        <v>186</v>
      </c>
      <c r="AU131" s="15" t="s">
        <v>89</v>
      </c>
    </row>
    <row r="132" spans="1:65" s="2" customFormat="1" ht="14.45" customHeight="1">
      <c r="A132" s="32"/>
      <c r="B132" s="33"/>
      <c r="C132" s="208" t="s">
        <v>210</v>
      </c>
      <c r="D132" s="208" t="s">
        <v>246</v>
      </c>
      <c r="E132" s="209" t="s">
        <v>706</v>
      </c>
      <c r="F132" s="210" t="s">
        <v>707</v>
      </c>
      <c r="G132" s="211" t="s">
        <v>362</v>
      </c>
      <c r="H132" s="212">
        <v>7</v>
      </c>
      <c r="I132" s="213"/>
      <c r="J132" s="214">
        <f>ROUND(I132*H132,2)</f>
        <v>0</v>
      </c>
      <c r="K132" s="210" t="s">
        <v>183</v>
      </c>
      <c r="L132" s="215"/>
      <c r="M132" s="216" t="s">
        <v>1</v>
      </c>
      <c r="N132" s="217" t="s">
        <v>45</v>
      </c>
      <c r="O132" s="69"/>
      <c r="P132" s="198">
        <f>O132*H132</f>
        <v>0</v>
      </c>
      <c r="Q132" s="198">
        <v>0</v>
      </c>
      <c r="R132" s="198">
        <f>Q132*H132</f>
        <v>0</v>
      </c>
      <c r="S132" s="198">
        <v>0</v>
      </c>
      <c r="T132" s="199">
        <f>S132*H132</f>
        <v>0</v>
      </c>
      <c r="U132" s="32"/>
      <c r="V132" s="32"/>
      <c r="W132" s="32"/>
      <c r="X132" s="32"/>
      <c r="Y132" s="32"/>
      <c r="Z132" s="32"/>
      <c r="AA132" s="32"/>
      <c r="AB132" s="32"/>
      <c r="AC132" s="32"/>
      <c r="AD132" s="32"/>
      <c r="AE132" s="32"/>
      <c r="AR132" s="200" t="s">
        <v>218</v>
      </c>
      <c r="AT132" s="200" t="s">
        <v>246</v>
      </c>
      <c r="AU132" s="200" t="s">
        <v>89</v>
      </c>
      <c r="AY132" s="15" t="s">
        <v>177</v>
      </c>
      <c r="BE132" s="201">
        <f>IF(N132="základní",J132,0)</f>
        <v>0</v>
      </c>
      <c r="BF132" s="201">
        <f>IF(N132="snížená",J132,0)</f>
        <v>0</v>
      </c>
      <c r="BG132" s="201">
        <f>IF(N132="zákl. přenesená",J132,0)</f>
        <v>0</v>
      </c>
      <c r="BH132" s="201">
        <f>IF(N132="sníž. přenesená",J132,0)</f>
        <v>0</v>
      </c>
      <c r="BI132" s="201">
        <f>IF(N132="nulová",J132,0)</f>
        <v>0</v>
      </c>
      <c r="BJ132" s="15" t="s">
        <v>87</v>
      </c>
      <c r="BK132" s="201">
        <f>ROUND(I132*H132,2)</f>
        <v>0</v>
      </c>
      <c r="BL132" s="15" t="s">
        <v>184</v>
      </c>
      <c r="BM132" s="200" t="s">
        <v>1753</v>
      </c>
    </row>
    <row r="133" spans="1:47" s="2" customFormat="1" ht="11.25">
      <c r="A133" s="32"/>
      <c r="B133" s="33"/>
      <c r="C133" s="34"/>
      <c r="D133" s="202" t="s">
        <v>186</v>
      </c>
      <c r="E133" s="34"/>
      <c r="F133" s="203" t="s">
        <v>709</v>
      </c>
      <c r="G133" s="34"/>
      <c r="H133" s="34"/>
      <c r="I133" s="204"/>
      <c r="J133" s="34"/>
      <c r="K133" s="34"/>
      <c r="L133" s="37"/>
      <c r="M133" s="205"/>
      <c r="N133" s="206"/>
      <c r="O133" s="69"/>
      <c r="P133" s="69"/>
      <c r="Q133" s="69"/>
      <c r="R133" s="69"/>
      <c r="S133" s="69"/>
      <c r="T133" s="70"/>
      <c r="U133" s="32"/>
      <c r="V133" s="32"/>
      <c r="W133" s="32"/>
      <c r="X133" s="32"/>
      <c r="Y133" s="32"/>
      <c r="Z133" s="32"/>
      <c r="AA133" s="32"/>
      <c r="AB133" s="32"/>
      <c r="AC133" s="32"/>
      <c r="AD133" s="32"/>
      <c r="AE133" s="32"/>
      <c r="AT133" s="15" t="s">
        <v>186</v>
      </c>
      <c r="AU133" s="15" t="s">
        <v>89</v>
      </c>
    </row>
    <row r="134" spans="1:65" s="2" customFormat="1" ht="24.2" customHeight="1">
      <c r="A134" s="32"/>
      <c r="B134" s="33"/>
      <c r="C134" s="189" t="s">
        <v>216</v>
      </c>
      <c r="D134" s="189" t="s">
        <v>179</v>
      </c>
      <c r="E134" s="190" t="s">
        <v>710</v>
      </c>
      <c r="F134" s="191" t="s">
        <v>711</v>
      </c>
      <c r="G134" s="192" t="s">
        <v>362</v>
      </c>
      <c r="H134" s="193">
        <v>22</v>
      </c>
      <c r="I134" s="194"/>
      <c r="J134" s="195">
        <f>ROUND(I134*H134,2)</f>
        <v>0</v>
      </c>
      <c r="K134" s="191" t="s">
        <v>183</v>
      </c>
      <c r="L134" s="37"/>
      <c r="M134" s="196" t="s">
        <v>1</v>
      </c>
      <c r="N134" s="197" t="s">
        <v>45</v>
      </c>
      <c r="O134" s="69"/>
      <c r="P134" s="198">
        <f>O134*H134</f>
        <v>0</v>
      </c>
      <c r="Q134" s="198">
        <v>5E-05</v>
      </c>
      <c r="R134" s="198">
        <f>Q134*H134</f>
        <v>0.0011</v>
      </c>
      <c r="S134" s="198">
        <v>0</v>
      </c>
      <c r="T134" s="199">
        <f>S134*H134</f>
        <v>0</v>
      </c>
      <c r="U134" s="32"/>
      <c r="V134" s="32"/>
      <c r="W134" s="32"/>
      <c r="X134" s="32"/>
      <c r="Y134" s="32"/>
      <c r="Z134" s="32"/>
      <c r="AA134" s="32"/>
      <c r="AB134" s="32"/>
      <c r="AC134" s="32"/>
      <c r="AD134" s="32"/>
      <c r="AE134" s="32"/>
      <c r="AR134" s="200" t="s">
        <v>184</v>
      </c>
      <c r="AT134" s="200" t="s">
        <v>179</v>
      </c>
      <c r="AU134" s="200" t="s">
        <v>89</v>
      </c>
      <c r="AY134" s="15" t="s">
        <v>177</v>
      </c>
      <c r="BE134" s="201">
        <f>IF(N134="základní",J134,0)</f>
        <v>0</v>
      </c>
      <c r="BF134" s="201">
        <f>IF(N134="snížená",J134,0)</f>
        <v>0</v>
      </c>
      <c r="BG134" s="201">
        <f>IF(N134="zákl. přenesená",J134,0)</f>
        <v>0</v>
      </c>
      <c r="BH134" s="201">
        <f>IF(N134="sníž. přenesená",J134,0)</f>
        <v>0</v>
      </c>
      <c r="BI134" s="201">
        <f>IF(N134="nulová",J134,0)</f>
        <v>0</v>
      </c>
      <c r="BJ134" s="15" t="s">
        <v>87</v>
      </c>
      <c r="BK134" s="201">
        <f>ROUND(I134*H134,2)</f>
        <v>0</v>
      </c>
      <c r="BL134" s="15" t="s">
        <v>184</v>
      </c>
      <c r="BM134" s="200" t="s">
        <v>1754</v>
      </c>
    </row>
    <row r="135" spans="1:47" s="2" customFormat="1" ht="11.25">
      <c r="A135" s="32"/>
      <c r="B135" s="33"/>
      <c r="C135" s="34"/>
      <c r="D135" s="202" t="s">
        <v>186</v>
      </c>
      <c r="E135" s="34"/>
      <c r="F135" s="203" t="s">
        <v>713</v>
      </c>
      <c r="G135" s="34"/>
      <c r="H135" s="34"/>
      <c r="I135" s="204"/>
      <c r="J135" s="34"/>
      <c r="K135" s="34"/>
      <c r="L135" s="37"/>
      <c r="M135" s="205"/>
      <c r="N135" s="206"/>
      <c r="O135" s="69"/>
      <c r="P135" s="69"/>
      <c r="Q135" s="69"/>
      <c r="R135" s="69"/>
      <c r="S135" s="69"/>
      <c r="T135" s="70"/>
      <c r="U135" s="32"/>
      <c r="V135" s="32"/>
      <c r="W135" s="32"/>
      <c r="X135" s="32"/>
      <c r="Y135" s="32"/>
      <c r="Z135" s="32"/>
      <c r="AA135" s="32"/>
      <c r="AB135" s="32"/>
      <c r="AC135" s="32"/>
      <c r="AD135" s="32"/>
      <c r="AE135" s="32"/>
      <c r="AT135" s="15" t="s">
        <v>186</v>
      </c>
      <c r="AU135" s="15" t="s">
        <v>89</v>
      </c>
    </row>
    <row r="136" spans="1:65" s="2" customFormat="1" ht="14.45" customHeight="1">
      <c r="A136" s="32"/>
      <c r="B136" s="33"/>
      <c r="C136" s="208" t="s">
        <v>218</v>
      </c>
      <c r="D136" s="208" t="s">
        <v>246</v>
      </c>
      <c r="E136" s="209" t="s">
        <v>714</v>
      </c>
      <c r="F136" s="210" t="s">
        <v>715</v>
      </c>
      <c r="G136" s="211" t="s">
        <v>362</v>
      </c>
      <c r="H136" s="212">
        <v>66</v>
      </c>
      <c r="I136" s="213"/>
      <c r="J136" s="214">
        <f>ROUND(I136*H136,2)</f>
        <v>0</v>
      </c>
      <c r="K136" s="210" t="s">
        <v>183</v>
      </c>
      <c r="L136" s="215"/>
      <c r="M136" s="216" t="s">
        <v>1</v>
      </c>
      <c r="N136" s="217" t="s">
        <v>45</v>
      </c>
      <c r="O136" s="69"/>
      <c r="P136" s="198">
        <f>O136*H136</f>
        <v>0</v>
      </c>
      <c r="Q136" s="198">
        <v>0.00472</v>
      </c>
      <c r="R136" s="198">
        <f>Q136*H136</f>
        <v>0.31152</v>
      </c>
      <c r="S136" s="198">
        <v>0</v>
      </c>
      <c r="T136" s="199">
        <f>S136*H136</f>
        <v>0</v>
      </c>
      <c r="U136" s="32"/>
      <c r="V136" s="32"/>
      <c r="W136" s="32"/>
      <c r="X136" s="32"/>
      <c r="Y136" s="32"/>
      <c r="Z136" s="32"/>
      <c r="AA136" s="32"/>
      <c r="AB136" s="32"/>
      <c r="AC136" s="32"/>
      <c r="AD136" s="32"/>
      <c r="AE136" s="32"/>
      <c r="AR136" s="200" t="s">
        <v>218</v>
      </c>
      <c r="AT136" s="200" t="s">
        <v>246</v>
      </c>
      <c r="AU136" s="200" t="s">
        <v>89</v>
      </c>
      <c r="AY136" s="15" t="s">
        <v>177</v>
      </c>
      <c r="BE136" s="201">
        <f>IF(N136="základní",J136,0)</f>
        <v>0</v>
      </c>
      <c r="BF136" s="201">
        <f>IF(N136="snížená",J136,0)</f>
        <v>0</v>
      </c>
      <c r="BG136" s="201">
        <f>IF(N136="zákl. přenesená",J136,0)</f>
        <v>0</v>
      </c>
      <c r="BH136" s="201">
        <f>IF(N136="sníž. přenesená",J136,0)</f>
        <v>0</v>
      </c>
      <c r="BI136" s="201">
        <f>IF(N136="nulová",J136,0)</f>
        <v>0</v>
      </c>
      <c r="BJ136" s="15" t="s">
        <v>87</v>
      </c>
      <c r="BK136" s="201">
        <f>ROUND(I136*H136,2)</f>
        <v>0</v>
      </c>
      <c r="BL136" s="15" t="s">
        <v>184</v>
      </c>
      <c r="BM136" s="200" t="s">
        <v>1755</v>
      </c>
    </row>
    <row r="137" spans="1:47" s="2" customFormat="1" ht="11.25">
      <c r="A137" s="32"/>
      <c r="B137" s="33"/>
      <c r="C137" s="34"/>
      <c r="D137" s="202" t="s">
        <v>186</v>
      </c>
      <c r="E137" s="34"/>
      <c r="F137" s="203" t="s">
        <v>715</v>
      </c>
      <c r="G137" s="34"/>
      <c r="H137" s="34"/>
      <c r="I137" s="204"/>
      <c r="J137" s="34"/>
      <c r="K137" s="34"/>
      <c r="L137" s="37"/>
      <c r="M137" s="205"/>
      <c r="N137" s="206"/>
      <c r="O137" s="69"/>
      <c r="P137" s="69"/>
      <c r="Q137" s="69"/>
      <c r="R137" s="69"/>
      <c r="S137" s="69"/>
      <c r="T137" s="70"/>
      <c r="U137" s="32"/>
      <c r="V137" s="32"/>
      <c r="W137" s="32"/>
      <c r="X137" s="32"/>
      <c r="Y137" s="32"/>
      <c r="Z137" s="32"/>
      <c r="AA137" s="32"/>
      <c r="AB137" s="32"/>
      <c r="AC137" s="32"/>
      <c r="AD137" s="32"/>
      <c r="AE137" s="32"/>
      <c r="AT137" s="15" t="s">
        <v>186</v>
      </c>
      <c r="AU137" s="15" t="s">
        <v>89</v>
      </c>
    </row>
    <row r="138" spans="1:65" s="2" customFormat="1" ht="14.45" customHeight="1">
      <c r="A138" s="32"/>
      <c r="B138" s="33"/>
      <c r="C138" s="208" t="s">
        <v>220</v>
      </c>
      <c r="D138" s="208" t="s">
        <v>246</v>
      </c>
      <c r="E138" s="209" t="s">
        <v>717</v>
      </c>
      <c r="F138" s="210" t="s">
        <v>718</v>
      </c>
      <c r="G138" s="211" t="s">
        <v>464</v>
      </c>
      <c r="H138" s="212">
        <v>66</v>
      </c>
      <c r="I138" s="213"/>
      <c r="J138" s="214">
        <f>ROUND(I138*H138,2)</f>
        <v>0</v>
      </c>
      <c r="K138" s="210" t="s">
        <v>183</v>
      </c>
      <c r="L138" s="215"/>
      <c r="M138" s="216" t="s">
        <v>1</v>
      </c>
      <c r="N138" s="217" t="s">
        <v>45</v>
      </c>
      <c r="O138" s="69"/>
      <c r="P138" s="198">
        <f>O138*H138</f>
        <v>0</v>
      </c>
      <c r="Q138" s="198">
        <v>0</v>
      </c>
      <c r="R138" s="198">
        <f>Q138*H138</f>
        <v>0</v>
      </c>
      <c r="S138" s="198">
        <v>0</v>
      </c>
      <c r="T138" s="199">
        <f>S138*H138</f>
        <v>0</v>
      </c>
      <c r="U138" s="32"/>
      <c r="V138" s="32"/>
      <c r="W138" s="32"/>
      <c r="X138" s="32"/>
      <c r="Y138" s="32"/>
      <c r="Z138" s="32"/>
      <c r="AA138" s="32"/>
      <c r="AB138" s="32"/>
      <c r="AC138" s="32"/>
      <c r="AD138" s="32"/>
      <c r="AE138" s="32"/>
      <c r="AR138" s="200" t="s">
        <v>218</v>
      </c>
      <c r="AT138" s="200" t="s">
        <v>246</v>
      </c>
      <c r="AU138" s="200" t="s">
        <v>89</v>
      </c>
      <c r="AY138" s="15" t="s">
        <v>177</v>
      </c>
      <c r="BE138" s="201">
        <f>IF(N138="základní",J138,0)</f>
        <v>0</v>
      </c>
      <c r="BF138" s="201">
        <f>IF(N138="snížená",J138,0)</f>
        <v>0</v>
      </c>
      <c r="BG138" s="201">
        <f>IF(N138="zákl. přenesená",J138,0)</f>
        <v>0</v>
      </c>
      <c r="BH138" s="201">
        <f>IF(N138="sníž. přenesená",J138,0)</f>
        <v>0</v>
      </c>
      <c r="BI138" s="201">
        <f>IF(N138="nulová",J138,0)</f>
        <v>0</v>
      </c>
      <c r="BJ138" s="15" t="s">
        <v>87</v>
      </c>
      <c r="BK138" s="201">
        <f>ROUND(I138*H138,2)</f>
        <v>0</v>
      </c>
      <c r="BL138" s="15" t="s">
        <v>184</v>
      </c>
      <c r="BM138" s="200" t="s">
        <v>1756</v>
      </c>
    </row>
    <row r="139" spans="1:47" s="2" customFormat="1" ht="11.25">
      <c r="A139" s="32"/>
      <c r="B139" s="33"/>
      <c r="C139" s="34"/>
      <c r="D139" s="202" t="s">
        <v>186</v>
      </c>
      <c r="E139" s="34"/>
      <c r="F139" s="203" t="s">
        <v>718</v>
      </c>
      <c r="G139" s="34"/>
      <c r="H139" s="34"/>
      <c r="I139" s="204"/>
      <c r="J139" s="34"/>
      <c r="K139" s="34"/>
      <c r="L139" s="37"/>
      <c r="M139" s="205"/>
      <c r="N139" s="206"/>
      <c r="O139" s="69"/>
      <c r="P139" s="69"/>
      <c r="Q139" s="69"/>
      <c r="R139" s="69"/>
      <c r="S139" s="69"/>
      <c r="T139" s="70"/>
      <c r="U139" s="32"/>
      <c r="V139" s="32"/>
      <c r="W139" s="32"/>
      <c r="X139" s="32"/>
      <c r="Y139" s="32"/>
      <c r="Z139" s="32"/>
      <c r="AA139" s="32"/>
      <c r="AB139" s="32"/>
      <c r="AC139" s="32"/>
      <c r="AD139" s="32"/>
      <c r="AE139" s="32"/>
      <c r="AT139" s="15" t="s">
        <v>186</v>
      </c>
      <c r="AU139" s="15" t="s">
        <v>89</v>
      </c>
    </row>
    <row r="140" spans="1:65" s="2" customFormat="1" ht="14.45" customHeight="1">
      <c r="A140" s="32"/>
      <c r="B140" s="33"/>
      <c r="C140" s="208" t="s">
        <v>224</v>
      </c>
      <c r="D140" s="208" t="s">
        <v>246</v>
      </c>
      <c r="E140" s="209" t="s">
        <v>720</v>
      </c>
      <c r="F140" s="210" t="s">
        <v>721</v>
      </c>
      <c r="G140" s="211" t="s">
        <v>464</v>
      </c>
      <c r="H140" s="212">
        <v>66</v>
      </c>
      <c r="I140" s="213"/>
      <c r="J140" s="214">
        <f>ROUND(I140*H140,2)</f>
        <v>0</v>
      </c>
      <c r="K140" s="210" t="s">
        <v>183</v>
      </c>
      <c r="L140" s="215"/>
      <c r="M140" s="216" t="s">
        <v>1</v>
      </c>
      <c r="N140" s="217" t="s">
        <v>45</v>
      </c>
      <c r="O140" s="69"/>
      <c r="P140" s="198">
        <f>O140*H140</f>
        <v>0</v>
      </c>
      <c r="Q140" s="198">
        <v>0</v>
      </c>
      <c r="R140" s="198">
        <f>Q140*H140</f>
        <v>0</v>
      </c>
      <c r="S140" s="198">
        <v>0</v>
      </c>
      <c r="T140" s="199">
        <f>S140*H140</f>
        <v>0</v>
      </c>
      <c r="U140" s="32"/>
      <c r="V140" s="32"/>
      <c r="W140" s="32"/>
      <c r="X140" s="32"/>
      <c r="Y140" s="32"/>
      <c r="Z140" s="32"/>
      <c r="AA140" s="32"/>
      <c r="AB140" s="32"/>
      <c r="AC140" s="32"/>
      <c r="AD140" s="32"/>
      <c r="AE140" s="32"/>
      <c r="AR140" s="200" t="s">
        <v>218</v>
      </c>
      <c r="AT140" s="200" t="s">
        <v>246</v>
      </c>
      <c r="AU140" s="200" t="s">
        <v>89</v>
      </c>
      <c r="AY140" s="15" t="s">
        <v>177</v>
      </c>
      <c r="BE140" s="201">
        <f>IF(N140="základní",J140,0)</f>
        <v>0</v>
      </c>
      <c r="BF140" s="201">
        <f>IF(N140="snížená",J140,0)</f>
        <v>0</v>
      </c>
      <c r="BG140" s="201">
        <f>IF(N140="zákl. přenesená",J140,0)</f>
        <v>0</v>
      </c>
      <c r="BH140" s="201">
        <f>IF(N140="sníž. přenesená",J140,0)</f>
        <v>0</v>
      </c>
      <c r="BI140" s="201">
        <f>IF(N140="nulová",J140,0)</f>
        <v>0</v>
      </c>
      <c r="BJ140" s="15" t="s">
        <v>87</v>
      </c>
      <c r="BK140" s="201">
        <f>ROUND(I140*H140,2)</f>
        <v>0</v>
      </c>
      <c r="BL140" s="15" t="s">
        <v>184</v>
      </c>
      <c r="BM140" s="200" t="s">
        <v>1757</v>
      </c>
    </row>
    <row r="141" spans="1:47" s="2" customFormat="1" ht="11.25">
      <c r="A141" s="32"/>
      <c r="B141" s="33"/>
      <c r="C141" s="34"/>
      <c r="D141" s="202" t="s">
        <v>186</v>
      </c>
      <c r="E141" s="34"/>
      <c r="F141" s="203" t="s">
        <v>721</v>
      </c>
      <c r="G141" s="34"/>
      <c r="H141" s="34"/>
      <c r="I141" s="204"/>
      <c r="J141" s="34"/>
      <c r="K141" s="34"/>
      <c r="L141" s="37"/>
      <c r="M141" s="205"/>
      <c r="N141" s="206"/>
      <c r="O141" s="69"/>
      <c r="P141" s="69"/>
      <c r="Q141" s="69"/>
      <c r="R141" s="69"/>
      <c r="S141" s="69"/>
      <c r="T141" s="70"/>
      <c r="U141" s="32"/>
      <c r="V141" s="32"/>
      <c r="W141" s="32"/>
      <c r="X141" s="32"/>
      <c r="Y141" s="32"/>
      <c r="Z141" s="32"/>
      <c r="AA141" s="32"/>
      <c r="AB141" s="32"/>
      <c r="AC141" s="32"/>
      <c r="AD141" s="32"/>
      <c r="AE141" s="32"/>
      <c r="AT141" s="15" t="s">
        <v>186</v>
      </c>
      <c r="AU141" s="15" t="s">
        <v>89</v>
      </c>
    </row>
    <row r="142" spans="2:63" s="12" customFormat="1" ht="22.9" customHeight="1">
      <c r="B142" s="173"/>
      <c r="C142" s="174"/>
      <c r="D142" s="175" t="s">
        <v>79</v>
      </c>
      <c r="E142" s="187" t="s">
        <v>415</v>
      </c>
      <c r="F142" s="187" t="s">
        <v>416</v>
      </c>
      <c r="G142" s="174"/>
      <c r="H142" s="174"/>
      <c r="I142" s="177"/>
      <c r="J142" s="188">
        <f>BK142</f>
        <v>0</v>
      </c>
      <c r="K142" s="174"/>
      <c r="L142" s="179"/>
      <c r="M142" s="180"/>
      <c r="N142" s="181"/>
      <c r="O142" s="181"/>
      <c r="P142" s="182">
        <f>SUM(P143:P144)</f>
        <v>0</v>
      </c>
      <c r="Q142" s="181"/>
      <c r="R142" s="182">
        <f>SUM(R143:R144)</f>
        <v>0</v>
      </c>
      <c r="S142" s="181"/>
      <c r="T142" s="183">
        <f>SUM(T143:T144)</f>
        <v>0</v>
      </c>
      <c r="AR142" s="184" t="s">
        <v>87</v>
      </c>
      <c r="AT142" s="185" t="s">
        <v>79</v>
      </c>
      <c r="AU142" s="185" t="s">
        <v>87</v>
      </c>
      <c r="AY142" s="184" t="s">
        <v>177</v>
      </c>
      <c r="BK142" s="186">
        <f>SUM(BK143:BK144)</f>
        <v>0</v>
      </c>
    </row>
    <row r="143" spans="1:65" s="2" customFormat="1" ht="24.2" customHeight="1">
      <c r="A143" s="32"/>
      <c r="B143" s="33"/>
      <c r="C143" s="189" t="s">
        <v>226</v>
      </c>
      <c r="D143" s="189" t="s">
        <v>179</v>
      </c>
      <c r="E143" s="190" t="s">
        <v>418</v>
      </c>
      <c r="F143" s="191" t="s">
        <v>419</v>
      </c>
      <c r="G143" s="192" t="s">
        <v>231</v>
      </c>
      <c r="H143" s="193">
        <v>5.153</v>
      </c>
      <c r="I143" s="194"/>
      <c r="J143" s="195">
        <f>ROUND(I143*H143,2)</f>
        <v>0</v>
      </c>
      <c r="K143" s="191" t="s">
        <v>183</v>
      </c>
      <c r="L143" s="37"/>
      <c r="M143" s="196" t="s">
        <v>1</v>
      </c>
      <c r="N143" s="197" t="s">
        <v>45</v>
      </c>
      <c r="O143" s="69"/>
      <c r="P143" s="198">
        <f>O143*H143</f>
        <v>0</v>
      </c>
      <c r="Q143" s="198">
        <v>0</v>
      </c>
      <c r="R143" s="198">
        <f>Q143*H143</f>
        <v>0</v>
      </c>
      <c r="S143" s="198">
        <v>0</v>
      </c>
      <c r="T143" s="199">
        <f>S143*H143</f>
        <v>0</v>
      </c>
      <c r="U143" s="32"/>
      <c r="V143" s="32"/>
      <c r="W143" s="32"/>
      <c r="X143" s="32"/>
      <c r="Y143" s="32"/>
      <c r="Z143" s="32"/>
      <c r="AA143" s="32"/>
      <c r="AB143" s="32"/>
      <c r="AC143" s="32"/>
      <c r="AD143" s="32"/>
      <c r="AE143" s="32"/>
      <c r="AR143" s="200" t="s">
        <v>184</v>
      </c>
      <c r="AT143" s="200" t="s">
        <v>179</v>
      </c>
      <c r="AU143" s="200" t="s">
        <v>89</v>
      </c>
      <c r="AY143" s="15" t="s">
        <v>177</v>
      </c>
      <c r="BE143" s="201">
        <f>IF(N143="základní",J143,0)</f>
        <v>0</v>
      </c>
      <c r="BF143" s="201">
        <f>IF(N143="snížená",J143,0)</f>
        <v>0</v>
      </c>
      <c r="BG143" s="201">
        <f>IF(N143="zákl. přenesená",J143,0)</f>
        <v>0</v>
      </c>
      <c r="BH143" s="201">
        <f>IF(N143="sníž. přenesená",J143,0)</f>
        <v>0</v>
      </c>
      <c r="BI143" s="201">
        <f>IF(N143="nulová",J143,0)</f>
        <v>0</v>
      </c>
      <c r="BJ143" s="15" t="s">
        <v>87</v>
      </c>
      <c r="BK143" s="201">
        <f>ROUND(I143*H143,2)</f>
        <v>0</v>
      </c>
      <c r="BL143" s="15" t="s">
        <v>184</v>
      </c>
      <c r="BM143" s="200" t="s">
        <v>1758</v>
      </c>
    </row>
    <row r="144" spans="1:47" s="2" customFormat="1" ht="29.25">
      <c r="A144" s="32"/>
      <c r="B144" s="33"/>
      <c r="C144" s="34"/>
      <c r="D144" s="202" t="s">
        <v>186</v>
      </c>
      <c r="E144" s="34"/>
      <c r="F144" s="203" t="s">
        <v>421</v>
      </c>
      <c r="G144" s="34"/>
      <c r="H144" s="34"/>
      <c r="I144" s="204"/>
      <c r="J144" s="34"/>
      <c r="K144" s="34"/>
      <c r="L144" s="37"/>
      <c r="M144" s="218"/>
      <c r="N144" s="219"/>
      <c r="O144" s="220"/>
      <c r="P144" s="220"/>
      <c r="Q144" s="220"/>
      <c r="R144" s="220"/>
      <c r="S144" s="220"/>
      <c r="T144" s="221"/>
      <c r="U144" s="32"/>
      <c r="V144" s="32"/>
      <c r="W144" s="32"/>
      <c r="X144" s="32"/>
      <c r="Y144" s="32"/>
      <c r="Z144" s="32"/>
      <c r="AA144" s="32"/>
      <c r="AB144" s="32"/>
      <c r="AC144" s="32"/>
      <c r="AD144" s="32"/>
      <c r="AE144" s="32"/>
      <c r="AT144" s="15" t="s">
        <v>186</v>
      </c>
      <c r="AU144" s="15" t="s">
        <v>89</v>
      </c>
    </row>
    <row r="145" spans="1:31" s="2" customFormat="1" ht="6.95" customHeight="1">
      <c r="A145" s="32"/>
      <c r="B145" s="52"/>
      <c r="C145" s="53"/>
      <c r="D145" s="53"/>
      <c r="E145" s="53"/>
      <c r="F145" s="53"/>
      <c r="G145" s="53"/>
      <c r="H145" s="53"/>
      <c r="I145" s="53"/>
      <c r="J145" s="53"/>
      <c r="K145" s="53"/>
      <c r="L145" s="37"/>
      <c r="M145" s="32"/>
      <c r="O145" s="32"/>
      <c r="P145" s="32"/>
      <c r="Q145" s="32"/>
      <c r="R145" s="32"/>
      <c r="S145" s="32"/>
      <c r="T145" s="32"/>
      <c r="U145" s="32"/>
      <c r="V145" s="32"/>
      <c r="W145" s="32"/>
      <c r="X145" s="32"/>
      <c r="Y145" s="32"/>
      <c r="Z145" s="32"/>
      <c r="AA145" s="32"/>
      <c r="AB145" s="32"/>
      <c r="AC145" s="32"/>
      <c r="AD145" s="32"/>
      <c r="AE145" s="32"/>
    </row>
  </sheetData>
  <sheetProtection algorithmName="SHA-512" hashValue="pmHg+uPm2thzK0ktVd0axa/Gsn4WkZY6dtXqRWVZSsWq2N3F7K+WGdLyTYD+AI0CvN3ciGh6+BzYe7pI/Q6/ww==" saltValue="6mCoRROIfLVVlFixsBnbTZJNCieqYuyhIBo/+ofZ/uOSE21UhLmB8Okv+lxl0MSfmvaxlbQi9oAg6kf/tly9uA==" spinCount="100000" sheet="1" objects="1" scenarios="1" formatColumns="0" formatRows="0" autoFilter="0"/>
  <autoFilter ref="C118:K144"/>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3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94</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2:12" s="1" customFormat="1" ht="12" customHeight="1">
      <c r="B8" s="18"/>
      <c r="D8" s="117" t="s">
        <v>137</v>
      </c>
      <c r="L8" s="18"/>
    </row>
    <row r="9" spans="1:31" s="2" customFormat="1" ht="16.5" customHeight="1">
      <c r="A9" s="32"/>
      <c r="B9" s="37"/>
      <c r="C9" s="32"/>
      <c r="D9" s="32"/>
      <c r="E9" s="278" t="s">
        <v>138</v>
      </c>
      <c r="F9" s="280"/>
      <c r="G9" s="280"/>
      <c r="H9" s="280"/>
      <c r="I9" s="32"/>
      <c r="J9" s="32"/>
      <c r="K9" s="32"/>
      <c r="L9" s="49"/>
      <c r="S9" s="32"/>
      <c r="T9" s="32"/>
      <c r="U9" s="32"/>
      <c r="V9" s="32"/>
      <c r="W9" s="32"/>
      <c r="X9" s="32"/>
      <c r="Y9" s="32"/>
      <c r="Z9" s="32"/>
      <c r="AA9" s="32"/>
      <c r="AB9" s="32"/>
      <c r="AC9" s="32"/>
      <c r="AD9" s="32"/>
      <c r="AE9" s="32"/>
    </row>
    <row r="10" spans="1:31" s="2" customFormat="1" ht="12" customHeight="1">
      <c r="A10" s="32"/>
      <c r="B10" s="37"/>
      <c r="C10" s="32"/>
      <c r="D10" s="117" t="s">
        <v>139</v>
      </c>
      <c r="E10" s="32"/>
      <c r="F10" s="32"/>
      <c r="G10" s="32"/>
      <c r="H10" s="32"/>
      <c r="I10" s="32"/>
      <c r="J10" s="32"/>
      <c r="K10" s="32"/>
      <c r="L10" s="49"/>
      <c r="S10" s="32"/>
      <c r="T10" s="32"/>
      <c r="U10" s="32"/>
      <c r="V10" s="32"/>
      <c r="W10" s="32"/>
      <c r="X10" s="32"/>
      <c r="Y10" s="32"/>
      <c r="Z10" s="32"/>
      <c r="AA10" s="32"/>
      <c r="AB10" s="32"/>
      <c r="AC10" s="32"/>
      <c r="AD10" s="32"/>
      <c r="AE10" s="32"/>
    </row>
    <row r="11" spans="1:31" s="2" customFormat="1" ht="16.5" customHeight="1">
      <c r="A11" s="32"/>
      <c r="B11" s="37"/>
      <c r="C11" s="32"/>
      <c r="D11" s="32"/>
      <c r="E11" s="281" t="s">
        <v>140</v>
      </c>
      <c r="F11" s="280"/>
      <c r="G11" s="280"/>
      <c r="H11" s="280"/>
      <c r="I11" s="32"/>
      <c r="J11" s="32"/>
      <c r="K11" s="32"/>
      <c r="L11" s="49"/>
      <c r="S11" s="32"/>
      <c r="T11" s="32"/>
      <c r="U11" s="32"/>
      <c r="V11" s="32"/>
      <c r="W11" s="32"/>
      <c r="X11" s="32"/>
      <c r="Y11" s="32"/>
      <c r="Z11" s="32"/>
      <c r="AA11" s="32"/>
      <c r="AB11" s="32"/>
      <c r="AC11" s="32"/>
      <c r="AD11" s="32"/>
      <c r="AE11" s="32"/>
    </row>
    <row r="12" spans="1:31" s="2" customFormat="1" ht="11.25">
      <c r="A12" s="32"/>
      <c r="B12" s="37"/>
      <c r="C12" s="32"/>
      <c r="D12" s="32"/>
      <c r="E12" s="32"/>
      <c r="F12" s="32"/>
      <c r="G12" s="32"/>
      <c r="H12" s="32"/>
      <c r="I12" s="32"/>
      <c r="J12" s="32"/>
      <c r="K12" s="32"/>
      <c r="L12" s="49"/>
      <c r="S12" s="32"/>
      <c r="T12" s="32"/>
      <c r="U12" s="32"/>
      <c r="V12" s="32"/>
      <c r="W12" s="32"/>
      <c r="X12" s="32"/>
      <c r="Y12" s="32"/>
      <c r="Z12" s="32"/>
      <c r="AA12" s="32"/>
      <c r="AB12" s="32"/>
      <c r="AC12" s="32"/>
      <c r="AD12" s="32"/>
      <c r="AE12" s="32"/>
    </row>
    <row r="13" spans="1:31" s="2" customFormat="1" ht="12" customHeight="1">
      <c r="A13" s="32"/>
      <c r="B13" s="37"/>
      <c r="C13" s="32"/>
      <c r="D13" s="117" t="s">
        <v>18</v>
      </c>
      <c r="E13" s="32"/>
      <c r="F13" s="108" t="s">
        <v>1</v>
      </c>
      <c r="G13" s="32"/>
      <c r="H13" s="32"/>
      <c r="I13" s="117" t="s">
        <v>19</v>
      </c>
      <c r="J13" s="108" t="s">
        <v>1</v>
      </c>
      <c r="K13" s="32"/>
      <c r="L13" s="49"/>
      <c r="S13" s="32"/>
      <c r="T13" s="32"/>
      <c r="U13" s="32"/>
      <c r="V13" s="32"/>
      <c r="W13" s="32"/>
      <c r="X13" s="32"/>
      <c r="Y13" s="32"/>
      <c r="Z13" s="32"/>
      <c r="AA13" s="32"/>
      <c r="AB13" s="32"/>
      <c r="AC13" s="32"/>
      <c r="AD13" s="32"/>
      <c r="AE13" s="32"/>
    </row>
    <row r="14" spans="1:31" s="2" customFormat="1" ht="12" customHeight="1">
      <c r="A14" s="32"/>
      <c r="B14" s="37"/>
      <c r="C14" s="32"/>
      <c r="D14" s="117" t="s">
        <v>20</v>
      </c>
      <c r="E14" s="32"/>
      <c r="F14" s="108" t="s">
        <v>21</v>
      </c>
      <c r="G14" s="32"/>
      <c r="H14" s="32"/>
      <c r="I14" s="117" t="s">
        <v>22</v>
      </c>
      <c r="J14" s="118" t="str">
        <f>'Rekapitulace stavby'!AN8</f>
        <v>18. 4. 2020</v>
      </c>
      <c r="K14" s="32"/>
      <c r="L14" s="49"/>
      <c r="S14" s="32"/>
      <c r="T14" s="32"/>
      <c r="U14" s="32"/>
      <c r="V14" s="32"/>
      <c r="W14" s="32"/>
      <c r="X14" s="32"/>
      <c r="Y14" s="32"/>
      <c r="Z14" s="32"/>
      <c r="AA14" s="32"/>
      <c r="AB14" s="32"/>
      <c r="AC14" s="32"/>
      <c r="AD14" s="32"/>
      <c r="AE14" s="32"/>
    </row>
    <row r="15" spans="1:31" s="2" customFormat="1" ht="10.9" customHeight="1">
      <c r="A15" s="32"/>
      <c r="B15" s="37"/>
      <c r="C15" s="32"/>
      <c r="D15" s="32"/>
      <c r="E15" s="32"/>
      <c r="F15" s="32"/>
      <c r="G15" s="32"/>
      <c r="H15" s="32"/>
      <c r="I15" s="32"/>
      <c r="J15" s="32"/>
      <c r="K15" s="32"/>
      <c r="L15" s="49"/>
      <c r="S15" s="32"/>
      <c r="T15" s="32"/>
      <c r="U15" s="32"/>
      <c r="V15" s="32"/>
      <c r="W15" s="32"/>
      <c r="X15" s="32"/>
      <c r="Y15" s="32"/>
      <c r="Z15" s="32"/>
      <c r="AA15" s="32"/>
      <c r="AB15" s="32"/>
      <c r="AC15" s="32"/>
      <c r="AD15" s="32"/>
      <c r="AE15" s="32"/>
    </row>
    <row r="16" spans="1:31" s="2" customFormat="1" ht="12" customHeight="1">
      <c r="A16" s="32"/>
      <c r="B16" s="37"/>
      <c r="C16" s="32"/>
      <c r="D16" s="117" t="s">
        <v>24</v>
      </c>
      <c r="E16" s="32"/>
      <c r="F16" s="32"/>
      <c r="G16" s="32"/>
      <c r="H16" s="32"/>
      <c r="I16" s="117" t="s">
        <v>25</v>
      </c>
      <c r="J16" s="108" t="s">
        <v>26</v>
      </c>
      <c r="K16" s="32"/>
      <c r="L16" s="49"/>
      <c r="S16" s="32"/>
      <c r="T16" s="32"/>
      <c r="U16" s="32"/>
      <c r="V16" s="32"/>
      <c r="W16" s="32"/>
      <c r="X16" s="32"/>
      <c r="Y16" s="32"/>
      <c r="Z16" s="32"/>
      <c r="AA16" s="32"/>
      <c r="AB16" s="32"/>
      <c r="AC16" s="32"/>
      <c r="AD16" s="32"/>
      <c r="AE16" s="32"/>
    </row>
    <row r="17" spans="1:31" s="2" customFormat="1" ht="18" customHeight="1">
      <c r="A17" s="32"/>
      <c r="B17" s="37"/>
      <c r="C17" s="32"/>
      <c r="D17" s="32"/>
      <c r="E17" s="108" t="s">
        <v>27</v>
      </c>
      <c r="F17" s="32"/>
      <c r="G17" s="32"/>
      <c r="H17" s="32"/>
      <c r="I17" s="117" t="s">
        <v>28</v>
      </c>
      <c r="J17" s="108" t="s">
        <v>29</v>
      </c>
      <c r="K17" s="32"/>
      <c r="L17" s="49"/>
      <c r="S17" s="32"/>
      <c r="T17" s="32"/>
      <c r="U17" s="32"/>
      <c r="V17" s="32"/>
      <c r="W17" s="32"/>
      <c r="X17" s="32"/>
      <c r="Y17" s="32"/>
      <c r="Z17" s="32"/>
      <c r="AA17" s="32"/>
      <c r="AB17" s="32"/>
      <c r="AC17" s="32"/>
      <c r="AD17" s="32"/>
      <c r="AE17" s="32"/>
    </row>
    <row r="18" spans="1:31" s="2" customFormat="1" ht="6.95" customHeight="1">
      <c r="A18" s="32"/>
      <c r="B18" s="37"/>
      <c r="C18" s="32"/>
      <c r="D18" s="32"/>
      <c r="E18" s="32"/>
      <c r="F18" s="32"/>
      <c r="G18" s="32"/>
      <c r="H18" s="32"/>
      <c r="I18" s="32"/>
      <c r="J18" s="32"/>
      <c r="K18" s="32"/>
      <c r="L18" s="49"/>
      <c r="S18" s="32"/>
      <c r="T18" s="32"/>
      <c r="U18" s="32"/>
      <c r="V18" s="32"/>
      <c r="W18" s="32"/>
      <c r="X18" s="32"/>
      <c r="Y18" s="32"/>
      <c r="Z18" s="32"/>
      <c r="AA18" s="32"/>
      <c r="AB18" s="32"/>
      <c r="AC18" s="32"/>
      <c r="AD18" s="32"/>
      <c r="AE18" s="32"/>
    </row>
    <row r="19" spans="1:31" s="2" customFormat="1" ht="12" customHeight="1">
      <c r="A19" s="32"/>
      <c r="B19" s="37"/>
      <c r="C19" s="32"/>
      <c r="D19" s="117" t="s">
        <v>30</v>
      </c>
      <c r="E19" s="32"/>
      <c r="F19" s="32"/>
      <c r="G19" s="32"/>
      <c r="H19" s="32"/>
      <c r="I19" s="117" t="s">
        <v>25</v>
      </c>
      <c r="J19" s="28" t="str">
        <f>'Rekapitulace stavby'!AN13</f>
        <v>Vyplň údaj</v>
      </c>
      <c r="K19" s="32"/>
      <c r="L19" s="49"/>
      <c r="S19" s="32"/>
      <c r="T19" s="32"/>
      <c r="U19" s="32"/>
      <c r="V19" s="32"/>
      <c r="W19" s="32"/>
      <c r="X19" s="32"/>
      <c r="Y19" s="32"/>
      <c r="Z19" s="32"/>
      <c r="AA19" s="32"/>
      <c r="AB19" s="32"/>
      <c r="AC19" s="32"/>
      <c r="AD19" s="32"/>
      <c r="AE19" s="32"/>
    </row>
    <row r="20" spans="1:31" s="2" customFormat="1" ht="18" customHeight="1">
      <c r="A20" s="32"/>
      <c r="B20" s="37"/>
      <c r="C20" s="32"/>
      <c r="D20" s="32"/>
      <c r="E20" s="282" t="str">
        <f>'Rekapitulace stavby'!E14</f>
        <v>Vyplň údaj</v>
      </c>
      <c r="F20" s="283"/>
      <c r="G20" s="283"/>
      <c r="H20" s="283"/>
      <c r="I20" s="117" t="s">
        <v>28</v>
      </c>
      <c r="J20" s="28" t="str">
        <f>'Rekapitulace stavby'!AN14</f>
        <v>Vyplň údaj</v>
      </c>
      <c r="K20" s="32"/>
      <c r="L20" s="49"/>
      <c r="S20" s="32"/>
      <c r="T20" s="32"/>
      <c r="U20" s="32"/>
      <c r="V20" s="32"/>
      <c r="W20" s="32"/>
      <c r="X20" s="32"/>
      <c r="Y20" s="32"/>
      <c r="Z20" s="32"/>
      <c r="AA20" s="32"/>
      <c r="AB20" s="32"/>
      <c r="AC20" s="32"/>
      <c r="AD20" s="32"/>
      <c r="AE20" s="32"/>
    </row>
    <row r="21" spans="1:31" s="2" customFormat="1" ht="6.95" customHeight="1">
      <c r="A21" s="32"/>
      <c r="B21" s="37"/>
      <c r="C21" s="32"/>
      <c r="D21" s="32"/>
      <c r="E21" s="32"/>
      <c r="F21" s="32"/>
      <c r="G21" s="32"/>
      <c r="H21" s="32"/>
      <c r="I21" s="32"/>
      <c r="J21" s="32"/>
      <c r="K21" s="32"/>
      <c r="L21" s="49"/>
      <c r="S21" s="32"/>
      <c r="T21" s="32"/>
      <c r="U21" s="32"/>
      <c r="V21" s="32"/>
      <c r="W21" s="32"/>
      <c r="X21" s="32"/>
      <c r="Y21" s="32"/>
      <c r="Z21" s="32"/>
      <c r="AA21" s="32"/>
      <c r="AB21" s="32"/>
      <c r="AC21" s="32"/>
      <c r="AD21" s="32"/>
      <c r="AE21" s="32"/>
    </row>
    <row r="22" spans="1:31" s="2" customFormat="1" ht="12" customHeight="1">
      <c r="A22" s="32"/>
      <c r="B22" s="37"/>
      <c r="C22" s="32"/>
      <c r="D22" s="117" t="s">
        <v>32</v>
      </c>
      <c r="E22" s="32"/>
      <c r="F22" s="32"/>
      <c r="G22" s="32"/>
      <c r="H22" s="32"/>
      <c r="I22" s="117" t="s">
        <v>25</v>
      </c>
      <c r="J22" s="108" t="s">
        <v>33</v>
      </c>
      <c r="K22" s="32"/>
      <c r="L22" s="49"/>
      <c r="S22" s="32"/>
      <c r="T22" s="32"/>
      <c r="U22" s="32"/>
      <c r="V22" s="32"/>
      <c r="W22" s="32"/>
      <c r="X22" s="32"/>
      <c r="Y22" s="32"/>
      <c r="Z22" s="32"/>
      <c r="AA22" s="32"/>
      <c r="AB22" s="32"/>
      <c r="AC22" s="32"/>
      <c r="AD22" s="32"/>
      <c r="AE22" s="32"/>
    </row>
    <row r="23" spans="1:31" s="2" customFormat="1" ht="18" customHeight="1">
      <c r="A23" s="32"/>
      <c r="B23" s="37"/>
      <c r="C23" s="32"/>
      <c r="D23" s="32"/>
      <c r="E23" s="108" t="s">
        <v>34</v>
      </c>
      <c r="F23" s="32"/>
      <c r="G23" s="32"/>
      <c r="H23" s="32"/>
      <c r="I23" s="117" t="s">
        <v>28</v>
      </c>
      <c r="J23" s="108" t="s">
        <v>35</v>
      </c>
      <c r="K23" s="32"/>
      <c r="L23" s="49"/>
      <c r="S23" s="32"/>
      <c r="T23" s="32"/>
      <c r="U23" s="32"/>
      <c r="V23" s="32"/>
      <c r="W23" s="32"/>
      <c r="X23" s="32"/>
      <c r="Y23" s="32"/>
      <c r="Z23" s="32"/>
      <c r="AA23" s="32"/>
      <c r="AB23" s="32"/>
      <c r="AC23" s="32"/>
      <c r="AD23" s="32"/>
      <c r="AE23" s="32"/>
    </row>
    <row r="24" spans="1:31" s="2" customFormat="1" ht="6.95" customHeight="1">
      <c r="A24" s="32"/>
      <c r="B24" s="37"/>
      <c r="C24" s="32"/>
      <c r="D24" s="32"/>
      <c r="E24" s="32"/>
      <c r="F24" s="32"/>
      <c r="G24" s="32"/>
      <c r="H24" s="32"/>
      <c r="I24" s="32"/>
      <c r="J24" s="32"/>
      <c r="K24" s="32"/>
      <c r="L24" s="49"/>
      <c r="S24" s="32"/>
      <c r="T24" s="32"/>
      <c r="U24" s="32"/>
      <c r="V24" s="32"/>
      <c r="W24" s="32"/>
      <c r="X24" s="32"/>
      <c r="Y24" s="32"/>
      <c r="Z24" s="32"/>
      <c r="AA24" s="32"/>
      <c r="AB24" s="32"/>
      <c r="AC24" s="32"/>
      <c r="AD24" s="32"/>
      <c r="AE24" s="32"/>
    </row>
    <row r="25" spans="1:31" s="2" customFormat="1" ht="12" customHeight="1">
      <c r="A25" s="32"/>
      <c r="B25" s="37"/>
      <c r="C25" s="32"/>
      <c r="D25" s="117" t="s">
        <v>37</v>
      </c>
      <c r="E25" s="32"/>
      <c r="F25" s="32"/>
      <c r="G25" s="32"/>
      <c r="H25" s="32"/>
      <c r="I25" s="117" t="s">
        <v>25</v>
      </c>
      <c r="J25" s="108" t="str">
        <f>IF('Rekapitulace stavby'!AN19="","",'Rekapitulace stavby'!AN19)</f>
        <v/>
      </c>
      <c r="K25" s="32"/>
      <c r="L25" s="49"/>
      <c r="S25" s="32"/>
      <c r="T25" s="32"/>
      <c r="U25" s="32"/>
      <c r="V25" s="32"/>
      <c r="W25" s="32"/>
      <c r="X25" s="32"/>
      <c r="Y25" s="32"/>
      <c r="Z25" s="32"/>
      <c r="AA25" s="32"/>
      <c r="AB25" s="32"/>
      <c r="AC25" s="32"/>
      <c r="AD25" s="32"/>
      <c r="AE25" s="32"/>
    </row>
    <row r="26" spans="1:31" s="2" customFormat="1" ht="18" customHeight="1">
      <c r="A26" s="32"/>
      <c r="B26" s="37"/>
      <c r="C26" s="32"/>
      <c r="D26" s="32"/>
      <c r="E26" s="108" t="str">
        <f>IF('Rekapitulace stavby'!E20="","",'Rekapitulace stavby'!E20)</f>
        <v xml:space="preserve"> </v>
      </c>
      <c r="F26" s="32"/>
      <c r="G26" s="32"/>
      <c r="H26" s="32"/>
      <c r="I26" s="117" t="s">
        <v>28</v>
      </c>
      <c r="J26" s="108" t="str">
        <f>IF('Rekapitulace stavby'!AN20="","",'Rekapitulace stavby'!AN20)</f>
        <v/>
      </c>
      <c r="K26" s="32"/>
      <c r="L26" s="49"/>
      <c r="S26" s="32"/>
      <c r="T26" s="32"/>
      <c r="U26" s="32"/>
      <c r="V26" s="32"/>
      <c r="W26" s="32"/>
      <c r="X26" s="32"/>
      <c r="Y26" s="32"/>
      <c r="Z26" s="32"/>
      <c r="AA26" s="32"/>
      <c r="AB26" s="32"/>
      <c r="AC26" s="32"/>
      <c r="AD26" s="32"/>
      <c r="AE26" s="32"/>
    </row>
    <row r="27" spans="1:31" s="2" customFormat="1" ht="6.95" customHeight="1">
      <c r="A27" s="32"/>
      <c r="B27" s="37"/>
      <c r="C27" s="32"/>
      <c r="D27" s="32"/>
      <c r="E27" s="32"/>
      <c r="F27" s="32"/>
      <c r="G27" s="32"/>
      <c r="H27" s="32"/>
      <c r="I27" s="32"/>
      <c r="J27" s="32"/>
      <c r="K27" s="32"/>
      <c r="L27" s="49"/>
      <c r="S27" s="32"/>
      <c r="T27" s="32"/>
      <c r="U27" s="32"/>
      <c r="V27" s="32"/>
      <c r="W27" s="32"/>
      <c r="X27" s="32"/>
      <c r="Y27" s="32"/>
      <c r="Z27" s="32"/>
      <c r="AA27" s="32"/>
      <c r="AB27" s="32"/>
      <c r="AC27" s="32"/>
      <c r="AD27" s="32"/>
      <c r="AE27" s="32"/>
    </row>
    <row r="28" spans="1:31" s="2" customFormat="1" ht="12" customHeight="1">
      <c r="A28" s="32"/>
      <c r="B28" s="37"/>
      <c r="C28" s="32"/>
      <c r="D28" s="117" t="s">
        <v>39</v>
      </c>
      <c r="E28" s="32"/>
      <c r="F28" s="32"/>
      <c r="G28" s="32"/>
      <c r="H28" s="32"/>
      <c r="I28" s="32"/>
      <c r="J28" s="32"/>
      <c r="K28" s="32"/>
      <c r="L28" s="49"/>
      <c r="S28" s="32"/>
      <c r="T28" s="32"/>
      <c r="U28" s="32"/>
      <c r="V28" s="32"/>
      <c r="W28" s="32"/>
      <c r="X28" s="32"/>
      <c r="Y28" s="32"/>
      <c r="Z28" s="32"/>
      <c r="AA28" s="32"/>
      <c r="AB28" s="32"/>
      <c r="AC28" s="32"/>
      <c r="AD28" s="32"/>
      <c r="AE28" s="32"/>
    </row>
    <row r="29" spans="1:31" s="8" customFormat="1" ht="16.5" customHeight="1">
      <c r="A29" s="119"/>
      <c r="B29" s="120"/>
      <c r="C29" s="119"/>
      <c r="D29" s="119"/>
      <c r="E29" s="284" t="s">
        <v>1</v>
      </c>
      <c r="F29" s="284"/>
      <c r="G29" s="284"/>
      <c r="H29" s="284"/>
      <c r="I29" s="119"/>
      <c r="J29" s="119"/>
      <c r="K29" s="119"/>
      <c r="L29" s="121"/>
      <c r="S29" s="119"/>
      <c r="T29" s="119"/>
      <c r="U29" s="119"/>
      <c r="V29" s="119"/>
      <c r="W29" s="119"/>
      <c r="X29" s="119"/>
      <c r="Y29" s="119"/>
      <c r="Z29" s="119"/>
      <c r="AA29" s="119"/>
      <c r="AB29" s="119"/>
      <c r="AC29" s="119"/>
      <c r="AD29" s="119"/>
      <c r="AE29" s="119"/>
    </row>
    <row r="30" spans="1:31" s="2" customFormat="1" ht="6.95" customHeight="1">
      <c r="A30" s="32"/>
      <c r="B30" s="37"/>
      <c r="C30" s="32"/>
      <c r="D30" s="32"/>
      <c r="E30" s="32"/>
      <c r="F30" s="32"/>
      <c r="G30" s="32"/>
      <c r="H30" s="32"/>
      <c r="I30" s="32"/>
      <c r="J30" s="32"/>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25.35" customHeight="1">
      <c r="A32" s="32"/>
      <c r="B32" s="37"/>
      <c r="C32" s="32"/>
      <c r="D32" s="123" t="s">
        <v>40</v>
      </c>
      <c r="E32" s="32"/>
      <c r="F32" s="32"/>
      <c r="G32" s="32"/>
      <c r="H32" s="32"/>
      <c r="I32" s="32"/>
      <c r="J32" s="124">
        <f>ROUND(J136,2)</f>
        <v>0</v>
      </c>
      <c r="K32" s="32"/>
      <c r="L32" s="49"/>
      <c r="S32" s="32"/>
      <c r="T32" s="32"/>
      <c r="U32" s="32"/>
      <c r="V32" s="32"/>
      <c r="W32" s="32"/>
      <c r="X32" s="32"/>
      <c r="Y32" s="32"/>
      <c r="Z32" s="32"/>
      <c r="AA32" s="32"/>
      <c r="AB32" s="32"/>
      <c r="AC32" s="32"/>
      <c r="AD32" s="32"/>
      <c r="AE32" s="32"/>
    </row>
    <row r="33" spans="1:31" s="2" customFormat="1" ht="6.95" customHeight="1">
      <c r="A33" s="32"/>
      <c r="B33" s="37"/>
      <c r="C33" s="32"/>
      <c r="D33" s="122"/>
      <c r="E33" s="122"/>
      <c r="F33" s="122"/>
      <c r="G33" s="122"/>
      <c r="H33" s="122"/>
      <c r="I33" s="122"/>
      <c r="J33" s="122"/>
      <c r="K33" s="122"/>
      <c r="L33" s="49"/>
      <c r="S33" s="32"/>
      <c r="T33" s="32"/>
      <c r="U33" s="32"/>
      <c r="V33" s="32"/>
      <c r="W33" s="32"/>
      <c r="X33" s="32"/>
      <c r="Y33" s="32"/>
      <c r="Z33" s="32"/>
      <c r="AA33" s="32"/>
      <c r="AB33" s="32"/>
      <c r="AC33" s="32"/>
      <c r="AD33" s="32"/>
      <c r="AE33" s="32"/>
    </row>
    <row r="34" spans="1:31" s="2" customFormat="1" ht="14.45" customHeight="1">
      <c r="A34" s="32"/>
      <c r="B34" s="37"/>
      <c r="C34" s="32"/>
      <c r="D34" s="32"/>
      <c r="E34" s="32"/>
      <c r="F34" s="125" t="s">
        <v>42</v>
      </c>
      <c r="G34" s="32"/>
      <c r="H34" s="32"/>
      <c r="I34" s="125" t="s">
        <v>41</v>
      </c>
      <c r="J34" s="125" t="s">
        <v>43</v>
      </c>
      <c r="K34" s="32"/>
      <c r="L34" s="49"/>
      <c r="S34" s="32"/>
      <c r="T34" s="32"/>
      <c r="U34" s="32"/>
      <c r="V34" s="32"/>
      <c r="W34" s="32"/>
      <c r="X34" s="32"/>
      <c r="Y34" s="32"/>
      <c r="Z34" s="32"/>
      <c r="AA34" s="32"/>
      <c r="AB34" s="32"/>
      <c r="AC34" s="32"/>
      <c r="AD34" s="32"/>
      <c r="AE34" s="32"/>
    </row>
    <row r="35" spans="1:31" s="2" customFormat="1" ht="14.45" customHeight="1">
      <c r="A35" s="32"/>
      <c r="B35" s="37"/>
      <c r="C35" s="32"/>
      <c r="D35" s="126" t="s">
        <v>44</v>
      </c>
      <c r="E35" s="117" t="s">
        <v>45</v>
      </c>
      <c r="F35" s="127">
        <f>ROUND((SUM(BE136:BE311)),2)</f>
        <v>0</v>
      </c>
      <c r="G35" s="32"/>
      <c r="H35" s="32"/>
      <c r="I35" s="128">
        <v>0.21</v>
      </c>
      <c r="J35" s="127">
        <f>ROUND(((SUM(BE136:BE311))*I35),2)</f>
        <v>0</v>
      </c>
      <c r="K35" s="32"/>
      <c r="L35" s="49"/>
      <c r="S35" s="32"/>
      <c r="T35" s="32"/>
      <c r="U35" s="32"/>
      <c r="V35" s="32"/>
      <c r="W35" s="32"/>
      <c r="X35" s="32"/>
      <c r="Y35" s="32"/>
      <c r="Z35" s="32"/>
      <c r="AA35" s="32"/>
      <c r="AB35" s="32"/>
      <c r="AC35" s="32"/>
      <c r="AD35" s="32"/>
      <c r="AE35" s="32"/>
    </row>
    <row r="36" spans="1:31" s="2" customFormat="1" ht="14.45" customHeight="1">
      <c r="A36" s="32"/>
      <c r="B36" s="37"/>
      <c r="C36" s="32"/>
      <c r="D36" s="32"/>
      <c r="E36" s="117" t="s">
        <v>46</v>
      </c>
      <c r="F36" s="127">
        <f>ROUND((SUM(BF136:BF311)),2)</f>
        <v>0</v>
      </c>
      <c r="G36" s="32"/>
      <c r="H36" s="32"/>
      <c r="I36" s="128">
        <v>0.15</v>
      </c>
      <c r="J36" s="127">
        <f>ROUND(((SUM(BF136:BF311))*I36),2)</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47</v>
      </c>
      <c r="F37" s="127">
        <f>ROUND((SUM(BG136:BG311)),2)</f>
        <v>0</v>
      </c>
      <c r="G37" s="32"/>
      <c r="H37" s="32"/>
      <c r="I37" s="128">
        <v>0.21</v>
      </c>
      <c r="J37" s="127">
        <f>0</f>
        <v>0</v>
      </c>
      <c r="K37" s="32"/>
      <c r="L37" s="49"/>
      <c r="S37" s="32"/>
      <c r="T37" s="32"/>
      <c r="U37" s="32"/>
      <c r="V37" s="32"/>
      <c r="W37" s="32"/>
      <c r="X37" s="32"/>
      <c r="Y37" s="32"/>
      <c r="Z37" s="32"/>
      <c r="AA37" s="32"/>
      <c r="AB37" s="32"/>
      <c r="AC37" s="32"/>
      <c r="AD37" s="32"/>
      <c r="AE37" s="32"/>
    </row>
    <row r="38" spans="1:31" s="2" customFormat="1" ht="14.45" customHeight="1" hidden="1">
      <c r="A38" s="32"/>
      <c r="B38" s="37"/>
      <c r="C38" s="32"/>
      <c r="D38" s="32"/>
      <c r="E38" s="117" t="s">
        <v>48</v>
      </c>
      <c r="F38" s="127">
        <f>ROUND((SUM(BH136:BH311)),2)</f>
        <v>0</v>
      </c>
      <c r="G38" s="32"/>
      <c r="H38" s="32"/>
      <c r="I38" s="128">
        <v>0.15</v>
      </c>
      <c r="J38" s="127">
        <f>0</f>
        <v>0</v>
      </c>
      <c r="K38" s="32"/>
      <c r="L38" s="49"/>
      <c r="S38" s="32"/>
      <c r="T38" s="32"/>
      <c r="U38" s="32"/>
      <c r="V38" s="32"/>
      <c r="W38" s="32"/>
      <c r="X38" s="32"/>
      <c r="Y38" s="32"/>
      <c r="Z38" s="32"/>
      <c r="AA38" s="32"/>
      <c r="AB38" s="32"/>
      <c r="AC38" s="32"/>
      <c r="AD38" s="32"/>
      <c r="AE38" s="32"/>
    </row>
    <row r="39" spans="1:31" s="2" customFormat="1" ht="14.45" customHeight="1" hidden="1">
      <c r="A39" s="32"/>
      <c r="B39" s="37"/>
      <c r="C39" s="32"/>
      <c r="D39" s="32"/>
      <c r="E39" s="117" t="s">
        <v>49</v>
      </c>
      <c r="F39" s="127">
        <f>ROUND((SUM(BI136:BI311)),2)</f>
        <v>0</v>
      </c>
      <c r="G39" s="32"/>
      <c r="H39" s="32"/>
      <c r="I39" s="128">
        <v>0</v>
      </c>
      <c r="J39" s="127">
        <f>0</f>
        <v>0</v>
      </c>
      <c r="K39" s="32"/>
      <c r="L39" s="49"/>
      <c r="S39" s="32"/>
      <c r="T39" s="32"/>
      <c r="U39" s="32"/>
      <c r="V39" s="32"/>
      <c r="W39" s="32"/>
      <c r="X39" s="32"/>
      <c r="Y39" s="32"/>
      <c r="Z39" s="32"/>
      <c r="AA39" s="32"/>
      <c r="AB39" s="32"/>
      <c r="AC39" s="32"/>
      <c r="AD39" s="32"/>
      <c r="AE39" s="32"/>
    </row>
    <row r="40" spans="1:31" s="2" customFormat="1" ht="6.9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1:31" s="2" customFormat="1" ht="25.35" customHeight="1">
      <c r="A41" s="32"/>
      <c r="B41" s="37"/>
      <c r="C41" s="129"/>
      <c r="D41" s="130" t="s">
        <v>50</v>
      </c>
      <c r="E41" s="131"/>
      <c r="F41" s="131"/>
      <c r="G41" s="132" t="s">
        <v>51</v>
      </c>
      <c r="H41" s="133" t="s">
        <v>52</v>
      </c>
      <c r="I41" s="131"/>
      <c r="J41" s="134">
        <f>SUM(J32:J39)</f>
        <v>0</v>
      </c>
      <c r="K41" s="135"/>
      <c r="L41" s="49"/>
      <c r="S41" s="32"/>
      <c r="T41" s="32"/>
      <c r="U41" s="32"/>
      <c r="V41" s="32"/>
      <c r="W41" s="32"/>
      <c r="X41" s="32"/>
      <c r="Y41" s="32"/>
      <c r="Z41" s="32"/>
      <c r="AA41" s="32"/>
      <c r="AB41" s="32"/>
      <c r="AC41" s="32"/>
      <c r="AD41" s="32"/>
      <c r="AE41" s="32"/>
    </row>
    <row r="42" spans="1:31" s="2" customFormat="1" ht="14.45" customHeight="1">
      <c r="A42" s="32"/>
      <c r="B42" s="37"/>
      <c r="C42" s="32"/>
      <c r="D42" s="32"/>
      <c r="E42" s="32"/>
      <c r="F42" s="32"/>
      <c r="G42" s="32"/>
      <c r="H42" s="32"/>
      <c r="I42" s="32"/>
      <c r="J42" s="32"/>
      <c r="K42" s="32"/>
      <c r="L42" s="49"/>
      <c r="S42" s="32"/>
      <c r="T42" s="32"/>
      <c r="U42" s="32"/>
      <c r="V42" s="32"/>
      <c r="W42" s="32"/>
      <c r="X42" s="32"/>
      <c r="Y42" s="32"/>
      <c r="Z42" s="32"/>
      <c r="AA42" s="32"/>
      <c r="AB42" s="32"/>
      <c r="AC42" s="32"/>
      <c r="AD42" s="32"/>
      <c r="AE42" s="32"/>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2:12" s="1" customFormat="1" ht="12" customHeight="1">
      <c r="B86" s="19"/>
      <c r="C86" s="27" t="s">
        <v>137</v>
      </c>
      <c r="D86" s="20"/>
      <c r="E86" s="20"/>
      <c r="F86" s="20"/>
      <c r="G86" s="20"/>
      <c r="H86" s="20"/>
      <c r="I86" s="20"/>
      <c r="J86" s="20"/>
      <c r="K86" s="20"/>
      <c r="L86" s="18"/>
    </row>
    <row r="87" spans="1:31" s="2" customFormat="1" ht="16.5" customHeight="1">
      <c r="A87" s="32"/>
      <c r="B87" s="33"/>
      <c r="C87" s="34"/>
      <c r="D87" s="34"/>
      <c r="E87" s="285" t="s">
        <v>138</v>
      </c>
      <c r="F87" s="287"/>
      <c r="G87" s="287"/>
      <c r="H87" s="287"/>
      <c r="I87" s="34"/>
      <c r="J87" s="34"/>
      <c r="K87" s="34"/>
      <c r="L87" s="49"/>
      <c r="S87" s="32"/>
      <c r="T87" s="32"/>
      <c r="U87" s="32"/>
      <c r="V87" s="32"/>
      <c r="W87" s="32"/>
      <c r="X87" s="32"/>
      <c r="Y87" s="32"/>
      <c r="Z87" s="32"/>
      <c r="AA87" s="32"/>
      <c r="AB87" s="32"/>
      <c r="AC87" s="32"/>
      <c r="AD87" s="32"/>
      <c r="AE87" s="32"/>
    </row>
    <row r="88" spans="1:31" s="2" customFormat="1" ht="12" customHeight="1">
      <c r="A88" s="32"/>
      <c r="B88" s="33"/>
      <c r="C88" s="27" t="s">
        <v>139</v>
      </c>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6.5" customHeight="1">
      <c r="A89" s="32"/>
      <c r="B89" s="33"/>
      <c r="C89" s="34"/>
      <c r="D89" s="34"/>
      <c r="E89" s="238" t="str">
        <f>E11</f>
        <v>2020040111 - HPC 1 - severní část</v>
      </c>
      <c r="F89" s="287"/>
      <c r="G89" s="287"/>
      <c r="H89" s="287"/>
      <c r="I89" s="34"/>
      <c r="J89" s="34"/>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2" customHeight="1">
      <c r="A91" s="32"/>
      <c r="B91" s="33"/>
      <c r="C91" s="27" t="s">
        <v>20</v>
      </c>
      <c r="D91" s="34"/>
      <c r="E91" s="34"/>
      <c r="F91" s="25" t="str">
        <f>F14</f>
        <v>Řevníčov</v>
      </c>
      <c r="G91" s="34"/>
      <c r="H91" s="34"/>
      <c r="I91" s="27" t="s">
        <v>22</v>
      </c>
      <c r="J91" s="64" t="str">
        <f>IF(J14="","",J14)</f>
        <v>18. 4. 2020</v>
      </c>
      <c r="K91" s="34"/>
      <c r="L91" s="49"/>
      <c r="S91" s="32"/>
      <c r="T91" s="32"/>
      <c r="U91" s="32"/>
      <c r="V91" s="32"/>
      <c r="W91" s="32"/>
      <c r="X91" s="32"/>
      <c r="Y91" s="32"/>
      <c r="Z91" s="32"/>
      <c r="AA91" s="32"/>
      <c r="AB91" s="32"/>
      <c r="AC91" s="32"/>
      <c r="AD91" s="32"/>
      <c r="AE91" s="32"/>
    </row>
    <row r="92" spans="1:31" s="2" customFormat="1" ht="6.95" customHeight="1">
      <c r="A92" s="32"/>
      <c r="B92" s="33"/>
      <c r="C92" s="34"/>
      <c r="D92" s="34"/>
      <c r="E92" s="34"/>
      <c r="F92" s="34"/>
      <c r="G92" s="34"/>
      <c r="H92" s="34"/>
      <c r="I92" s="34"/>
      <c r="J92" s="34"/>
      <c r="K92" s="34"/>
      <c r="L92" s="49"/>
      <c r="S92" s="32"/>
      <c r="T92" s="32"/>
      <c r="U92" s="32"/>
      <c r="V92" s="32"/>
      <c r="W92" s="32"/>
      <c r="X92" s="32"/>
      <c r="Y92" s="32"/>
      <c r="Z92" s="32"/>
      <c r="AA92" s="32"/>
      <c r="AB92" s="32"/>
      <c r="AC92" s="32"/>
      <c r="AD92" s="32"/>
      <c r="AE92" s="32"/>
    </row>
    <row r="93" spans="1:31" s="2" customFormat="1" ht="15.2" customHeight="1">
      <c r="A93" s="32"/>
      <c r="B93" s="33"/>
      <c r="C93" s="27" t="s">
        <v>24</v>
      </c>
      <c r="D93" s="34"/>
      <c r="E93" s="34"/>
      <c r="F93" s="25" t="str">
        <f>E17</f>
        <v>Státní pozemkový úřad</v>
      </c>
      <c r="G93" s="34"/>
      <c r="H93" s="34"/>
      <c r="I93" s="27" t="s">
        <v>32</v>
      </c>
      <c r="J93" s="30" t="str">
        <f>E23</f>
        <v>S-pro servis s.r.o.</v>
      </c>
      <c r="K93" s="34"/>
      <c r="L93" s="49"/>
      <c r="S93" s="32"/>
      <c r="T93" s="32"/>
      <c r="U93" s="32"/>
      <c r="V93" s="32"/>
      <c r="W93" s="32"/>
      <c r="X93" s="32"/>
      <c r="Y93" s="32"/>
      <c r="Z93" s="32"/>
      <c r="AA93" s="32"/>
      <c r="AB93" s="32"/>
      <c r="AC93" s="32"/>
      <c r="AD93" s="32"/>
      <c r="AE93" s="32"/>
    </row>
    <row r="94" spans="1:31" s="2" customFormat="1" ht="15.2" customHeight="1">
      <c r="A94" s="32"/>
      <c r="B94" s="33"/>
      <c r="C94" s="27" t="s">
        <v>30</v>
      </c>
      <c r="D94" s="34"/>
      <c r="E94" s="34"/>
      <c r="F94" s="25" t="str">
        <f>IF(E20="","",E20)</f>
        <v>Vyplň údaj</v>
      </c>
      <c r="G94" s="34"/>
      <c r="H94" s="34"/>
      <c r="I94" s="27" t="s">
        <v>37</v>
      </c>
      <c r="J94" s="30" t="str">
        <f>E26</f>
        <v xml:space="preserve"> </v>
      </c>
      <c r="K94" s="34"/>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31" s="2" customFormat="1" ht="29.25" customHeight="1">
      <c r="A96" s="32"/>
      <c r="B96" s="33"/>
      <c r="C96" s="147" t="s">
        <v>142</v>
      </c>
      <c r="D96" s="148"/>
      <c r="E96" s="148"/>
      <c r="F96" s="148"/>
      <c r="G96" s="148"/>
      <c r="H96" s="148"/>
      <c r="I96" s="148"/>
      <c r="J96" s="149" t="s">
        <v>143</v>
      </c>
      <c r="K96" s="148"/>
      <c r="L96" s="49"/>
      <c r="S96" s="32"/>
      <c r="T96" s="32"/>
      <c r="U96" s="32"/>
      <c r="V96" s="32"/>
      <c r="W96" s="32"/>
      <c r="X96" s="32"/>
      <c r="Y96" s="32"/>
      <c r="Z96" s="32"/>
      <c r="AA96" s="32"/>
      <c r="AB96" s="32"/>
      <c r="AC96" s="32"/>
      <c r="AD96" s="32"/>
      <c r="AE96" s="32"/>
    </row>
    <row r="97" spans="1:31" s="2" customFormat="1" ht="10.35" customHeight="1">
      <c r="A97" s="32"/>
      <c r="B97" s="33"/>
      <c r="C97" s="34"/>
      <c r="D97" s="34"/>
      <c r="E97" s="34"/>
      <c r="F97" s="34"/>
      <c r="G97" s="34"/>
      <c r="H97" s="34"/>
      <c r="I97" s="34"/>
      <c r="J97" s="34"/>
      <c r="K97" s="34"/>
      <c r="L97" s="49"/>
      <c r="S97" s="32"/>
      <c r="T97" s="32"/>
      <c r="U97" s="32"/>
      <c r="V97" s="32"/>
      <c r="W97" s="32"/>
      <c r="X97" s="32"/>
      <c r="Y97" s="32"/>
      <c r="Z97" s="32"/>
      <c r="AA97" s="32"/>
      <c r="AB97" s="32"/>
      <c r="AC97" s="32"/>
      <c r="AD97" s="32"/>
      <c r="AE97" s="32"/>
    </row>
    <row r="98" spans="1:47" s="2" customFormat="1" ht="22.9" customHeight="1">
      <c r="A98" s="32"/>
      <c r="B98" s="33"/>
      <c r="C98" s="150" t="s">
        <v>144</v>
      </c>
      <c r="D98" s="34"/>
      <c r="E98" s="34"/>
      <c r="F98" s="34"/>
      <c r="G98" s="34"/>
      <c r="H98" s="34"/>
      <c r="I98" s="34"/>
      <c r="J98" s="82">
        <f>J136</f>
        <v>0</v>
      </c>
      <c r="K98" s="34"/>
      <c r="L98" s="49"/>
      <c r="S98" s="32"/>
      <c r="T98" s="32"/>
      <c r="U98" s="32"/>
      <c r="V98" s="32"/>
      <c r="W98" s="32"/>
      <c r="X98" s="32"/>
      <c r="Y98" s="32"/>
      <c r="Z98" s="32"/>
      <c r="AA98" s="32"/>
      <c r="AB98" s="32"/>
      <c r="AC98" s="32"/>
      <c r="AD98" s="32"/>
      <c r="AE98" s="32"/>
      <c r="AU98" s="15" t="s">
        <v>145</v>
      </c>
    </row>
    <row r="99" spans="2:12" s="9" customFormat="1" ht="24.95" customHeight="1">
      <c r="B99" s="151"/>
      <c r="C99" s="152"/>
      <c r="D99" s="153" t="s">
        <v>146</v>
      </c>
      <c r="E99" s="154"/>
      <c r="F99" s="154"/>
      <c r="G99" s="154"/>
      <c r="H99" s="154"/>
      <c r="I99" s="154"/>
      <c r="J99" s="155">
        <f>J137</f>
        <v>0</v>
      </c>
      <c r="K99" s="152"/>
      <c r="L99" s="156"/>
    </row>
    <row r="100" spans="2:12" s="10" customFormat="1" ht="19.9" customHeight="1">
      <c r="B100" s="157"/>
      <c r="C100" s="102"/>
      <c r="D100" s="158" t="s">
        <v>147</v>
      </c>
      <c r="E100" s="159"/>
      <c r="F100" s="159"/>
      <c r="G100" s="159"/>
      <c r="H100" s="159"/>
      <c r="I100" s="159"/>
      <c r="J100" s="160">
        <f>J138</f>
        <v>0</v>
      </c>
      <c r="K100" s="102"/>
      <c r="L100" s="161"/>
    </row>
    <row r="101" spans="2:12" s="10" customFormat="1" ht="19.9" customHeight="1">
      <c r="B101" s="157"/>
      <c r="C101" s="102"/>
      <c r="D101" s="158" t="s">
        <v>148</v>
      </c>
      <c r="E101" s="159"/>
      <c r="F101" s="159"/>
      <c r="G101" s="159"/>
      <c r="H101" s="159"/>
      <c r="I101" s="159"/>
      <c r="J101" s="160">
        <f>J199</f>
        <v>0</v>
      </c>
      <c r="K101" s="102"/>
      <c r="L101" s="161"/>
    </row>
    <row r="102" spans="2:12" s="10" customFormat="1" ht="19.9" customHeight="1">
      <c r="B102" s="157"/>
      <c r="C102" s="102"/>
      <c r="D102" s="158" t="s">
        <v>149</v>
      </c>
      <c r="E102" s="159"/>
      <c r="F102" s="159"/>
      <c r="G102" s="159"/>
      <c r="H102" s="159"/>
      <c r="I102" s="159"/>
      <c r="J102" s="160">
        <f>J206</f>
        <v>0</v>
      </c>
      <c r="K102" s="102"/>
      <c r="L102" s="161"/>
    </row>
    <row r="103" spans="2:12" s="10" customFormat="1" ht="19.9" customHeight="1">
      <c r="B103" s="157"/>
      <c r="C103" s="102"/>
      <c r="D103" s="158" t="s">
        <v>150</v>
      </c>
      <c r="E103" s="159"/>
      <c r="F103" s="159"/>
      <c r="G103" s="159"/>
      <c r="H103" s="159"/>
      <c r="I103" s="159"/>
      <c r="J103" s="160">
        <f>J213</f>
        <v>0</v>
      </c>
      <c r="K103" s="102"/>
      <c r="L103" s="161"/>
    </row>
    <row r="104" spans="2:12" s="10" customFormat="1" ht="19.9" customHeight="1">
      <c r="B104" s="157"/>
      <c r="C104" s="102"/>
      <c r="D104" s="158" t="s">
        <v>151</v>
      </c>
      <c r="E104" s="159"/>
      <c r="F104" s="159"/>
      <c r="G104" s="159"/>
      <c r="H104" s="159"/>
      <c r="I104" s="159"/>
      <c r="J104" s="160">
        <f>J246</f>
        <v>0</v>
      </c>
      <c r="K104" s="102"/>
      <c r="L104" s="161"/>
    </row>
    <row r="105" spans="2:12" s="10" customFormat="1" ht="19.9" customHeight="1">
      <c r="B105" s="157"/>
      <c r="C105" s="102"/>
      <c r="D105" s="158" t="s">
        <v>152</v>
      </c>
      <c r="E105" s="159"/>
      <c r="F105" s="159"/>
      <c r="G105" s="159"/>
      <c r="H105" s="159"/>
      <c r="I105" s="159"/>
      <c r="J105" s="160">
        <f>J250</f>
        <v>0</v>
      </c>
      <c r="K105" s="102"/>
      <c r="L105" s="161"/>
    </row>
    <row r="106" spans="2:12" s="10" customFormat="1" ht="19.9" customHeight="1">
      <c r="B106" s="157"/>
      <c r="C106" s="102"/>
      <c r="D106" s="158" t="s">
        <v>153</v>
      </c>
      <c r="E106" s="159"/>
      <c r="F106" s="159"/>
      <c r="G106" s="159"/>
      <c r="H106" s="159"/>
      <c r="I106" s="159"/>
      <c r="J106" s="160">
        <f>J265</f>
        <v>0</v>
      </c>
      <c r="K106" s="102"/>
      <c r="L106" s="161"/>
    </row>
    <row r="107" spans="2:12" s="10" customFormat="1" ht="19.9" customHeight="1">
      <c r="B107" s="157"/>
      <c r="C107" s="102"/>
      <c r="D107" s="158" t="s">
        <v>154</v>
      </c>
      <c r="E107" s="159"/>
      <c r="F107" s="159"/>
      <c r="G107" s="159"/>
      <c r="H107" s="159"/>
      <c r="I107" s="159"/>
      <c r="J107" s="160">
        <f>J275</f>
        <v>0</v>
      </c>
      <c r="K107" s="102"/>
      <c r="L107" s="161"/>
    </row>
    <row r="108" spans="2:12" s="9" customFormat="1" ht="24.95" customHeight="1">
      <c r="B108" s="151"/>
      <c r="C108" s="152"/>
      <c r="D108" s="153" t="s">
        <v>155</v>
      </c>
      <c r="E108" s="154"/>
      <c r="F108" s="154"/>
      <c r="G108" s="154"/>
      <c r="H108" s="154"/>
      <c r="I108" s="154"/>
      <c r="J108" s="155">
        <f>J278</f>
        <v>0</v>
      </c>
      <c r="K108" s="152"/>
      <c r="L108" s="156"/>
    </row>
    <row r="109" spans="2:12" s="10" customFormat="1" ht="19.9" customHeight="1">
      <c r="B109" s="157"/>
      <c r="C109" s="102"/>
      <c r="D109" s="158" t="s">
        <v>156</v>
      </c>
      <c r="E109" s="159"/>
      <c r="F109" s="159"/>
      <c r="G109" s="159"/>
      <c r="H109" s="159"/>
      <c r="I109" s="159"/>
      <c r="J109" s="160">
        <f>J279</f>
        <v>0</v>
      </c>
      <c r="K109" s="102"/>
      <c r="L109" s="161"/>
    </row>
    <row r="110" spans="2:12" s="10" customFormat="1" ht="19.9" customHeight="1">
      <c r="B110" s="157"/>
      <c r="C110" s="102"/>
      <c r="D110" s="158" t="s">
        <v>157</v>
      </c>
      <c r="E110" s="159"/>
      <c r="F110" s="159"/>
      <c r="G110" s="159"/>
      <c r="H110" s="159"/>
      <c r="I110" s="159"/>
      <c r="J110" s="160">
        <f>J292</f>
        <v>0</v>
      </c>
      <c r="K110" s="102"/>
      <c r="L110" s="161"/>
    </row>
    <row r="111" spans="2:12" s="10" customFormat="1" ht="19.9" customHeight="1">
      <c r="B111" s="157"/>
      <c r="C111" s="102"/>
      <c r="D111" s="158" t="s">
        <v>158</v>
      </c>
      <c r="E111" s="159"/>
      <c r="F111" s="159"/>
      <c r="G111" s="159"/>
      <c r="H111" s="159"/>
      <c r="I111" s="159"/>
      <c r="J111" s="160">
        <f>J297</f>
        <v>0</v>
      </c>
      <c r="K111" s="102"/>
      <c r="L111" s="161"/>
    </row>
    <row r="112" spans="2:12" s="10" customFormat="1" ht="19.9" customHeight="1">
      <c r="B112" s="157"/>
      <c r="C112" s="102"/>
      <c r="D112" s="158" t="s">
        <v>159</v>
      </c>
      <c r="E112" s="159"/>
      <c r="F112" s="159"/>
      <c r="G112" s="159"/>
      <c r="H112" s="159"/>
      <c r="I112" s="159"/>
      <c r="J112" s="160">
        <f>J302</f>
        <v>0</v>
      </c>
      <c r="K112" s="102"/>
      <c r="L112" s="161"/>
    </row>
    <row r="113" spans="2:12" s="10" customFormat="1" ht="19.9" customHeight="1">
      <c r="B113" s="157"/>
      <c r="C113" s="102"/>
      <c r="D113" s="158" t="s">
        <v>160</v>
      </c>
      <c r="E113" s="159"/>
      <c r="F113" s="159"/>
      <c r="G113" s="159"/>
      <c r="H113" s="159"/>
      <c r="I113" s="159"/>
      <c r="J113" s="160">
        <f>J305</f>
        <v>0</v>
      </c>
      <c r="K113" s="102"/>
      <c r="L113" s="161"/>
    </row>
    <row r="114" spans="2:12" s="10" customFormat="1" ht="19.9" customHeight="1">
      <c r="B114" s="157"/>
      <c r="C114" s="102"/>
      <c r="D114" s="158" t="s">
        <v>161</v>
      </c>
      <c r="E114" s="159"/>
      <c r="F114" s="159"/>
      <c r="G114" s="159"/>
      <c r="H114" s="159"/>
      <c r="I114" s="159"/>
      <c r="J114" s="160">
        <f>J309</f>
        <v>0</v>
      </c>
      <c r="K114" s="102"/>
      <c r="L114" s="161"/>
    </row>
    <row r="115" spans="1:31" s="2" customFormat="1" ht="21.75" customHeight="1">
      <c r="A115" s="32"/>
      <c r="B115" s="33"/>
      <c r="C115" s="34"/>
      <c r="D115" s="34"/>
      <c r="E115" s="34"/>
      <c r="F115" s="34"/>
      <c r="G115" s="34"/>
      <c r="H115" s="34"/>
      <c r="I115" s="34"/>
      <c r="J115" s="34"/>
      <c r="K115" s="34"/>
      <c r="L115" s="49"/>
      <c r="S115" s="32"/>
      <c r="T115" s="32"/>
      <c r="U115" s="32"/>
      <c r="V115" s="32"/>
      <c r="W115" s="32"/>
      <c r="X115" s="32"/>
      <c r="Y115" s="32"/>
      <c r="Z115" s="32"/>
      <c r="AA115" s="32"/>
      <c r="AB115" s="32"/>
      <c r="AC115" s="32"/>
      <c r="AD115" s="32"/>
      <c r="AE115" s="32"/>
    </row>
    <row r="116" spans="1:31" s="2" customFormat="1" ht="6.95" customHeight="1">
      <c r="A116" s="32"/>
      <c r="B116" s="52"/>
      <c r="C116" s="53"/>
      <c r="D116" s="53"/>
      <c r="E116" s="53"/>
      <c r="F116" s="53"/>
      <c r="G116" s="53"/>
      <c r="H116" s="53"/>
      <c r="I116" s="53"/>
      <c r="J116" s="53"/>
      <c r="K116" s="53"/>
      <c r="L116" s="49"/>
      <c r="S116" s="32"/>
      <c r="T116" s="32"/>
      <c r="U116" s="32"/>
      <c r="V116" s="32"/>
      <c r="W116" s="32"/>
      <c r="X116" s="32"/>
      <c r="Y116" s="32"/>
      <c r="Z116" s="32"/>
      <c r="AA116" s="32"/>
      <c r="AB116" s="32"/>
      <c r="AC116" s="32"/>
      <c r="AD116" s="32"/>
      <c r="AE116" s="32"/>
    </row>
    <row r="120" spans="1:31" s="2" customFormat="1" ht="6.95" customHeight="1">
      <c r="A120" s="32"/>
      <c r="B120" s="54"/>
      <c r="C120" s="55"/>
      <c r="D120" s="55"/>
      <c r="E120" s="55"/>
      <c r="F120" s="55"/>
      <c r="G120" s="55"/>
      <c r="H120" s="55"/>
      <c r="I120" s="55"/>
      <c r="J120" s="55"/>
      <c r="K120" s="55"/>
      <c r="L120" s="49"/>
      <c r="S120" s="32"/>
      <c r="T120" s="32"/>
      <c r="U120" s="32"/>
      <c r="V120" s="32"/>
      <c r="W120" s="32"/>
      <c r="X120" s="32"/>
      <c r="Y120" s="32"/>
      <c r="Z120" s="32"/>
      <c r="AA120" s="32"/>
      <c r="AB120" s="32"/>
      <c r="AC120" s="32"/>
      <c r="AD120" s="32"/>
      <c r="AE120" s="32"/>
    </row>
    <row r="121" spans="1:31" s="2" customFormat="1" ht="24.95" customHeight="1">
      <c r="A121" s="32"/>
      <c r="B121" s="33"/>
      <c r="C121" s="21" t="s">
        <v>162</v>
      </c>
      <c r="D121" s="34"/>
      <c r="E121" s="34"/>
      <c r="F121" s="34"/>
      <c r="G121" s="34"/>
      <c r="H121" s="34"/>
      <c r="I121" s="34"/>
      <c r="J121" s="34"/>
      <c r="K121" s="34"/>
      <c r="L121" s="49"/>
      <c r="S121" s="32"/>
      <c r="T121" s="32"/>
      <c r="U121" s="32"/>
      <c r="V121" s="32"/>
      <c r="W121" s="32"/>
      <c r="X121" s="32"/>
      <c r="Y121" s="32"/>
      <c r="Z121" s="32"/>
      <c r="AA121" s="32"/>
      <c r="AB121" s="32"/>
      <c r="AC121" s="32"/>
      <c r="AD121" s="32"/>
      <c r="AE121" s="32"/>
    </row>
    <row r="122" spans="1:31" s="2" customFormat="1" ht="6.95" customHeight="1">
      <c r="A122" s="32"/>
      <c r="B122" s="33"/>
      <c r="C122" s="34"/>
      <c r="D122" s="34"/>
      <c r="E122" s="34"/>
      <c r="F122" s="34"/>
      <c r="G122" s="34"/>
      <c r="H122" s="34"/>
      <c r="I122" s="34"/>
      <c r="J122" s="34"/>
      <c r="K122" s="34"/>
      <c r="L122" s="49"/>
      <c r="S122" s="32"/>
      <c r="T122" s="32"/>
      <c r="U122" s="32"/>
      <c r="V122" s="32"/>
      <c r="W122" s="32"/>
      <c r="X122" s="32"/>
      <c r="Y122" s="32"/>
      <c r="Z122" s="32"/>
      <c r="AA122" s="32"/>
      <c r="AB122" s="32"/>
      <c r="AC122" s="32"/>
      <c r="AD122" s="32"/>
      <c r="AE122" s="32"/>
    </row>
    <row r="123" spans="1:31" s="2" customFormat="1" ht="12" customHeight="1">
      <c r="A123" s="32"/>
      <c r="B123" s="33"/>
      <c r="C123" s="27" t="s">
        <v>16</v>
      </c>
      <c r="D123" s="34"/>
      <c r="E123" s="34"/>
      <c r="F123" s="34"/>
      <c r="G123" s="34"/>
      <c r="H123" s="34"/>
      <c r="I123" s="34"/>
      <c r="J123" s="34"/>
      <c r="K123" s="34"/>
      <c r="L123" s="49"/>
      <c r="S123" s="32"/>
      <c r="T123" s="32"/>
      <c r="U123" s="32"/>
      <c r="V123" s="32"/>
      <c r="W123" s="32"/>
      <c r="X123" s="32"/>
      <c r="Y123" s="32"/>
      <c r="Z123" s="32"/>
      <c r="AA123" s="32"/>
      <c r="AB123" s="32"/>
      <c r="AC123" s="32"/>
      <c r="AD123" s="32"/>
      <c r="AE123" s="32"/>
    </row>
    <row r="124" spans="1:31" s="2" customFormat="1" ht="16.5" customHeight="1">
      <c r="A124" s="32"/>
      <c r="B124" s="33"/>
      <c r="C124" s="34"/>
      <c r="D124" s="34"/>
      <c r="E124" s="285" t="str">
        <f>E7</f>
        <v>Polní cesty stavby D6 v k.ú. Řevničov_3</v>
      </c>
      <c r="F124" s="286"/>
      <c r="G124" s="286"/>
      <c r="H124" s="286"/>
      <c r="I124" s="34"/>
      <c r="J124" s="34"/>
      <c r="K124" s="34"/>
      <c r="L124" s="49"/>
      <c r="S124" s="32"/>
      <c r="T124" s="32"/>
      <c r="U124" s="32"/>
      <c r="V124" s="32"/>
      <c r="W124" s="32"/>
      <c r="X124" s="32"/>
      <c r="Y124" s="32"/>
      <c r="Z124" s="32"/>
      <c r="AA124" s="32"/>
      <c r="AB124" s="32"/>
      <c r="AC124" s="32"/>
      <c r="AD124" s="32"/>
      <c r="AE124" s="32"/>
    </row>
    <row r="125" spans="2:12" s="1" customFormat="1" ht="12" customHeight="1">
      <c r="B125" s="19"/>
      <c r="C125" s="27" t="s">
        <v>137</v>
      </c>
      <c r="D125" s="20"/>
      <c r="E125" s="20"/>
      <c r="F125" s="20"/>
      <c r="G125" s="20"/>
      <c r="H125" s="20"/>
      <c r="I125" s="20"/>
      <c r="J125" s="20"/>
      <c r="K125" s="20"/>
      <c r="L125" s="18"/>
    </row>
    <row r="126" spans="1:31" s="2" customFormat="1" ht="16.5" customHeight="1">
      <c r="A126" s="32"/>
      <c r="B126" s="33"/>
      <c r="C126" s="34"/>
      <c r="D126" s="34"/>
      <c r="E126" s="285" t="s">
        <v>138</v>
      </c>
      <c r="F126" s="287"/>
      <c r="G126" s="287"/>
      <c r="H126" s="287"/>
      <c r="I126" s="34"/>
      <c r="J126" s="34"/>
      <c r="K126" s="34"/>
      <c r="L126" s="49"/>
      <c r="S126" s="32"/>
      <c r="T126" s="32"/>
      <c r="U126" s="32"/>
      <c r="V126" s="32"/>
      <c r="W126" s="32"/>
      <c r="X126" s="32"/>
      <c r="Y126" s="32"/>
      <c r="Z126" s="32"/>
      <c r="AA126" s="32"/>
      <c r="AB126" s="32"/>
      <c r="AC126" s="32"/>
      <c r="AD126" s="32"/>
      <c r="AE126" s="32"/>
    </row>
    <row r="127" spans="1:31" s="2" customFormat="1" ht="12" customHeight="1">
      <c r="A127" s="32"/>
      <c r="B127" s="33"/>
      <c r="C127" s="27" t="s">
        <v>139</v>
      </c>
      <c r="D127" s="34"/>
      <c r="E127" s="34"/>
      <c r="F127" s="34"/>
      <c r="G127" s="34"/>
      <c r="H127" s="34"/>
      <c r="I127" s="34"/>
      <c r="J127" s="34"/>
      <c r="K127" s="34"/>
      <c r="L127" s="49"/>
      <c r="S127" s="32"/>
      <c r="T127" s="32"/>
      <c r="U127" s="32"/>
      <c r="V127" s="32"/>
      <c r="W127" s="32"/>
      <c r="X127" s="32"/>
      <c r="Y127" s="32"/>
      <c r="Z127" s="32"/>
      <c r="AA127" s="32"/>
      <c r="AB127" s="32"/>
      <c r="AC127" s="32"/>
      <c r="AD127" s="32"/>
      <c r="AE127" s="32"/>
    </row>
    <row r="128" spans="1:31" s="2" customFormat="1" ht="16.5" customHeight="1">
      <c r="A128" s="32"/>
      <c r="B128" s="33"/>
      <c r="C128" s="34"/>
      <c r="D128" s="34"/>
      <c r="E128" s="238" t="str">
        <f>E11</f>
        <v>2020040111 - HPC 1 - severní část</v>
      </c>
      <c r="F128" s="287"/>
      <c r="G128" s="287"/>
      <c r="H128" s="287"/>
      <c r="I128" s="34"/>
      <c r="J128" s="34"/>
      <c r="K128" s="34"/>
      <c r="L128" s="49"/>
      <c r="S128" s="32"/>
      <c r="T128" s="32"/>
      <c r="U128" s="32"/>
      <c r="V128" s="32"/>
      <c r="W128" s="32"/>
      <c r="X128" s="32"/>
      <c r="Y128" s="32"/>
      <c r="Z128" s="32"/>
      <c r="AA128" s="32"/>
      <c r="AB128" s="32"/>
      <c r="AC128" s="32"/>
      <c r="AD128" s="32"/>
      <c r="AE128" s="32"/>
    </row>
    <row r="129" spans="1:31" s="2" customFormat="1" ht="6.95" customHeight="1">
      <c r="A129" s="32"/>
      <c r="B129" s="33"/>
      <c r="C129" s="34"/>
      <c r="D129" s="34"/>
      <c r="E129" s="34"/>
      <c r="F129" s="34"/>
      <c r="G129" s="34"/>
      <c r="H129" s="34"/>
      <c r="I129" s="34"/>
      <c r="J129" s="34"/>
      <c r="K129" s="34"/>
      <c r="L129" s="49"/>
      <c r="S129" s="32"/>
      <c r="T129" s="32"/>
      <c r="U129" s="32"/>
      <c r="V129" s="32"/>
      <c r="W129" s="32"/>
      <c r="X129" s="32"/>
      <c r="Y129" s="32"/>
      <c r="Z129" s="32"/>
      <c r="AA129" s="32"/>
      <c r="AB129" s="32"/>
      <c r="AC129" s="32"/>
      <c r="AD129" s="32"/>
      <c r="AE129" s="32"/>
    </row>
    <row r="130" spans="1:31" s="2" customFormat="1" ht="12" customHeight="1">
      <c r="A130" s="32"/>
      <c r="B130" s="33"/>
      <c r="C130" s="27" t="s">
        <v>20</v>
      </c>
      <c r="D130" s="34"/>
      <c r="E130" s="34"/>
      <c r="F130" s="25" t="str">
        <f>F14</f>
        <v>Řevníčov</v>
      </c>
      <c r="G130" s="34"/>
      <c r="H130" s="34"/>
      <c r="I130" s="27" t="s">
        <v>22</v>
      </c>
      <c r="J130" s="64" t="str">
        <f>IF(J14="","",J14)</f>
        <v>18. 4. 2020</v>
      </c>
      <c r="K130" s="34"/>
      <c r="L130" s="49"/>
      <c r="S130" s="32"/>
      <c r="T130" s="32"/>
      <c r="U130" s="32"/>
      <c r="V130" s="32"/>
      <c r="W130" s="32"/>
      <c r="X130" s="32"/>
      <c r="Y130" s="32"/>
      <c r="Z130" s="32"/>
      <c r="AA130" s="32"/>
      <c r="AB130" s="32"/>
      <c r="AC130" s="32"/>
      <c r="AD130" s="32"/>
      <c r="AE130" s="32"/>
    </row>
    <row r="131" spans="1:31" s="2" customFormat="1" ht="6.95" customHeight="1">
      <c r="A131" s="32"/>
      <c r="B131" s="33"/>
      <c r="C131" s="34"/>
      <c r="D131" s="34"/>
      <c r="E131" s="34"/>
      <c r="F131" s="34"/>
      <c r="G131" s="34"/>
      <c r="H131" s="34"/>
      <c r="I131" s="34"/>
      <c r="J131" s="34"/>
      <c r="K131" s="34"/>
      <c r="L131" s="49"/>
      <c r="S131" s="32"/>
      <c r="T131" s="32"/>
      <c r="U131" s="32"/>
      <c r="V131" s="32"/>
      <c r="W131" s="32"/>
      <c r="X131" s="32"/>
      <c r="Y131" s="32"/>
      <c r="Z131" s="32"/>
      <c r="AA131" s="32"/>
      <c r="AB131" s="32"/>
      <c r="AC131" s="32"/>
      <c r="AD131" s="32"/>
      <c r="AE131" s="32"/>
    </row>
    <row r="132" spans="1:31" s="2" customFormat="1" ht="15.2" customHeight="1">
      <c r="A132" s="32"/>
      <c r="B132" s="33"/>
      <c r="C132" s="27" t="s">
        <v>24</v>
      </c>
      <c r="D132" s="34"/>
      <c r="E132" s="34"/>
      <c r="F132" s="25" t="str">
        <f>E17</f>
        <v>Státní pozemkový úřad</v>
      </c>
      <c r="G132" s="34"/>
      <c r="H132" s="34"/>
      <c r="I132" s="27" t="s">
        <v>32</v>
      </c>
      <c r="J132" s="30" t="str">
        <f>E23</f>
        <v>S-pro servis s.r.o.</v>
      </c>
      <c r="K132" s="34"/>
      <c r="L132" s="49"/>
      <c r="S132" s="32"/>
      <c r="T132" s="32"/>
      <c r="U132" s="32"/>
      <c r="V132" s="32"/>
      <c r="W132" s="32"/>
      <c r="X132" s="32"/>
      <c r="Y132" s="32"/>
      <c r="Z132" s="32"/>
      <c r="AA132" s="32"/>
      <c r="AB132" s="32"/>
      <c r="AC132" s="32"/>
      <c r="AD132" s="32"/>
      <c r="AE132" s="32"/>
    </row>
    <row r="133" spans="1:31" s="2" customFormat="1" ht="15.2" customHeight="1">
      <c r="A133" s="32"/>
      <c r="B133" s="33"/>
      <c r="C133" s="27" t="s">
        <v>30</v>
      </c>
      <c r="D133" s="34"/>
      <c r="E133" s="34"/>
      <c r="F133" s="25" t="str">
        <f>IF(E20="","",E20)</f>
        <v>Vyplň údaj</v>
      </c>
      <c r="G133" s="34"/>
      <c r="H133" s="34"/>
      <c r="I133" s="27" t="s">
        <v>37</v>
      </c>
      <c r="J133" s="30" t="str">
        <f>E26</f>
        <v xml:space="preserve"> </v>
      </c>
      <c r="K133" s="34"/>
      <c r="L133" s="49"/>
      <c r="S133" s="32"/>
      <c r="T133" s="32"/>
      <c r="U133" s="32"/>
      <c r="V133" s="32"/>
      <c r="W133" s="32"/>
      <c r="X133" s="32"/>
      <c r="Y133" s="32"/>
      <c r="Z133" s="32"/>
      <c r="AA133" s="32"/>
      <c r="AB133" s="32"/>
      <c r="AC133" s="32"/>
      <c r="AD133" s="32"/>
      <c r="AE133" s="32"/>
    </row>
    <row r="134" spans="1:31" s="2" customFormat="1" ht="10.35" customHeight="1">
      <c r="A134" s="32"/>
      <c r="B134" s="33"/>
      <c r="C134" s="34"/>
      <c r="D134" s="34"/>
      <c r="E134" s="34"/>
      <c r="F134" s="34"/>
      <c r="G134" s="34"/>
      <c r="H134" s="34"/>
      <c r="I134" s="34"/>
      <c r="J134" s="34"/>
      <c r="K134" s="34"/>
      <c r="L134" s="49"/>
      <c r="S134" s="32"/>
      <c r="T134" s="32"/>
      <c r="U134" s="32"/>
      <c r="V134" s="32"/>
      <c r="W134" s="32"/>
      <c r="X134" s="32"/>
      <c r="Y134" s="32"/>
      <c r="Z134" s="32"/>
      <c r="AA134" s="32"/>
      <c r="AB134" s="32"/>
      <c r="AC134" s="32"/>
      <c r="AD134" s="32"/>
      <c r="AE134" s="32"/>
    </row>
    <row r="135" spans="1:31" s="11" customFormat="1" ht="29.25" customHeight="1">
      <c r="A135" s="162"/>
      <c r="B135" s="163"/>
      <c r="C135" s="164" t="s">
        <v>163</v>
      </c>
      <c r="D135" s="165" t="s">
        <v>65</v>
      </c>
      <c r="E135" s="165" t="s">
        <v>61</v>
      </c>
      <c r="F135" s="165" t="s">
        <v>62</v>
      </c>
      <c r="G135" s="165" t="s">
        <v>164</v>
      </c>
      <c r="H135" s="165" t="s">
        <v>165</v>
      </c>
      <c r="I135" s="165" t="s">
        <v>166</v>
      </c>
      <c r="J135" s="165" t="s">
        <v>143</v>
      </c>
      <c r="K135" s="166" t="s">
        <v>167</v>
      </c>
      <c r="L135" s="167"/>
      <c r="M135" s="73" t="s">
        <v>1</v>
      </c>
      <c r="N135" s="74" t="s">
        <v>44</v>
      </c>
      <c r="O135" s="74" t="s">
        <v>168</v>
      </c>
      <c r="P135" s="74" t="s">
        <v>169</v>
      </c>
      <c r="Q135" s="74" t="s">
        <v>170</v>
      </c>
      <c r="R135" s="74" t="s">
        <v>171</v>
      </c>
      <c r="S135" s="74" t="s">
        <v>172</v>
      </c>
      <c r="T135" s="75" t="s">
        <v>173</v>
      </c>
      <c r="U135" s="162"/>
      <c r="V135" s="162"/>
      <c r="W135" s="162"/>
      <c r="X135" s="162"/>
      <c r="Y135" s="162"/>
      <c r="Z135" s="162"/>
      <c r="AA135" s="162"/>
      <c r="AB135" s="162"/>
      <c r="AC135" s="162"/>
      <c r="AD135" s="162"/>
      <c r="AE135" s="162"/>
    </row>
    <row r="136" spans="1:63" s="2" customFormat="1" ht="22.9" customHeight="1">
      <c r="A136" s="32"/>
      <c r="B136" s="33"/>
      <c r="C136" s="80" t="s">
        <v>174</v>
      </c>
      <c r="D136" s="34"/>
      <c r="E136" s="34"/>
      <c r="F136" s="34"/>
      <c r="G136" s="34"/>
      <c r="H136" s="34"/>
      <c r="I136" s="34"/>
      <c r="J136" s="168">
        <f>BK136</f>
        <v>0</v>
      </c>
      <c r="K136" s="34"/>
      <c r="L136" s="37"/>
      <c r="M136" s="76"/>
      <c r="N136" s="169"/>
      <c r="O136" s="77"/>
      <c r="P136" s="170">
        <f>P137+P278</f>
        <v>0</v>
      </c>
      <c r="Q136" s="77"/>
      <c r="R136" s="170">
        <f>R137+R278</f>
        <v>1269.6594224100002</v>
      </c>
      <c r="S136" s="77"/>
      <c r="T136" s="171">
        <f>T137+T278</f>
        <v>321.89572</v>
      </c>
      <c r="U136" s="32"/>
      <c r="V136" s="32"/>
      <c r="W136" s="32"/>
      <c r="X136" s="32"/>
      <c r="Y136" s="32"/>
      <c r="Z136" s="32"/>
      <c r="AA136" s="32"/>
      <c r="AB136" s="32"/>
      <c r="AC136" s="32"/>
      <c r="AD136" s="32"/>
      <c r="AE136" s="32"/>
      <c r="AT136" s="15" t="s">
        <v>79</v>
      </c>
      <c r="AU136" s="15" t="s">
        <v>145</v>
      </c>
      <c r="BK136" s="172">
        <f>BK137+BK278</f>
        <v>0</v>
      </c>
    </row>
    <row r="137" spans="2:63" s="12" customFormat="1" ht="25.9" customHeight="1">
      <c r="B137" s="173"/>
      <c r="C137" s="174"/>
      <c r="D137" s="175" t="s">
        <v>79</v>
      </c>
      <c r="E137" s="176" t="s">
        <v>175</v>
      </c>
      <c r="F137" s="176" t="s">
        <v>176</v>
      </c>
      <c r="G137" s="174"/>
      <c r="H137" s="174"/>
      <c r="I137" s="177"/>
      <c r="J137" s="178">
        <f>BK137</f>
        <v>0</v>
      </c>
      <c r="K137" s="174"/>
      <c r="L137" s="179"/>
      <c r="M137" s="180"/>
      <c r="N137" s="181"/>
      <c r="O137" s="181"/>
      <c r="P137" s="182">
        <f>P138+P199+P206+P213+P246+P250+P265+P275</f>
        <v>0</v>
      </c>
      <c r="Q137" s="181"/>
      <c r="R137" s="182">
        <f>R138+R199+R206+R213+R246+R250+R265+R275</f>
        <v>1269.6594224100002</v>
      </c>
      <c r="S137" s="181"/>
      <c r="T137" s="183">
        <f>T138+T199+T206+T213+T246+T250+T265+T275</f>
        <v>321.89572</v>
      </c>
      <c r="AR137" s="184" t="s">
        <v>87</v>
      </c>
      <c r="AT137" s="185" t="s">
        <v>79</v>
      </c>
      <c r="AU137" s="185" t="s">
        <v>80</v>
      </c>
      <c r="AY137" s="184" t="s">
        <v>177</v>
      </c>
      <c r="BK137" s="186">
        <f>BK138+BK199+BK206+BK213+BK246+BK250+BK265+BK275</f>
        <v>0</v>
      </c>
    </row>
    <row r="138" spans="2:63" s="12" customFormat="1" ht="22.9" customHeight="1">
      <c r="B138" s="173"/>
      <c r="C138" s="174"/>
      <c r="D138" s="175" t="s">
        <v>79</v>
      </c>
      <c r="E138" s="187" t="s">
        <v>87</v>
      </c>
      <c r="F138" s="187" t="s">
        <v>178</v>
      </c>
      <c r="G138" s="174"/>
      <c r="H138" s="174"/>
      <c r="I138" s="177"/>
      <c r="J138" s="188">
        <f>BK138</f>
        <v>0</v>
      </c>
      <c r="K138" s="174"/>
      <c r="L138" s="179"/>
      <c r="M138" s="180"/>
      <c r="N138" s="181"/>
      <c r="O138" s="181"/>
      <c r="P138" s="182">
        <f>SUM(P139:P198)</f>
        <v>0</v>
      </c>
      <c r="Q138" s="181"/>
      <c r="R138" s="182">
        <f>SUM(R139:R198)</f>
        <v>28.875</v>
      </c>
      <c r="S138" s="181"/>
      <c r="T138" s="183">
        <f>SUM(T139:T198)</f>
        <v>271.06772</v>
      </c>
      <c r="AR138" s="184" t="s">
        <v>87</v>
      </c>
      <c r="AT138" s="185" t="s">
        <v>79</v>
      </c>
      <c r="AU138" s="185" t="s">
        <v>87</v>
      </c>
      <c r="AY138" s="184" t="s">
        <v>177</v>
      </c>
      <c r="BK138" s="186">
        <f>SUM(BK139:BK198)</f>
        <v>0</v>
      </c>
    </row>
    <row r="139" spans="1:65" s="2" customFormat="1" ht="24.2" customHeight="1">
      <c r="A139" s="32"/>
      <c r="B139" s="33"/>
      <c r="C139" s="189" t="s">
        <v>87</v>
      </c>
      <c r="D139" s="189" t="s">
        <v>179</v>
      </c>
      <c r="E139" s="190" t="s">
        <v>180</v>
      </c>
      <c r="F139" s="191" t="s">
        <v>181</v>
      </c>
      <c r="G139" s="192" t="s">
        <v>182</v>
      </c>
      <c r="H139" s="193">
        <v>544.808</v>
      </c>
      <c r="I139" s="194"/>
      <c r="J139" s="195">
        <f>ROUND(I139*H139,2)</f>
        <v>0</v>
      </c>
      <c r="K139" s="191" t="s">
        <v>183</v>
      </c>
      <c r="L139" s="37"/>
      <c r="M139" s="196" t="s">
        <v>1</v>
      </c>
      <c r="N139" s="197" t="s">
        <v>45</v>
      </c>
      <c r="O139" s="69"/>
      <c r="P139" s="198">
        <f>O139*H139</f>
        <v>0</v>
      </c>
      <c r="Q139" s="198">
        <v>0</v>
      </c>
      <c r="R139" s="198">
        <f>Q139*H139</f>
        <v>0</v>
      </c>
      <c r="S139" s="198">
        <v>0.29</v>
      </c>
      <c r="T139" s="199">
        <f>S139*H139</f>
        <v>157.99432</v>
      </c>
      <c r="U139" s="32"/>
      <c r="V139" s="32"/>
      <c r="W139" s="32"/>
      <c r="X139" s="32"/>
      <c r="Y139" s="32"/>
      <c r="Z139" s="32"/>
      <c r="AA139" s="32"/>
      <c r="AB139" s="32"/>
      <c r="AC139" s="32"/>
      <c r="AD139" s="32"/>
      <c r="AE139" s="32"/>
      <c r="AR139" s="200" t="s">
        <v>184</v>
      </c>
      <c r="AT139" s="200" t="s">
        <v>179</v>
      </c>
      <c r="AU139" s="200" t="s">
        <v>89</v>
      </c>
      <c r="AY139" s="15" t="s">
        <v>177</v>
      </c>
      <c r="BE139" s="201">
        <f>IF(N139="základní",J139,0)</f>
        <v>0</v>
      </c>
      <c r="BF139" s="201">
        <f>IF(N139="snížená",J139,0)</f>
        <v>0</v>
      </c>
      <c r="BG139" s="201">
        <f>IF(N139="zákl. přenesená",J139,0)</f>
        <v>0</v>
      </c>
      <c r="BH139" s="201">
        <f>IF(N139="sníž. přenesená",J139,0)</f>
        <v>0</v>
      </c>
      <c r="BI139" s="201">
        <f>IF(N139="nulová",J139,0)</f>
        <v>0</v>
      </c>
      <c r="BJ139" s="15" t="s">
        <v>87</v>
      </c>
      <c r="BK139" s="201">
        <f>ROUND(I139*H139,2)</f>
        <v>0</v>
      </c>
      <c r="BL139" s="15" t="s">
        <v>184</v>
      </c>
      <c r="BM139" s="200" t="s">
        <v>185</v>
      </c>
    </row>
    <row r="140" spans="1:47" s="2" customFormat="1" ht="39">
      <c r="A140" s="32"/>
      <c r="B140" s="33"/>
      <c r="C140" s="34"/>
      <c r="D140" s="202" t="s">
        <v>186</v>
      </c>
      <c r="E140" s="34"/>
      <c r="F140" s="203" t="s">
        <v>187</v>
      </c>
      <c r="G140" s="34"/>
      <c r="H140" s="34"/>
      <c r="I140" s="204"/>
      <c r="J140" s="34"/>
      <c r="K140" s="34"/>
      <c r="L140" s="37"/>
      <c r="M140" s="205"/>
      <c r="N140" s="206"/>
      <c r="O140" s="69"/>
      <c r="P140" s="69"/>
      <c r="Q140" s="69"/>
      <c r="R140" s="69"/>
      <c r="S140" s="69"/>
      <c r="T140" s="70"/>
      <c r="U140" s="32"/>
      <c r="V140" s="32"/>
      <c r="W140" s="32"/>
      <c r="X140" s="32"/>
      <c r="Y140" s="32"/>
      <c r="Z140" s="32"/>
      <c r="AA140" s="32"/>
      <c r="AB140" s="32"/>
      <c r="AC140" s="32"/>
      <c r="AD140" s="32"/>
      <c r="AE140" s="32"/>
      <c r="AT140" s="15" t="s">
        <v>186</v>
      </c>
      <c r="AU140" s="15" t="s">
        <v>89</v>
      </c>
    </row>
    <row r="141" spans="1:47" s="2" customFormat="1" ht="19.5">
      <c r="A141" s="32"/>
      <c r="B141" s="33"/>
      <c r="C141" s="34"/>
      <c r="D141" s="202" t="s">
        <v>188</v>
      </c>
      <c r="E141" s="34"/>
      <c r="F141" s="207" t="s">
        <v>189</v>
      </c>
      <c r="G141" s="34"/>
      <c r="H141" s="34"/>
      <c r="I141" s="204"/>
      <c r="J141" s="34"/>
      <c r="K141" s="34"/>
      <c r="L141" s="37"/>
      <c r="M141" s="205"/>
      <c r="N141" s="206"/>
      <c r="O141" s="69"/>
      <c r="P141" s="69"/>
      <c r="Q141" s="69"/>
      <c r="R141" s="69"/>
      <c r="S141" s="69"/>
      <c r="T141" s="70"/>
      <c r="U141" s="32"/>
      <c r="V141" s="32"/>
      <c r="W141" s="32"/>
      <c r="X141" s="32"/>
      <c r="Y141" s="32"/>
      <c r="Z141" s="32"/>
      <c r="AA141" s="32"/>
      <c r="AB141" s="32"/>
      <c r="AC141" s="32"/>
      <c r="AD141" s="32"/>
      <c r="AE141" s="32"/>
      <c r="AT141" s="15" t="s">
        <v>188</v>
      </c>
      <c r="AU141" s="15" t="s">
        <v>89</v>
      </c>
    </row>
    <row r="142" spans="1:65" s="2" customFormat="1" ht="24.2" customHeight="1">
      <c r="A142" s="32"/>
      <c r="B142" s="33"/>
      <c r="C142" s="189" t="s">
        <v>89</v>
      </c>
      <c r="D142" s="189" t="s">
        <v>179</v>
      </c>
      <c r="E142" s="190" t="s">
        <v>190</v>
      </c>
      <c r="F142" s="191" t="s">
        <v>191</v>
      </c>
      <c r="G142" s="192" t="s">
        <v>182</v>
      </c>
      <c r="H142" s="193">
        <v>513.97</v>
      </c>
      <c r="I142" s="194"/>
      <c r="J142" s="195">
        <f>ROUND(I142*H142,2)</f>
        <v>0</v>
      </c>
      <c r="K142" s="191" t="s">
        <v>183</v>
      </c>
      <c r="L142" s="37"/>
      <c r="M142" s="196" t="s">
        <v>1</v>
      </c>
      <c r="N142" s="197" t="s">
        <v>45</v>
      </c>
      <c r="O142" s="69"/>
      <c r="P142" s="198">
        <f>O142*H142</f>
        <v>0</v>
      </c>
      <c r="Q142" s="198">
        <v>0</v>
      </c>
      <c r="R142" s="198">
        <f>Q142*H142</f>
        <v>0</v>
      </c>
      <c r="S142" s="198">
        <v>0.22</v>
      </c>
      <c r="T142" s="199">
        <f>S142*H142</f>
        <v>113.0734</v>
      </c>
      <c r="U142" s="32"/>
      <c r="V142" s="32"/>
      <c r="W142" s="32"/>
      <c r="X142" s="32"/>
      <c r="Y142" s="32"/>
      <c r="Z142" s="32"/>
      <c r="AA142" s="32"/>
      <c r="AB142" s="32"/>
      <c r="AC142" s="32"/>
      <c r="AD142" s="32"/>
      <c r="AE142" s="32"/>
      <c r="AR142" s="200" t="s">
        <v>184</v>
      </c>
      <c r="AT142" s="200" t="s">
        <v>179</v>
      </c>
      <c r="AU142" s="200" t="s">
        <v>89</v>
      </c>
      <c r="AY142" s="15" t="s">
        <v>177</v>
      </c>
      <c r="BE142" s="201">
        <f>IF(N142="základní",J142,0)</f>
        <v>0</v>
      </c>
      <c r="BF142" s="201">
        <f>IF(N142="snížená",J142,0)</f>
        <v>0</v>
      </c>
      <c r="BG142" s="201">
        <f>IF(N142="zákl. přenesená",J142,0)</f>
        <v>0</v>
      </c>
      <c r="BH142" s="201">
        <f>IF(N142="sníž. přenesená",J142,0)</f>
        <v>0</v>
      </c>
      <c r="BI142" s="201">
        <f>IF(N142="nulová",J142,0)</f>
        <v>0</v>
      </c>
      <c r="BJ142" s="15" t="s">
        <v>87</v>
      </c>
      <c r="BK142" s="201">
        <f>ROUND(I142*H142,2)</f>
        <v>0</v>
      </c>
      <c r="BL142" s="15" t="s">
        <v>184</v>
      </c>
      <c r="BM142" s="200" t="s">
        <v>192</v>
      </c>
    </row>
    <row r="143" spans="1:47" s="2" customFormat="1" ht="39">
      <c r="A143" s="32"/>
      <c r="B143" s="33"/>
      <c r="C143" s="34"/>
      <c r="D143" s="202" t="s">
        <v>186</v>
      </c>
      <c r="E143" s="34"/>
      <c r="F143" s="203" t="s">
        <v>193</v>
      </c>
      <c r="G143" s="34"/>
      <c r="H143" s="34"/>
      <c r="I143" s="204"/>
      <c r="J143" s="34"/>
      <c r="K143" s="34"/>
      <c r="L143" s="37"/>
      <c r="M143" s="205"/>
      <c r="N143" s="206"/>
      <c r="O143" s="69"/>
      <c r="P143" s="69"/>
      <c r="Q143" s="69"/>
      <c r="R143" s="69"/>
      <c r="S143" s="69"/>
      <c r="T143" s="70"/>
      <c r="U143" s="32"/>
      <c r="V143" s="32"/>
      <c r="W143" s="32"/>
      <c r="X143" s="32"/>
      <c r="Y143" s="32"/>
      <c r="Z143" s="32"/>
      <c r="AA143" s="32"/>
      <c r="AB143" s="32"/>
      <c r="AC143" s="32"/>
      <c r="AD143" s="32"/>
      <c r="AE143" s="32"/>
      <c r="AT143" s="15" t="s">
        <v>186</v>
      </c>
      <c r="AU143" s="15" t="s">
        <v>89</v>
      </c>
    </row>
    <row r="144" spans="1:47" s="2" customFormat="1" ht="19.5">
      <c r="A144" s="32"/>
      <c r="B144" s="33"/>
      <c r="C144" s="34"/>
      <c r="D144" s="202" t="s">
        <v>188</v>
      </c>
      <c r="E144" s="34"/>
      <c r="F144" s="207" t="s">
        <v>194</v>
      </c>
      <c r="G144" s="34"/>
      <c r="H144" s="34"/>
      <c r="I144" s="204"/>
      <c r="J144" s="34"/>
      <c r="K144" s="34"/>
      <c r="L144" s="37"/>
      <c r="M144" s="205"/>
      <c r="N144" s="206"/>
      <c r="O144" s="69"/>
      <c r="P144" s="69"/>
      <c r="Q144" s="69"/>
      <c r="R144" s="69"/>
      <c r="S144" s="69"/>
      <c r="T144" s="70"/>
      <c r="U144" s="32"/>
      <c r="V144" s="32"/>
      <c r="W144" s="32"/>
      <c r="X144" s="32"/>
      <c r="Y144" s="32"/>
      <c r="Z144" s="32"/>
      <c r="AA144" s="32"/>
      <c r="AB144" s="32"/>
      <c r="AC144" s="32"/>
      <c r="AD144" s="32"/>
      <c r="AE144" s="32"/>
      <c r="AT144" s="15" t="s">
        <v>188</v>
      </c>
      <c r="AU144" s="15" t="s">
        <v>89</v>
      </c>
    </row>
    <row r="145" spans="1:65" s="2" customFormat="1" ht="24.2" customHeight="1">
      <c r="A145" s="32"/>
      <c r="B145" s="33"/>
      <c r="C145" s="189" t="s">
        <v>195</v>
      </c>
      <c r="D145" s="189" t="s">
        <v>179</v>
      </c>
      <c r="E145" s="190" t="s">
        <v>196</v>
      </c>
      <c r="F145" s="191" t="s">
        <v>197</v>
      </c>
      <c r="G145" s="192" t="s">
        <v>198</v>
      </c>
      <c r="H145" s="193">
        <v>27.6</v>
      </c>
      <c r="I145" s="194"/>
      <c r="J145" s="195">
        <f>ROUND(I145*H145,2)</f>
        <v>0</v>
      </c>
      <c r="K145" s="191" t="s">
        <v>183</v>
      </c>
      <c r="L145" s="37"/>
      <c r="M145" s="196" t="s">
        <v>1</v>
      </c>
      <c r="N145" s="197" t="s">
        <v>45</v>
      </c>
      <c r="O145" s="69"/>
      <c r="P145" s="198">
        <f>O145*H145</f>
        <v>0</v>
      </c>
      <c r="Q145" s="198">
        <v>0</v>
      </c>
      <c r="R145" s="198">
        <f>Q145*H145</f>
        <v>0</v>
      </c>
      <c r="S145" s="198">
        <v>0</v>
      </c>
      <c r="T145" s="199">
        <f>S145*H145</f>
        <v>0</v>
      </c>
      <c r="U145" s="32"/>
      <c r="V145" s="32"/>
      <c r="W145" s="32"/>
      <c r="X145" s="32"/>
      <c r="Y145" s="32"/>
      <c r="Z145" s="32"/>
      <c r="AA145" s="32"/>
      <c r="AB145" s="32"/>
      <c r="AC145" s="32"/>
      <c r="AD145" s="32"/>
      <c r="AE145" s="32"/>
      <c r="AR145" s="200" t="s">
        <v>184</v>
      </c>
      <c r="AT145" s="200" t="s">
        <v>179</v>
      </c>
      <c r="AU145" s="200" t="s">
        <v>89</v>
      </c>
      <c r="AY145" s="15" t="s">
        <v>177</v>
      </c>
      <c r="BE145" s="201">
        <f>IF(N145="základní",J145,0)</f>
        <v>0</v>
      </c>
      <c r="BF145" s="201">
        <f>IF(N145="snížená",J145,0)</f>
        <v>0</v>
      </c>
      <c r="BG145" s="201">
        <f>IF(N145="zákl. přenesená",J145,0)</f>
        <v>0</v>
      </c>
      <c r="BH145" s="201">
        <f>IF(N145="sníž. přenesená",J145,0)</f>
        <v>0</v>
      </c>
      <c r="BI145" s="201">
        <f>IF(N145="nulová",J145,0)</f>
        <v>0</v>
      </c>
      <c r="BJ145" s="15" t="s">
        <v>87</v>
      </c>
      <c r="BK145" s="201">
        <f>ROUND(I145*H145,2)</f>
        <v>0</v>
      </c>
      <c r="BL145" s="15" t="s">
        <v>184</v>
      </c>
      <c r="BM145" s="200" t="s">
        <v>199</v>
      </c>
    </row>
    <row r="146" spans="1:47" s="2" customFormat="1" ht="19.5">
      <c r="A146" s="32"/>
      <c r="B146" s="33"/>
      <c r="C146" s="34"/>
      <c r="D146" s="202" t="s">
        <v>186</v>
      </c>
      <c r="E146" s="34"/>
      <c r="F146" s="203" t="s">
        <v>200</v>
      </c>
      <c r="G146" s="34"/>
      <c r="H146" s="34"/>
      <c r="I146" s="204"/>
      <c r="J146" s="34"/>
      <c r="K146" s="34"/>
      <c r="L146" s="37"/>
      <c r="M146" s="205"/>
      <c r="N146" s="206"/>
      <c r="O146" s="69"/>
      <c r="P146" s="69"/>
      <c r="Q146" s="69"/>
      <c r="R146" s="69"/>
      <c r="S146" s="69"/>
      <c r="T146" s="70"/>
      <c r="U146" s="32"/>
      <c r="V146" s="32"/>
      <c r="W146" s="32"/>
      <c r="X146" s="32"/>
      <c r="Y146" s="32"/>
      <c r="Z146" s="32"/>
      <c r="AA146" s="32"/>
      <c r="AB146" s="32"/>
      <c r="AC146" s="32"/>
      <c r="AD146" s="32"/>
      <c r="AE146" s="32"/>
      <c r="AT146" s="15" t="s">
        <v>186</v>
      </c>
      <c r="AU146" s="15" t="s">
        <v>89</v>
      </c>
    </row>
    <row r="147" spans="1:47" s="2" customFormat="1" ht="19.5">
      <c r="A147" s="32"/>
      <c r="B147" s="33"/>
      <c r="C147" s="34"/>
      <c r="D147" s="202" t="s">
        <v>188</v>
      </c>
      <c r="E147" s="34"/>
      <c r="F147" s="207" t="s">
        <v>201</v>
      </c>
      <c r="G147" s="34"/>
      <c r="H147" s="34"/>
      <c r="I147" s="204"/>
      <c r="J147" s="34"/>
      <c r="K147" s="34"/>
      <c r="L147" s="37"/>
      <c r="M147" s="205"/>
      <c r="N147" s="206"/>
      <c r="O147" s="69"/>
      <c r="P147" s="69"/>
      <c r="Q147" s="69"/>
      <c r="R147" s="69"/>
      <c r="S147" s="69"/>
      <c r="T147" s="70"/>
      <c r="U147" s="32"/>
      <c r="V147" s="32"/>
      <c r="W147" s="32"/>
      <c r="X147" s="32"/>
      <c r="Y147" s="32"/>
      <c r="Z147" s="32"/>
      <c r="AA147" s="32"/>
      <c r="AB147" s="32"/>
      <c r="AC147" s="32"/>
      <c r="AD147" s="32"/>
      <c r="AE147" s="32"/>
      <c r="AT147" s="15" t="s">
        <v>188</v>
      </c>
      <c r="AU147" s="15" t="s">
        <v>89</v>
      </c>
    </row>
    <row r="148" spans="1:65" s="2" customFormat="1" ht="24.2" customHeight="1">
      <c r="A148" s="32"/>
      <c r="B148" s="33"/>
      <c r="C148" s="189" t="s">
        <v>184</v>
      </c>
      <c r="D148" s="189" t="s">
        <v>179</v>
      </c>
      <c r="E148" s="190" t="s">
        <v>202</v>
      </c>
      <c r="F148" s="191" t="s">
        <v>203</v>
      </c>
      <c r="G148" s="192" t="s">
        <v>198</v>
      </c>
      <c r="H148" s="193">
        <v>248.667</v>
      </c>
      <c r="I148" s="194"/>
      <c r="J148" s="195">
        <f>ROUND(I148*H148,2)</f>
        <v>0</v>
      </c>
      <c r="K148" s="191" t="s">
        <v>183</v>
      </c>
      <c r="L148" s="37"/>
      <c r="M148" s="196" t="s">
        <v>1</v>
      </c>
      <c r="N148" s="197" t="s">
        <v>45</v>
      </c>
      <c r="O148" s="69"/>
      <c r="P148" s="198">
        <f>O148*H148</f>
        <v>0</v>
      </c>
      <c r="Q148" s="198">
        <v>0</v>
      </c>
      <c r="R148" s="198">
        <f>Q148*H148</f>
        <v>0</v>
      </c>
      <c r="S148" s="198">
        <v>0</v>
      </c>
      <c r="T148" s="199">
        <f>S148*H148</f>
        <v>0</v>
      </c>
      <c r="U148" s="32"/>
      <c r="V148" s="32"/>
      <c r="W148" s="32"/>
      <c r="X148" s="32"/>
      <c r="Y148" s="32"/>
      <c r="Z148" s="32"/>
      <c r="AA148" s="32"/>
      <c r="AB148" s="32"/>
      <c r="AC148" s="32"/>
      <c r="AD148" s="32"/>
      <c r="AE148" s="32"/>
      <c r="AR148" s="200" t="s">
        <v>184</v>
      </c>
      <c r="AT148" s="200" t="s">
        <v>179</v>
      </c>
      <c r="AU148" s="200" t="s">
        <v>89</v>
      </c>
      <c r="AY148" s="15" t="s">
        <v>177</v>
      </c>
      <c r="BE148" s="201">
        <f>IF(N148="základní",J148,0)</f>
        <v>0</v>
      </c>
      <c r="BF148" s="201">
        <f>IF(N148="snížená",J148,0)</f>
        <v>0</v>
      </c>
      <c r="BG148" s="201">
        <f>IF(N148="zákl. přenesená",J148,0)</f>
        <v>0</v>
      </c>
      <c r="BH148" s="201">
        <f>IF(N148="sníž. přenesená",J148,0)</f>
        <v>0</v>
      </c>
      <c r="BI148" s="201">
        <f>IF(N148="nulová",J148,0)</f>
        <v>0</v>
      </c>
      <c r="BJ148" s="15" t="s">
        <v>87</v>
      </c>
      <c r="BK148" s="201">
        <f>ROUND(I148*H148,2)</f>
        <v>0</v>
      </c>
      <c r="BL148" s="15" t="s">
        <v>184</v>
      </c>
      <c r="BM148" s="200" t="s">
        <v>204</v>
      </c>
    </row>
    <row r="149" spans="1:47" s="2" customFormat="1" ht="19.5">
      <c r="A149" s="32"/>
      <c r="B149" s="33"/>
      <c r="C149" s="34"/>
      <c r="D149" s="202" t="s">
        <v>186</v>
      </c>
      <c r="E149" s="34"/>
      <c r="F149" s="203" t="s">
        <v>205</v>
      </c>
      <c r="G149" s="34"/>
      <c r="H149" s="34"/>
      <c r="I149" s="204"/>
      <c r="J149" s="34"/>
      <c r="K149" s="34"/>
      <c r="L149" s="37"/>
      <c r="M149" s="205"/>
      <c r="N149" s="206"/>
      <c r="O149" s="69"/>
      <c r="P149" s="69"/>
      <c r="Q149" s="69"/>
      <c r="R149" s="69"/>
      <c r="S149" s="69"/>
      <c r="T149" s="70"/>
      <c r="U149" s="32"/>
      <c r="V149" s="32"/>
      <c r="W149" s="32"/>
      <c r="X149" s="32"/>
      <c r="Y149" s="32"/>
      <c r="Z149" s="32"/>
      <c r="AA149" s="32"/>
      <c r="AB149" s="32"/>
      <c r="AC149" s="32"/>
      <c r="AD149" s="32"/>
      <c r="AE149" s="32"/>
      <c r="AT149" s="15" t="s">
        <v>186</v>
      </c>
      <c r="AU149" s="15" t="s">
        <v>89</v>
      </c>
    </row>
    <row r="150" spans="1:47" s="2" customFormat="1" ht="29.25">
      <c r="A150" s="32"/>
      <c r="B150" s="33"/>
      <c r="C150" s="34"/>
      <c r="D150" s="202" t="s">
        <v>188</v>
      </c>
      <c r="E150" s="34"/>
      <c r="F150" s="207" t="s">
        <v>206</v>
      </c>
      <c r="G150" s="34"/>
      <c r="H150" s="34"/>
      <c r="I150" s="204"/>
      <c r="J150" s="34"/>
      <c r="K150" s="34"/>
      <c r="L150" s="37"/>
      <c r="M150" s="205"/>
      <c r="N150" s="206"/>
      <c r="O150" s="69"/>
      <c r="P150" s="69"/>
      <c r="Q150" s="69"/>
      <c r="R150" s="69"/>
      <c r="S150" s="69"/>
      <c r="T150" s="70"/>
      <c r="U150" s="32"/>
      <c r="V150" s="32"/>
      <c r="W150" s="32"/>
      <c r="X150" s="32"/>
      <c r="Y150" s="32"/>
      <c r="Z150" s="32"/>
      <c r="AA150" s="32"/>
      <c r="AB150" s="32"/>
      <c r="AC150" s="32"/>
      <c r="AD150" s="32"/>
      <c r="AE150" s="32"/>
      <c r="AT150" s="15" t="s">
        <v>188</v>
      </c>
      <c r="AU150" s="15" t="s">
        <v>89</v>
      </c>
    </row>
    <row r="151" spans="1:65" s="2" customFormat="1" ht="24.2" customHeight="1">
      <c r="A151" s="32"/>
      <c r="B151" s="33"/>
      <c r="C151" s="189" t="s">
        <v>207</v>
      </c>
      <c r="D151" s="189" t="s">
        <v>179</v>
      </c>
      <c r="E151" s="190" t="s">
        <v>202</v>
      </c>
      <c r="F151" s="191" t="s">
        <v>203</v>
      </c>
      <c r="G151" s="192" t="s">
        <v>198</v>
      </c>
      <c r="H151" s="193">
        <v>207.723</v>
      </c>
      <c r="I151" s="194"/>
      <c r="J151" s="195">
        <f>ROUND(I151*H151,2)</f>
        <v>0</v>
      </c>
      <c r="K151" s="191" t="s">
        <v>183</v>
      </c>
      <c r="L151" s="37"/>
      <c r="M151" s="196" t="s">
        <v>1</v>
      </c>
      <c r="N151" s="197" t="s">
        <v>45</v>
      </c>
      <c r="O151" s="69"/>
      <c r="P151" s="198">
        <f>O151*H151</f>
        <v>0</v>
      </c>
      <c r="Q151" s="198">
        <v>0</v>
      </c>
      <c r="R151" s="198">
        <f>Q151*H151</f>
        <v>0</v>
      </c>
      <c r="S151" s="198">
        <v>0</v>
      </c>
      <c r="T151" s="199">
        <f>S151*H151</f>
        <v>0</v>
      </c>
      <c r="U151" s="32"/>
      <c r="V151" s="32"/>
      <c r="W151" s="32"/>
      <c r="X151" s="32"/>
      <c r="Y151" s="32"/>
      <c r="Z151" s="32"/>
      <c r="AA151" s="32"/>
      <c r="AB151" s="32"/>
      <c r="AC151" s="32"/>
      <c r="AD151" s="32"/>
      <c r="AE151" s="32"/>
      <c r="AR151" s="200" t="s">
        <v>184</v>
      </c>
      <c r="AT151" s="200" t="s">
        <v>179</v>
      </c>
      <c r="AU151" s="200" t="s">
        <v>89</v>
      </c>
      <c r="AY151" s="15" t="s">
        <v>177</v>
      </c>
      <c r="BE151" s="201">
        <f>IF(N151="základní",J151,0)</f>
        <v>0</v>
      </c>
      <c r="BF151" s="201">
        <f>IF(N151="snížená",J151,0)</f>
        <v>0</v>
      </c>
      <c r="BG151" s="201">
        <f>IF(N151="zákl. přenesená",J151,0)</f>
        <v>0</v>
      </c>
      <c r="BH151" s="201">
        <f>IF(N151="sníž. přenesená",J151,0)</f>
        <v>0</v>
      </c>
      <c r="BI151" s="201">
        <f>IF(N151="nulová",J151,0)</f>
        <v>0</v>
      </c>
      <c r="BJ151" s="15" t="s">
        <v>87</v>
      </c>
      <c r="BK151" s="201">
        <f>ROUND(I151*H151,2)</f>
        <v>0</v>
      </c>
      <c r="BL151" s="15" t="s">
        <v>184</v>
      </c>
      <c r="BM151" s="200" t="s">
        <v>208</v>
      </c>
    </row>
    <row r="152" spans="1:47" s="2" customFormat="1" ht="19.5">
      <c r="A152" s="32"/>
      <c r="B152" s="33"/>
      <c r="C152" s="34"/>
      <c r="D152" s="202" t="s">
        <v>186</v>
      </c>
      <c r="E152" s="34"/>
      <c r="F152" s="203" t="s">
        <v>205</v>
      </c>
      <c r="G152" s="34"/>
      <c r="H152" s="34"/>
      <c r="I152" s="204"/>
      <c r="J152" s="34"/>
      <c r="K152" s="34"/>
      <c r="L152" s="37"/>
      <c r="M152" s="205"/>
      <c r="N152" s="206"/>
      <c r="O152" s="69"/>
      <c r="P152" s="69"/>
      <c r="Q152" s="69"/>
      <c r="R152" s="69"/>
      <c r="S152" s="69"/>
      <c r="T152" s="70"/>
      <c r="U152" s="32"/>
      <c r="V152" s="32"/>
      <c r="W152" s="32"/>
      <c r="X152" s="32"/>
      <c r="Y152" s="32"/>
      <c r="Z152" s="32"/>
      <c r="AA152" s="32"/>
      <c r="AB152" s="32"/>
      <c r="AC152" s="32"/>
      <c r="AD152" s="32"/>
      <c r="AE152" s="32"/>
      <c r="AT152" s="15" t="s">
        <v>186</v>
      </c>
      <c r="AU152" s="15" t="s">
        <v>89</v>
      </c>
    </row>
    <row r="153" spans="1:47" s="2" customFormat="1" ht="48.75">
      <c r="A153" s="32"/>
      <c r="B153" s="33"/>
      <c r="C153" s="34"/>
      <c r="D153" s="202" t="s">
        <v>188</v>
      </c>
      <c r="E153" s="34"/>
      <c r="F153" s="207" t="s">
        <v>209</v>
      </c>
      <c r="G153" s="34"/>
      <c r="H153" s="34"/>
      <c r="I153" s="204"/>
      <c r="J153" s="34"/>
      <c r="K153" s="34"/>
      <c r="L153" s="37"/>
      <c r="M153" s="205"/>
      <c r="N153" s="206"/>
      <c r="O153" s="69"/>
      <c r="P153" s="69"/>
      <c r="Q153" s="69"/>
      <c r="R153" s="69"/>
      <c r="S153" s="69"/>
      <c r="T153" s="70"/>
      <c r="U153" s="32"/>
      <c r="V153" s="32"/>
      <c r="W153" s="32"/>
      <c r="X153" s="32"/>
      <c r="Y153" s="32"/>
      <c r="Z153" s="32"/>
      <c r="AA153" s="32"/>
      <c r="AB153" s="32"/>
      <c r="AC153" s="32"/>
      <c r="AD153" s="32"/>
      <c r="AE153" s="32"/>
      <c r="AT153" s="15" t="s">
        <v>188</v>
      </c>
      <c r="AU153" s="15" t="s">
        <v>89</v>
      </c>
    </row>
    <row r="154" spans="1:65" s="2" customFormat="1" ht="24.2" customHeight="1">
      <c r="A154" s="32"/>
      <c r="B154" s="33"/>
      <c r="C154" s="189" t="s">
        <v>210</v>
      </c>
      <c r="D154" s="189" t="s">
        <v>179</v>
      </c>
      <c r="E154" s="190" t="s">
        <v>211</v>
      </c>
      <c r="F154" s="191" t="s">
        <v>212</v>
      </c>
      <c r="G154" s="192" t="s">
        <v>198</v>
      </c>
      <c r="H154" s="193">
        <v>248.667</v>
      </c>
      <c r="I154" s="194"/>
      <c r="J154" s="195">
        <f>ROUND(I154*H154,2)</f>
        <v>0</v>
      </c>
      <c r="K154" s="191" t="s">
        <v>183</v>
      </c>
      <c r="L154" s="37"/>
      <c r="M154" s="196" t="s">
        <v>1</v>
      </c>
      <c r="N154" s="197" t="s">
        <v>45</v>
      </c>
      <c r="O154" s="69"/>
      <c r="P154" s="198">
        <f>O154*H154</f>
        <v>0</v>
      </c>
      <c r="Q154" s="198">
        <v>0</v>
      </c>
      <c r="R154" s="198">
        <f>Q154*H154</f>
        <v>0</v>
      </c>
      <c r="S154" s="198">
        <v>0</v>
      </c>
      <c r="T154" s="199">
        <f>S154*H154</f>
        <v>0</v>
      </c>
      <c r="U154" s="32"/>
      <c r="V154" s="32"/>
      <c r="W154" s="32"/>
      <c r="X154" s="32"/>
      <c r="Y154" s="32"/>
      <c r="Z154" s="32"/>
      <c r="AA154" s="32"/>
      <c r="AB154" s="32"/>
      <c r="AC154" s="32"/>
      <c r="AD154" s="32"/>
      <c r="AE154" s="32"/>
      <c r="AR154" s="200" t="s">
        <v>184</v>
      </c>
      <c r="AT154" s="200" t="s">
        <v>179</v>
      </c>
      <c r="AU154" s="200" t="s">
        <v>89</v>
      </c>
      <c r="AY154" s="15" t="s">
        <v>177</v>
      </c>
      <c r="BE154" s="201">
        <f>IF(N154="základní",J154,0)</f>
        <v>0</v>
      </c>
      <c r="BF154" s="201">
        <f>IF(N154="snížená",J154,0)</f>
        <v>0</v>
      </c>
      <c r="BG154" s="201">
        <f>IF(N154="zákl. přenesená",J154,0)</f>
        <v>0</v>
      </c>
      <c r="BH154" s="201">
        <f>IF(N154="sníž. přenesená",J154,0)</f>
        <v>0</v>
      </c>
      <c r="BI154" s="201">
        <f>IF(N154="nulová",J154,0)</f>
        <v>0</v>
      </c>
      <c r="BJ154" s="15" t="s">
        <v>87</v>
      </c>
      <c r="BK154" s="201">
        <f>ROUND(I154*H154,2)</f>
        <v>0</v>
      </c>
      <c r="BL154" s="15" t="s">
        <v>184</v>
      </c>
      <c r="BM154" s="200" t="s">
        <v>213</v>
      </c>
    </row>
    <row r="155" spans="1:47" s="2" customFormat="1" ht="39">
      <c r="A155" s="32"/>
      <c r="B155" s="33"/>
      <c r="C155" s="34"/>
      <c r="D155" s="202" t="s">
        <v>186</v>
      </c>
      <c r="E155" s="34"/>
      <c r="F155" s="203" t="s">
        <v>214</v>
      </c>
      <c r="G155" s="34"/>
      <c r="H155" s="34"/>
      <c r="I155" s="204"/>
      <c r="J155" s="34"/>
      <c r="K155" s="34"/>
      <c r="L155" s="37"/>
      <c r="M155" s="205"/>
      <c r="N155" s="206"/>
      <c r="O155" s="69"/>
      <c r="P155" s="69"/>
      <c r="Q155" s="69"/>
      <c r="R155" s="69"/>
      <c r="S155" s="69"/>
      <c r="T155" s="70"/>
      <c r="U155" s="32"/>
      <c r="V155" s="32"/>
      <c r="W155" s="32"/>
      <c r="X155" s="32"/>
      <c r="Y155" s="32"/>
      <c r="Z155" s="32"/>
      <c r="AA155" s="32"/>
      <c r="AB155" s="32"/>
      <c r="AC155" s="32"/>
      <c r="AD155" s="32"/>
      <c r="AE155" s="32"/>
      <c r="AT155" s="15" t="s">
        <v>186</v>
      </c>
      <c r="AU155" s="15" t="s">
        <v>89</v>
      </c>
    </row>
    <row r="156" spans="1:47" s="2" customFormat="1" ht="19.5">
      <c r="A156" s="32"/>
      <c r="B156" s="33"/>
      <c r="C156" s="34"/>
      <c r="D156" s="202" t="s">
        <v>188</v>
      </c>
      <c r="E156" s="34"/>
      <c r="F156" s="207" t="s">
        <v>215</v>
      </c>
      <c r="G156" s="34"/>
      <c r="H156" s="34"/>
      <c r="I156" s="204"/>
      <c r="J156" s="34"/>
      <c r="K156" s="34"/>
      <c r="L156" s="37"/>
      <c r="M156" s="205"/>
      <c r="N156" s="206"/>
      <c r="O156" s="69"/>
      <c r="P156" s="69"/>
      <c r="Q156" s="69"/>
      <c r="R156" s="69"/>
      <c r="S156" s="69"/>
      <c r="T156" s="70"/>
      <c r="U156" s="32"/>
      <c r="V156" s="32"/>
      <c r="W156" s="32"/>
      <c r="X156" s="32"/>
      <c r="Y156" s="32"/>
      <c r="Z156" s="32"/>
      <c r="AA156" s="32"/>
      <c r="AB156" s="32"/>
      <c r="AC156" s="32"/>
      <c r="AD156" s="32"/>
      <c r="AE156" s="32"/>
      <c r="AT156" s="15" t="s">
        <v>188</v>
      </c>
      <c r="AU156" s="15" t="s">
        <v>89</v>
      </c>
    </row>
    <row r="157" spans="1:65" s="2" customFormat="1" ht="24.2" customHeight="1">
      <c r="A157" s="32"/>
      <c r="B157" s="33"/>
      <c r="C157" s="189" t="s">
        <v>216</v>
      </c>
      <c r="D157" s="189" t="s">
        <v>179</v>
      </c>
      <c r="E157" s="190" t="s">
        <v>211</v>
      </c>
      <c r="F157" s="191" t="s">
        <v>212</v>
      </c>
      <c r="G157" s="192" t="s">
        <v>198</v>
      </c>
      <c r="H157" s="193">
        <v>207.723</v>
      </c>
      <c r="I157" s="194"/>
      <c r="J157" s="195">
        <f>ROUND(I157*H157,2)</f>
        <v>0</v>
      </c>
      <c r="K157" s="191" t="s">
        <v>183</v>
      </c>
      <c r="L157" s="37"/>
      <c r="M157" s="196" t="s">
        <v>1</v>
      </c>
      <c r="N157" s="197" t="s">
        <v>45</v>
      </c>
      <c r="O157" s="69"/>
      <c r="P157" s="198">
        <f>O157*H157</f>
        <v>0</v>
      </c>
      <c r="Q157" s="198">
        <v>0</v>
      </c>
      <c r="R157" s="198">
        <f>Q157*H157</f>
        <v>0</v>
      </c>
      <c r="S157" s="198">
        <v>0</v>
      </c>
      <c r="T157" s="199">
        <f>S157*H157</f>
        <v>0</v>
      </c>
      <c r="U157" s="32"/>
      <c r="V157" s="32"/>
      <c r="W157" s="32"/>
      <c r="X157" s="32"/>
      <c r="Y157" s="32"/>
      <c r="Z157" s="32"/>
      <c r="AA157" s="32"/>
      <c r="AB157" s="32"/>
      <c r="AC157" s="32"/>
      <c r="AD157" s="32"/>
      <c r="AE157" s="32"/>
      <c r="AR157" s="200" t="s">
        <v>184</v>
      </c>
      <c r="AT157" s="200" t="s">
        <v>179</v>
      </c>
      <c r="AU157" s="200" t="s">
        <v>89</v>
      </c>
      <c r="AY157" s="15" t="s">
        <v>177</v>
      </c>
      <c r="BE157" s="201">
        <f>IF(N157="základní",J157,0)</f>
        <v>0</v>
      </c>
      <c r="BF157" s="201">
        <f>IF(N157="snížená",J157,0)</f>
        <v>0</v>
      </c>
      <c r="BG157" s="201">
        <f>IF(N157="zákl. přenesená",J157,0)</f>
        <v>0</v>
      </c>
      <c r="BH157" s="201">
        <f>IF(N157="sníž. přenesená",J157,0)</f>
        <v>0</v>
      </c>
      <c r="BI157" s="201">
        <f>IF(N157="nulová",J157,0)</f>
        <v>0</v>
      </c>
      <c r="BJ157" s="15" t="s">
        <v>87</v>
      </c>
      <c r="BK157" s="201">
        <f>ROUND(I157*H157,2)</f>
        <v>0</v>
      </c>
      <c r="BL157" s="15" t="s">
        <v>184</v>
      </c>
      <c r="BM157" s="200" t="s">
        <v>217</v>
      </c>
    </row>
    <row r="158" spans="1:47" s="2" customFormat="1" ht="39">
      <c r="A158" s="32"/>
      <c r="B158" s="33"/>
      <c r="C158" s="34"/>
      <c r="D158" s="202" t="s">
        <v>186</v>
      </c>
      <c r="E158" s="34"/>
      <c r="F158" s="203" t="s">
        <v>214</v>
      </c>
      <c r="G158" s="34"/>
      <c r="H158" s="34"/>
      <c r="I158" s="204"/>
      <c r="J158" s="34"/>
      <c r="K158" s="34"/>
      <c r="L158" s="37"/>
      <c r="M158" s="205"/>
      <c r="N158" s="206"/>
      <c r="O158" s="69"/>
      <c r="P158" s="69"/>
      <c r="Q158" s="69"/>
      <c r="R158" s="69"/>
      <c r="S158" s="69"/>
      <c r="T158" s="70"/>
      <c r="U158" s="32"/>
      <c r="V158" s="32"/>
      <c r="W158" s="32"/>
      <c r="X158" s="32"/>
      <c r="Y158" s="32"/>
      <c r="Z158" s="32"/>
      <c r="AA158" s="32"/>
      <c r="AB158" s="32"/>
      <c r="AC158" s="32"/>
      <c r="AD158" s="32"/>
      <c r="AE158" s="32"/>
      <c r="AT158" s="15" t="s">
        <v>186</v>
      </c>
      <c r="AU158" s="15" t="s">
        <v>89</v>
      </c>
    </row>
    <row r="159" spans="1:47" s="2" customFormat="1" ht="48.75">
      <c r="A159" s="32"/>
      <c r="B159" s="33"/>
      <c r="C159" s="34"/>
      <c r="D159" s="202" t="s">
        <v>188</v>
      </c>
      <c r="E159" s="34"/>
      <c r="F159" s="207" t="s">
        <v>209</v>
      </c>
      <c r="G159" s="34"/>
      <c r="H159" s="34"/>
      <c r="I159" s="204"/>
      <c r="J159" s="34"/>
      <c r="K159" s="34"/>
      <c r="L159" s="37"/>
      <c r="M159" s="205"/>
      <c r="N159" s="206"/>
      <c r="O159" s="69"/>
      <c r="P159" s="69"/>
      <c r="Q159" s="69"/>
      <c r="R159" s="69"/>
      <c r="S159" s="69"/>
      <c r="T159" s="70"/>
      <c r="U159" s="32"/>
      <c r="V159" s="32"/>
      <c r="W159" s="32"/>
      <c r="X159" s="32"/>
      <c r="Y159" s="32"/>
      <c r="Z159" s="32"/>
      <c r="AA159" s="32"/>
      <c r="AB159" s="32"/>
      <c r="AC159" s="32"/>
      <c r="AD159" s="32"/>
      <c r="AE159" s="32"/>
      <c r="AT159" s="15" t="s">
        <v>188</v>
      </c>
      <c r="AU159" s="15" t="s">
        <v>89</v>
      </c>
    </row>
    <row r="160" spans="1:65" s="2" customFormat="1" ht="24.2" customHeight="1">
      <c r="A160" s="32"/>
      <c r="B160" s="33"/>
      <c r="C160" s="189" t="s">
        <v>218</v>
      </c>
      <c r="D160" s="189" t="s">
        <v>179</v>
      </c>
      <c r="E160" s="190" t="s">
        <v>211</v>
      </c>
      <c r="F160" s="191" t="s">
        <v>212</v>
      </c>
      <c r="G160" s="192" t="s">
        <v>198</v>
      </c>
      <c r="H160" s="193">
        <v>27.6</v>
      </c>
      <c r="I160" s="194"/>
      <c r="J160" s="195">
        <f>ROUND(I160*H160,2)</f>
        <v>0</v>
      </c>
      <c r="K160" s="191" t="s">
        <v>183</v>
      </c>
      <c r="L160" s="37"/>
      <c r="M160" s="196" t="s">
        <v>1</v>
      </c>
      <c r="N160" s="197" t="s">
        <v>45</v>
      </c>
      <c r="O160" s="69"/>
      <c r="P160" s="198">
        <f>O160*H160</f>
        <v>0</v>
      </c>
      <c r="Q160" s="198">
        <v>0</v>
      </c>
      <c r="R160" s="198">
        <f>Q160*H160</f>
        <v>0</v>
      </c>
      <c r="S160" s="198">
        <v>0</v>
      </c>
      <c r="T160" s="199">
        <f>S160*H160</f>
        <v>0</v>
      </c>
      <c r="U160" s="32"/>
      <c r="V160" s="32"/>
      <c r="W160" s="32"/>
      <c r="X160" s="32"/>
      <c r="Y160" s="32"/>
      <c r="Z160" s="32"/>
      <c r="AA160" s="32"/>
      <c r="AB160" s="32"/>
      <c r="AC160" s="32"/>
      <c r="AD160" s="32"/>
      <c r="AE160" s="32"/>
      <c r="AR160" s="200" t="s">
        <v>184</v>
      </c>
      <c r="AT160" s="200" t="s">
        <v>179</v>
      </c>
      <c r="AU160" s="200" t="s">
        <v>89</v>
      </c>
      <c r="AY160" s="15" t="s">
        <v>177</v>
      </c>
      <c r="BE160" s="201">
        <f>IF(N160="základní",J160,0)</f>
        <v>0</v>
      </c>
      <c r="BF160" s="201">
        <f>IF(N160="snížená",J160,0)</f>
        <v>0</v>
      </c>
      <c r="BG160" s="201">
        <f>IF(N160="zákl. přenesená",J160,0)</f>
        <v>0</v>
      </c>
      <c r="BH160" s="201">
        <f>IF(N160="sníž. přenesená",J160,0)</f>
        <v>0</v>
      </c>
      <c r="BI160" s="201">
        <f>IF(N160="nulová",J160,0)</f>
        <v>0</v>
      </c>
      <c r="BJ160" s="15" t="s">
        <v>87</v>
      </c>
      <c r="BK160" s="201">
        <f>ROUND(I160*H160,2)</f>
        <v>0</v>
      </c>
      <c r="BL160" s="15" t="s">
        <v>184</v>
      </c>
      <c r="BM160" s="200" t="s">
        <v>219</v>
      </c>
    </row>
    <row r="161" spans="1:47" s="2" customFormat="1" ht="39">
      <c r="A161" s="32"/>
      <c r="B161" s="33"/>
      <c r="C161" s="34"/>
      <c r="D161" s="202" t="s">
        <v>186</v>
      </c>
      <c r="E161" s="34"/>
      <c r="F161" s="203" t="s">
        <v>214</v>
      </c>
      <c r="G161" s="34"/>
      <c r="H161" s="34"/>
      <c r="I161" s="204"/>
      <c r="J161" s="34"/>
      <c r="K161" s="34"/>
      <c r="L161" s="37"/>
      <c r="M161" s="205"/>
      <c r="N161" s="206"/>
      <c r="O161" s="69"/>
      <c r="P161" s="69"/>
      <c r="Q161" s="69"/>
      <c r="R161" s="69"/>
      <c r="S161" s="69"/>
      <c r="T161" s="70"/>
      <c r="U161" s="32"/>
      <c r="V161" s="32"/>
      <c r="W161" s="32"/>
      <c r="X161" s="32"/>
      <c r="Y161" s="32"/>
      <c r="Z161" s="32"/>
      <c r="AA161" s="32"/>
      <c r="AB161" s="32"/>
      <c r="AC161" s="32"/>
      <c r="AD161" s="32"/>
      <c r="AE161" s="32"/>
      <c r="AT161" s="15" t="s">
        <v>186</v>
      </c>
      <c r="AU161" s="15" t="s">
        <v>89</v>
      </c>
    </row>
    <row r="162" spans="1:47" s="2" customFormat="1" ht="19.5">
      <c r="A162" s="32"/>
      <c r="B162" s="33"/>
      <c r="C162" s="34"/>
      <c r="D162" s="202" t="s">
        <v>188</v>
      </c>
      <c r="E162" s="34"/>
      <c r="F162" s="207" t="s">
        <v>201</v>
      </c>
      <c r="G162" s="34"/>
      <c r="H162" s="34"/>
      <c r="I162" s="204"/>
      <c r="J162" s="34"/>
      <c r="K162" s="34"/>
      <c r="L162" s="37"/>
      <c r="M162" s="205"/>
      <c r="N162" s="206"/>
      <c r="O162" s="69"/>
      <c r="P162" s="69"/>
      <c r="Q162" s="69"/>
      <c r="R162" s="69"/>
      <c r="S162" s="69"/>
      <c r="T162" s="70"/>
      <c r="U162" s="32"/>
      <c r="V162" s="32"/>
      <c r="W162" s="32"/>
      <c r="X162" s="32"/>
      <c r="Y162" s="32"/>
      <c r="Z162" s="32"/>
      <c r="AA162" s="32"/>
      <c r="AB162" s="32"/>
      <c r="AC162" s="32"/>
      <c r="AD162" s="32"/>
      <c r="AE162" s="32"/>
      <c r="AT162" s="15" t="s">
        <v>188</v>
      </c>
      <c r="AU162" s="15" t="s">
        <v>89</v>
      </c>
    </row>
    <row r="163" spans="1:65" s="2" customFormat="1" ht="14.45" customHeight="1">
      <c r="A163" s="32"/>
      <c r="B163" s="33"/>
      <c r="C163" s="189" t="s">
        <v>220</v>
      </c>
      <c r="D163" s="189" t="s">
        <v>179</v>
      </c>
      <c r="E163" s="190" t="s">
        <v>221</v>
      </c>
      <c r="F163" s="191" t="s">
        <v>222</v>
      </c>
      <c r="G163" s="192" t="s">
        <v>198</v>
      </c>
      <c r="H163" s="193">
        <v>248.667</v>
      </c>
      <c r="I163" s="194"/>
      <c r="J163" s="195">
        <f>ROUND(I163*H163,2)</f>
        <v>0</v>
      </c>
      <c r="K163" s="191" t="s">
        <v>183</v>
      </c>
      <c r="L163" s="37"/>
      <c r="M163" s="196" t="s">
        <v>1</v>
      </c>
      <c r="N163" s="197" t="s">
        <v>45</v>
      </c>
      <c r="O163" s="69"/>
      <c r="P163" s="198">
        <f>O163*H163</f>
        <v>0</v>
      </c>
      <c r="Q163" s="198">
        <v>0</v>
      </c>
      <c r="R163" s="198">
        <f>Q163*H163</f>
        <v>0</v>
      </c>
      <c r="S163" s="198">
        <v>0</v>
      </c>
      <c r="T163" s="199">
        <f>S163*H163</f>
        <v>0</v>
      </c>
      <c r="U163" s="32"/>
      <c r="V163" s="32"/>
      <c r="W163" s="32"/>
      <c r="X163" s="32"/>
      <c r="Y163" s="32"/>
      <c r="Z163" s="32"/>
      <c r="AA163" s="32"/>
      <c r="AB163" s="32"/>
      <c r="AC163" s="32"/>
      <c r="AD163" s="32"/>
      <c r="AE163" s="32"/>
      <c r="AR163" s="200" t="s">
        <v>184</v>
      </c>
      <c r="AT163" s="200" t="s">
        <v>179</v>
      </c>
      <c r="AU163" s="200" t="s">
        <v>89</v>
      </c>
      <c r="AY163" s="15" t="s">
        <v>177</v>
      </c>
      <c r="BE163" s="201">
        <f>IF(N163="základní",J163,0)</f>
        <v>0</v>
      </c>
      <c r="BF163" s="201">
        <f>IF(N163="snížená",J163,0)</f>
        <v>0</v>
      </c>
      <c r="BG163" s="201">
        <f>IF(N163="zákl. přenesená",J163,0)</f>
        <v>0</v>
      </c>
      <c r="BH163" s="201">
        <f>IF(N163="sníž. přenesená",J163,0)</f>
        <v>0</v>
      </c>
      <c r="BI163" s="201">
        <f>IF(N163="nulová",J163,0)</f>
        <v>0</v>
      </c>
      <c r="BJ163" s="15" t="s">
        <v>87</v>
      </c>
      <c r="BK163" s="201">
        <f>ROUND(I163*H163,2)</f>
        <v>0</v>
      </c>
      <c r="BL163" s="15" t="s">
        <v>184</v>
      </c>
      <c r="BM163" s="200" t="s">
        <v>223</v>
      </c>
    </row>
    <row r="164" spans="1:47" s="2" customFormat="1" ht="11.25">
      <c r="A164" s="32"/>
      <c r="B164" s="33"/>
      <c r="C164" s="34"/>
      <c r="D164" s="202" t="s">
        <v>186</v>
      </c>
      <c r="E164" s="34"/>
      <c r="F164" s="203" t="s">
        <v>222</v>
      </c>
      <c r="G164" s="34"/>
      <c r="H164" s="34"/>
      <c r="I164" s="204"/>
      <c r="J164" s="34"/>
      <c r="K164" s="34"/>
      <c r="L164" s="37"/>
      <c r="M164" s="205"/>
      <c r="N164" s="206"/>
      <c r="O164" s="69"/>
      <c r="P164" s="69"/>
      <c r="Q164" s="69"/>
      <c r="R164" s="69"/>
      <c r="S164" s="69"/>
      <c r="T164" s="70"/>
      <c r="U164" s="32"/>
      <c r="V164" s="32"/>
      <c r="W164" s="32"/>
      <c r="X164" s="32"/>
      <c r="Y164" s="32"/>
      <c r="Z164" s="32"/>
      <c r="AA164" s="32"/>
      <c r="AB164" s="32"/>
      <c r="AC164" s="32"/>
      <c r="AD164" s="32"/>
      <c r="AE164" s="32"/>
      <c r="AT164" s="15" t="s">
        <v>186</v>
      </c>
      <c r="AU164" s="15" t="s">
        <v>89</v>
      </c>
    </row>
    <row r="165" spans="1:47" s="2" customFormat="1" ht="19.5">
      <c r="A165" s="32"/>
      <c r="B165" s="33"/>
      <c r="C165" s="34"/>
      <c r="D165" s="202" t="s">
        <v>188</v>
      </c>
      <c r="E165" s="34"/>
      <c r="F165" s="207" t="s">
        <v>215</v>
      </c>
      <c r="G165" s="34"/>
      <c r="H165" s="34"/>
      <c r="I165" s="204"/>
      <c r="J165" s="34"/>
      <c r="K165" s="34"/>
      <c r="L165" s="37"/>
      <c r="M165" s="205"/>
      <c r="N165" s="206"/>
      <c r="O165" s="69"/>
      <c r="P165" s="69"/>
      <c r="Q165" s="69"/>
      <c r="R165" s="69"/>
      <c r="S165" s="69"/>
      <c r="T165" s="70"/>
      <c r="U165" s="32"/>
      <c r="V165" s="32"/>
      <c r="W165" s="32"/>
      <c r="X165" s="32"/>
      <c r="Y165" s="32"/>
      <c r="Z165" s="32"/>
      <c r="AA165" s="32"/>
      <c r="AB165" s="32"/>
      <c r="AC165" s="32"/>
      <c r="AD165" s="32"/>
      <c r="AE165" s="32"/>
      <c r="AT165" s="15" t="s">
        <v>188</v>
      </c>
      <c r="AU165" s="15" t="s">
        <v>89</v>
      </c>
    </row>
    <row r="166" spans="1:65" s="2" customFormat="1" ht="14.45" customHeight="1">
      <c r="A166" s="32"/>
      <c r="B166" s="33"/>
      <c r="C166" s="189" t="s">
        <v>224</v>
      </c>
      <c r="D166" s="189" t="s">
        <v>179</v>
      </c>
      <c r="E166" s="190" t="s">
        <v>221</v>
      </c>
      <c r="F166" s="191" t="s">
        <v>222</v>
      </c>
      <c r="G166" s="192" t="s">
        <v>198</v>
      </c>
      <c r="H166" s="193">
        <v>207.723</v>
      </c>
      <c r="I166" s="194"/>
      <c r="J166" s="195">
        <f>ROUND(I166*H166,2)</f>
        <v>0</v>
      </c>
      <c r="K166" s="191" t="s">
        <v>183</v>
      </c>
      <c r="L166" s="37"/>
      <c r="M166" s="196" t="s">
        <v>1</v>
      </c>
      <c r="N166" s="197" t="s">
        <v>45</v>
      </c>
      <c r="O166" s="69"/>
      <c r="P166" s="198">
        <f>O166*H166</f>
        <v>0</v>
      </c>
      <c r="Q166" s="198">
        <v>0</v>
      </c>
      <c r="R166" s="198">
        <f>Q166*H166</f>
        <v>0</v>
      </c>
      <c r="S166" s="198">
        <v>0</v>
      </c>
      <c r="T166" s="199">
        <f>S166*H166</f>
        <v>0</v>
      </c>
      <c r="U166" s="32"/>
      <c r="V166" s="32"/>
      <c r="W166" s="32"/>
      <c r="X166" s="32"/>
      <c r="Y166" s="32"/>
      <c r="Z166" s="32"/>
      <c r="AA166" s="32"/>
      <c r="AB166" s="32"/>
      <c r="AC166" s="32"/>
      <c r="AD166" s="32"/>
      <c r="AE166" s="32"/>
      <c r="AR166" s="200" t="s">
        <v>184</v>
      </c>
      <c r="AT166" s="200" t="s">
        <v>179</v>
      </c>
      <c r="AU166" s="200" t="s">
        <v>89</v>
      </c>
      <c r="AY166" s="15" t="s">
        <v>177</v>
      </c>
      <c r="BE166" s="201">
        <f>IF(N166="základní",J166,0)</f>
        <v>0</v>
      </c>
      <c r="BF166" s="201">
        <f>IF(N166="snížená",J166,0)</f>
        <v>0</v>
      </c>
      <c r="BG166" s="201">
        <f>IF(N166="zákl. přenesená",J166,0)</f>
        <v>0</v>
      </c>
      <c r="BH166" s="201">
        <f>IF(N166="sníž. přenesená",J166,0)</f>
        <v>0</v>
      </c>
      <c r="BI166" s="201">
        <f>IF(N166="nulová",J166,0)</f>
        <v>0</v>
      </c>
      <c r="BJ166" s="15" t="s">
        <v>87</v>
      </c>
      <c r="BK166" s="201">
        <f>ROUND(I166*H166,2)</f>
        <v>0</v>
      </c>
      <c r="BL166" s="15" t="s">
        <v>184</v>
      </c>
      <c r="BM166" s="200" t="s">
        <v>225</v>
      </c>
    </row>
    <row r="167" spans="1:47" s="2" customFormat="1" ht="11.25">
      <c r="A167" s="32"/>
      <c r="B167" s="33"/>
      <c r="C167" s="34"/>
      <c r="D167" s="202" t="s">
        <v>186</v>
      </c>
      <c r="E167" s="34"/>
      <c r="F167" s="203" t="s">
        <v>222</v>
      </c>
      <c r="G167" s="34"/>
      <c r="H167" s="34"/>
      <c r="I167" s="204"/>
      <c r="J167" s="34"/>
      <c r="K167" s="34"/>
      <c r="L167" s="37"/>
      <c r="M167" s="205"/>
      <c r="N167" s="206"/>
      <c r="O167" s="69"/>
      <c r="P167" s="69"/>
      <c r="Q167" s="69"/>
      <c r="R167" s="69"/>
      <c r="S167" s="69"/>
      <c r="T167" s="70"/>
      <c r="U167" s="32"/>
      <c r="V167" s="32"/>
      <c r="W167" s="32"/>
      <c r="X167" s="32"/>
      <c r="Y167" s="32"/>
      <c r="Z167" s="32"/>
      <c r="AA167" s="32"/>
      <c r="AB167" s="32"/>
      <c r="AC167" s="32"/>
      <c r="AD167" s="32"/>
      <c r="AE167" s="32"/>
      <c r="AT167" s="15" t="s">
        <v>186</v>
      </c>
      <c r="AU167" s="15" t="s">
        <v>89</v>
      </c>
    </row>
    <row r="168" spans="1:47" s="2" customFormat="1" ht="48.75">
      <c r="A168" s="32"/>
      <c r="B168" s="33"/>
      <c r="C168" s="34"/>
      <c r="D168" s="202" t="s">
        <v>188</v>
      </c>
      <c r="E168" s="34"/>
      <c r="F168" s="207" t="s">
        <v>209</v>
      </c>
      <c r="G168" s="34"/>
      <c r="H168" s="34"/>
      <c r="I168" s="204"/>
      <c r="J168" s="34"/>
      <c r="K168" s="34"/>
      <c r="L168" s="37"/>
      <c r="M168" s="205"/>
      <c r="N168" s="206"/>
      <c r="O168" s="69"/>
      <c r="P168" s="69"/>
      <c r="Q168" s="69"/>
      <c r="R168" s="69"/>
      <c r="S168" s="69"/>
      <c r="T168" s="70"/>
      <c r="U168" s="32"/>
      <c r="V168" s="32"/>
      <c r="W168" s="32"/>
      <c r="X168" s="32"/>
      <c r="Y168" s="32"/>
      <c r="Z168" s="32"/>
      <c r="AA168" s="32"/>
      <c r="AB168" s="32"/>
      <c r="AC168" s="32"/>
      <c r="AD168" s="32"/>
      <c r="AE168" s="32"/>
      <c r="AT168" s="15" t="s">
        <v>188</v>
      </c>
      <c r="AU168" s="15" t="s">
        <v>89</v>
      </c>
    </row>
    <row r="169" spans="1:65" s="2" customFormat="1" ht="14.45" customHeight="1">
      <c r="A169" s="32"/>
      <c r="B169" s="33"/>
      <c r="C169" s="189" t="s">
        <v>226</v>
      </c>
      <c r="D169" s="189" t="s">
        <v>179</v>
      </c>
      <c r="E169" s="190" t="s">
        <v>221</v>
      </c>
      <c r="F169" s="191" t="s">
        <v>222</v>
      </c>
      <c r="G169" s="192" t="s">
        <v>198</v>
      </c>
      <c r="H169" s="193">
        <v>27.6</v>
      </c>
      <c r="I169" s="194"/>
      <c r="J169" s="195">
        <f>ROUND(I169*H169,2)</f>
        <v>0</v>
      </c>
      <c r="K169" s="191" t="s">
        <v>183</v>
      </c>
      <c r="L169" s="37"/>
      <c r="M169" s="196" t="s">
        <v>1</v>
      </c>
      <c r="N169" s="197" t="s">
        <v>45</v>
      </c>
      <c r="O169" s="69"/>
      <c r="P169" s="198">
        <f>O169*H169</f>
        <v>0</v>
      </c>
      <c r="Q169" s="198">
        <v>0</v>
      </c>
      <c r="R169" s="198">
        <f>Q169*H169</f>
        <v>0</v>
      </c>
      <c r="S169" s="198">
        <v>0</v>
      </c>
      <c r="T169" s="199">
        <f>S169*H169</f>
        <v>0</v>
      </c>
      <c r="U169" s="32"/>
      <c r="V169" s="32"/>
      <c r="W169" s="32"/>
      <c r="X169" s="32"/>
      <c r="Y169" s="32"/>
      <c r="Z169" s="32"/>
      <c r="AA169" s="32"/>
      <c r="AB169" s="32"/>
      <c r="AC169" s="32"/>
      <c r="AD169" s="32"/>
      <c r="AE169" s="32"/>
      <c r="AR169" s="200" t="s">
        <v>184</v>
      </c>
      <c r="AT169" s="200" t="s">
        <v>179</v>
      </c>
      <c r="AU169" s="200" t="s">
        <v>89</v>
      </c>
      <c r="AY169" s="15" t="s">
        <v>177</v>
      </c>
      <c r="BE169" s="201">
        <f>IF(N169="základní",J169,0)</f>
        <v>0</v>
      </c>
      <c r="BF169" s="201">
        <f>IF(N169="snížená",J169,0)</f>
        <v>0</v>
      </c>
      <c r="BG169" s="201">
        <f>IF(N169="zákl. přenesená",J169,0)</f>
        <v>0</v>
      </c>
      <c r="BH169" s="201">
        <f>IF(N169="sníž. přenesená",J169,0)</f>
        <v>0</v>
      </c>
      <c r="BI169" s="201">
        <f>IF(N169="nulová",J169,0)</f>
        <v>0</v>
      </c>
      <c r="BJ169" s="15" t="s">
        <v>87</v>
      </c>
      <c r="BK169" s="201">
        <f>ROUND(I169*H169,2)</f>
        <v>0</v>
      </c>
      <c r="BL169" s="15" t="s">
        <v>184</v>
      </c>
      <c r="BM169" s="200" t="s">
        <v>227</v>
      </c>
    </row>
    <row r="170" spans="1:47" s="2" customFormat="1" ht="11.25">
      <c r="A170" s="32"/>
      <c r="B170" s="33"/>
      <c r="C170" s="34"/>
      <c r="D170" s="202" t="s">
        <v>186</v>
      </c>
      <c r="E170" s="34"/>
      <c r="F170" s="203" t="s">
        <v>222</v>
      </c>
      <c r="G170" s="34"/>
      <c r="H170" s="34"/>
      <c r="I170" s="204"/>
      <c r="J170" s="34"/>
      <c r="K170" s="34"/>
      <c r="L170" s="37"/>
      <c r="M170" s="205"/>
      <c r="N170" s="206"/>
      <c r="O170" s="69"/>
      <c r="P170" s="69"/>
      <c r="Q170" s="69"/>
      <c r="R170" s="69"/>
      <c r="S170" s="69"/>
      <c r="T170" s="70"/>
      <c r="U170" s="32"/>
      <c r="V170" s="32"/>
      <c r="W170" s="32"/>
      <c r="X170" s="32"/>
      <c r="Y170" s="32"/>
      <c r="Z170" s="32"/>
      <c r="AA170" s="32"/>
      <c r="AB170" s="32"/>
      <c r="AC170" s="32"/>
      <c r="AD170" s="32"/>
      <c r="AE170" s="32"/>
      <c r="AT170" s="15" t="s">
        <v>186</v>
      </c>
      <c r="AU170" s="15" t="s">
        <v>89</v>
      </c>
    </row>
    <row r="171" spans="1:47" s="2" customFormat="1" ht="19.5">
      <c r="A171" s="32"/>
      <c r="B171" s="33"/>
      <c r="C171" s="34"/>
      <c r="D171" s="202" t="s">
        <v>188</v>
      </c>
      <c r="E171" s="34"/>
      <c r="F171" s="207" t="s">
        <v>201</v>
      </c>
      <c r="G171" s="34"/>
      <c r="H171" s="34"/>
      <c r="I171" s="204"/>
      <c r="J171" s="34"/>
      <c r="K171" s="34"/>
      <c r="L171" s="37"/>
      <c r="M171" s="205"/>
      <c r="N171" s="206"/>
      <c r="O171" s="69"/>
      <c r="P171" s="69"/>
      <c r="Q171" s="69"/>
      <c r="R171" s="69"/>
      <c r="S171" s="69"/>
      <c r="T171" s="70"/>
      <c r="U171" s="32"/>
      <c r="V171" s="32"/>
      <c r="W171" s="32"/>
      <c r="X171" s="32"/>
      <c r="Y171" s="32"/>
      <c r="Z171" s="32"/>
      <c r="AA171" s="32"/>
      <c r="AB171" s="32"/>
      <c r="AC171" s="32"/>
      <c r="AD171" s="32"/>
      <c r="AE171" s="32"/>
      <c r="AT171" s="15" t="s">
        <v>188</v>
      </c>
      <c r="AU171" s="15" t="s">
        <v>89</v>
      </c>
    </row>
    <row r="172" spans="1:65" s="2" customFormat="1" ht="24.2" customHeight="1">
      <c r="A172" s="32"/>
      <c r="B172" s="33"/>
      <c r="C172" s="189" t="s">
        <v>228</v>
      </c>
      <c r="D172" s="189" t="s">
        <v>179</v>
      </c>
      <c r="E172" s="190" t="s">
        <v>229</v>
      </c>
      <c r="F172" s="191" t="s">
        <v>230</v>
      </c>
      <c r="G172" s="192" t="s">
        <v>231</v>
      </c>
      <c r="H172" s="193">
        <v>435.167</v>
      </c>
      <c r="I172" s="194"/>
      <c r="J172" s="195">
        <f>ROUND(I172*H172,2)</f>
        <v>0</v>
      </c>
      <c r="K172" s="191" t="s">
        <v>183</v>
      </c>
      <c r="L172" s="37"/>
      <c r="M172" s="196" t="s">
        <v>1</v>
      </c>
      <c r="N172" s="197" t="s">
        <v>45</v>
      </c>
      <c r="O172" s="69"/>
      <c r="P172" s="198">
        <f>O172*H172</f>
        <v>0</v>
      </c>
      <c r="Q172" s="198">
        <v>0</v>
      </c>
      <c r="R172" s="198">
        <f>Q172*H172</f>
        <v>0</v>
      </c>
      <c r="S172" s="198">
        <v>0</v>
      </c>
      <c r="T172" s="199">
        <f>S172*H172</f>
        <v>0</v>
      </c>
      <c r="U172" s="32"/>
      <c r="V172" s="32"/>
      <c r="W172" s="32"/>
      <c r="X172" s="32"/>
      <c r="Y172" s="32"/>
      <c r="Z172" s="32"/>
      <c r="AA172" s="32"/>
      <c r="AB172" s="32"/>
      <c r="AC172" s="32"/>
      <c r="AD172" s="32"/>
      <c r="AE172" s="32"/>
      <c r="AR172" s="200" t="s">
        <v>184</v>
      </c>
      <c r="AT172" s="200" t="s">
        <v>179</v>
      </c>
      <c r="AU172" s="200" t="s">
        <v>89</v>
      </c>
      <c r="AY172" s="15" t="s">
        <v>177</v>
      </c>
      <c r="BE172" s="201">
        <f>IF(N172="základní",J172,0)</f>
        <v>0</v>
      </c>
      <c r="BF172" s="201">
        <f>IF(N172="snížená",J172,0)</f>
        <v>0</v>
      </c>
      <c r="BG172" s="201">
        <f>IF(N172="zákl. přenesená",J172,0)</f>
        <v>0</v>
      </c>
      <c r="BH172" s="201">
        <f>IF(N172="sníž. přenesená",J172,0)</f>
        <v>0</v>
      </c>
      <c r="BI172" s="201">
        <f>IF(N172="nulová",J172,0)</f>
        <v>0</v>
      </c>
      <c r="BJ172" s="15" t="s">
        <v>87</v>
      </c>
      <c r="BK172" s="201">
        <f>ROUND(I172*H172,2)</f>
        <v>0</v>
      </c>
      <c r="BL172" s="15" t="s">
        <v>184</v>
      </c>
      <c r="BM172" s="200" t="s">
        <v>232</v>
      </c>
    </row>
    <row r="173" spans="1:47" s="2" customFormat="1" ht="19.5">
      <c r="A173" s="32"/>
      <c r="B173" s="33"/>
      <c r="C173" s="34"/>
      <c r="D173" s="202" t="s">
        <v>186</v>
      </c>
      <c r="E173" s="34"/>
      <c r="F173" s="203" t="s">
        <v>233</v>
      </c>
      <c r="G173" s="34"/>
      <c r="H173" s="34"/>
      <c r="I173" s="204"/>
      <c r="J173" s="34"/>
      <c r="K173" s="34"/>
      <c r="L173" s="37"/>
      <c r="M173" s="205"/>
      <c r="N173" s="206"/>
      <c r="O173" s="69"/>
      <c r="P173" s="69"/>
      <c r="Q173" s="69"/>
      <c r="R173" s="69"/>
      <c r="S173" s="69"/>
      <c r="T173" s="70"/>
      <c r="U173" s="32"/>
      <c r="V173" s="32"/>
      <c r="W173" s="32"/>
      <c r="X173" s="32"/>
      <c r="Y173" s="32"/>
      <c r="Z173" s="32"/>
      <c r="AA173" s="32"/>
      <c r="AB173" s="32"/>
      <c r="AC173" s="32"/>
      <c r="AD173" s="32"/>
      <c r="AE173" s="32"/>
      <c r="AT173" s="15" t="s">
        <v>186</v>
      </c>
      <c r="AU173" s="15" t="s">
        <v>89</v>
      </c>
    </row>
    <row r="174" spans="1:47" s="2" customFormat="1" ht="29.25">
      <c r="A174" s="32"/>
      <c r="B174" s="33"/>
      <c r="C174" s="34"/>
      <c r="D174" s="202" t="s">
        <v>188</v>
      </c>
      <c r="E174" s="34"/>
      <c r="F174" s="207" t="s">
        <v>234</v>
      </c>
      <c r="G174" s="34"/>
      <c r="H174" s="34"/>
      <c r="I174" s="204"/>
      <c r="J174" s="34"/>
      <c r="K174" s="34"/>
      <c r="L174" s="37"/>
      <c r="M174" s="205"/>
      <c r="N174" s="206"/>
      <c r="O174" s="69"/>
      <c r="P174" s="69"/>
      <c r="Q174" s="69"/>
      <c r="R174" s="69"/>
      <c r="S174" s="69"/>
      <c r="T174" s="70"/>
      <c r="U174" s="32"/>
      <c r="V174" s="32"/>
      <c r="W174" s="32"/>
      <c r="X174" s="32"/>
      <c r="Y174" s="32"/>
      <c r="Z174" s="32"/>
      <c r="AA174" s="32"/>
      <c r="AB174" s="32"/>
      <c r="AC174" s="32"/>
      <c r="AD174" s="32"/>
      <c r="AE174" s="32"/>
      <c r="AT174" s="15" t="s">
        <v>188</v>
      </c>
      <c r="AU174" s="15" t="s">
        <v>89</v>
      </c>
    </row>
    <row r="175" spans="1:65" s="2" customFormat="1" ht="24.2" customHeight="1">
      <c r="A175" s="32"/>
      <c r="B175" s="33"/>
      <c r="C175" s="189" t="s">
        <v>235</v>
      </c>
      <c r="D175" s="189" t="s">
        <v>179</v>
      </c>
      <c r="E175" s="190" t="s">
        <v>229</v>
      </c>
      <c r="F175" s="191" t="s">
        <v>230</v>
      </c>
      <c r="G175" s="192" t="s">
        <v>231</v>
      </c>
      <c r="H175" s="193">
        <v>363.516</v>
      </c>
      <c r="I175" s="194"/>
      <c r="J175" s="195">
        <f>ROUND(I175*H175,2)</f>
        <v>0</v>
      </c>
      <c r="K175" s="191" t="s">
        <v>183</v>
      </c>
      <c r="L175" s="37"/>
      <c r="M175" s="196" t="s">
        <v>1</v>
      </c>
      <c r="N175" s="197" t="s">
        <v>45</v>
      </c>
      <c r="O175" s="69"/>
      <c r="P175" s="198">
        <f>O175*H175</f>
        <v>0</v>
      </c>
      <c r="Q175" s="198">
        <v>0</v>
      </c>
      <c r="R175" s="198">
        <f>Q175*H175</f>
        <v>0</v>
      </c>
      <c r="S175" s="198">
        <v>0</v>
      </c>
      <c r="T175" s="199">
        <f>S175*H175</f>
        <v>0</v>
      </c>
      <c r="U175" s="32"/>
      <c r="V175" s="32"/>
      <c r="W175" s="32"/>
      <c r="X175" s="32"/>
      <c r="Y175" s="32"/>
      <c r="Z175" s="32"/>
      <c r="AA175" s="32"/>
      <c r="AB175" s="32"/>
      <c r="AC175" s="32"/>
      <c r="AD175" s="32"/>
      <c r="AE175" s="32"/>
      <c r="AR175" s="200" t="s">
        <v>184</v>
      </c>
      <c r="AT175" s="200" t="s">
        <v>179</v>
      </c>
      <c r="AU175" s="200" t="s">
        <v>89</v>
      </c>
      <c r="AY175" s="15" t="s">
        <v>177</v>
      </c>
      <c r="BE175" s="201">
        <f>IF(N175="základní",J175,0)</f>
        <v>0</v>
      </c>
      <c r="BF175" s="201">
        <f>IF(N175="snížená",J175,0)</f>
        <v>0</v>
      </c>
      <c r="BG175" s="201">
        <f>IF(N175="zákl. přenesená",J175,0)</f>
        <v>0</v>
      </c>
      <c r="BH175" s="201">
        <f>IF(N175="sníž. přenesená",J175,0)</f>
        <v>0</v>
      </c>
      <c r="BI175" s="201">
        <f>IF(N175="nulová",J175,0)</f>
        <v>0</v>
      </c>
      <c r="BJ175" s="15" t="s">
        <v>87</v>
      </c>
      <c r="BK175" s="201">
        <f>ROUND(I175*H175,2)</f>
        <v>0</v>
      </c>
      <c r="BL175" s="15" t="s">
        <v>184</v>
      </c>
      <c r="BM175" s="200" t="s">
        <v>236</v>
      </c>
    </row>
    <row r="176" spans="1:47" s="2" customFormat="1" ht="19.5">
      <c r="A176" s="32"/>
      <c r="B176" s="33"/>
      <c r="C176" s="34"/>
      <c r="D176" s="202" t="s">
        <v>186</v>
      </c>
      <c r="E176" s="34"/>
      <c r="F176" s="203" t="s">
        <v>233</v>
      </c>
      <c r="G176" s="34"/>
      <c r="H176" s="34"/>
      <c r="I176" s="204"/>
      <c r="J176" s="34"/>
      <c r="K176" s="34"/>
      <c r="L176" s="37"/>
      <c r="M176" s="205"/>
      <c r="N176" s="206"/>
      <c r="O176" s="69"/>
      <c r="P176" s="69"/>
      <c r="Q176" s="69"/>
      <c r="R176" s="69"/>
      <c r="S176" s="69"/>
      <c r="T176" s="70"/>
      <c r="U176" s="32"/>
      <c r="V176" s="32"/>
      <c r="W176" s="32"/>
      <c r="X176" s="32"/>
      <c r="Y176" s="32"/>
      <c r="Z176" s="32"/>
      <c r="AA176" s="32"/>
      <c r="AB176" s="32"/>
      <c r="AC176" s="32"/>
      <c r="AD176" s="32"/>
      <c r="AE176" s="32"/>
      <c r="AT176" s="15" t="s">
        <v>186</v>
      </c>
      <c r="AU176" s="15" t="s">
        <v>89</v>
      </c>
    </row>
    <row r="177" spans="1:47" s="2" customFormat="1" ht="48.75">
      <c r="A177" s="32"/>
      <c r="B177" s="33"/>
      <c r="C177" s="34"/>
      <c r="D177" s="202" t="s">
        <v>188</v>
      </c>
      <c r="E177" s="34"/>
      <c r="F177" s="207" t="s">
        <v>237</v>
      </c>
      <c r="G177" s="34"/>
      <c r="H177" s="34"/>
      <c r="I177" s="204"/>
      <c r="J177" s="34"/>
      <c r="K177" s="34"/>
      <c r="L177" s="37"/>
      <c r="M177" s="205"/>
      <c r="N177" s="206"/>
      <c r="O177" s="69"/>
      <c r="P177" s="69"/>
      <c r="Q177" s="69"/>
      <c r="R177" s="69"/>
      <c r="S177" s="69"/>
      <c r="T177" s="70"/>
      <c r="U177" s="32"/>
      <c r="V177" s="32"/>
      <c r="W177" s="32"/>
      <c r="X177" s="32"/>
      <c r="Y177" s="32"/>
      <c r="Z177" s="32"/>
      <c r="AA177" s="32"/>
      <c r="AB177" s="32"/>
      <c r="AC177" s="32"/>
      <c r="AD177" s="32"/>
      <c r="AE177" s="32"/>
      <c r="AT177" s="15" t="s">
        <v>188</v>
      </c>
      <c r="AU177" s="15" t="s">
        <v>89</v>
      </c>
    </row>
    <row r="178" spans="1:65" s="2" customFormat="1" ht="24.2" customHeight="1">
      <c r="A178" s="32"/>
      <c r="B178" s="33"/>
      <c r="C178" s="189" t="s">
        <v>238</v>
      </c>
      <c r="D178" s="189" t="s">
        <v>179</v>
      </c>
      <c r="E178" s="190" t="s">
        <v>229</v>
      </c>
      <c r="F178" s="191" t="s">
        <v>230</v>
      </c>
      <c r="G178" s="192" t="s">
        <v>231</v>
      </c>
      <c r="H178" s="193">
        <v>48.3</v>
      </c>
      <c r="I178" s="194"/>
      <c r="J178" s="195">
        <f>ROUND(I178*H178,2)</f>
        <v>0</v>
      </c>
      <c r="K178" s="191" t="s">
        <v>183</v>
      </c>
      <c r="L178" s="37"/>
      <c r="M178" s="196" t="s">
        <v>1</v>
      </c>
      <c r="N178" s="197" t="s">
        <v>45</v>
      </c>
      <c r="O178" s="69"/>
      <c r="P178" s="198">
        <f>O178*H178</f>
        <v>0</v>
      </c>
      <c r="Q178" s="198">
        <v>0</v>
      </c>
      <c r="R178" s="198">
        <f>Q178*H178</f>
        <v>0</v>
      </c>
      <c r="S178" s="198">
        <v>0</v>
      </c>
      <c r="T178" s="199">
        <f>S178*H178</f>
        <v>0</v>
      </c>
      <c r="U178" s="32"/>
      <c r="V178" s="32"/>
      <c r="W178" s="32"/>
      <c r="X178" s="32"/>
      <c r="Y178" s="32"/>
      <c r="Z178" s="32"/>
      <c r="AA178" s="32"/>
      <c r="AB178" s="32"/>
      <c r="AC178" s="32"/>
      <c r="AD178" s="32"/>
      <c r="AE178" s="32"/>
      <c r="AR178" s="200" t="s">
        <v>184</v>
      </c>
      <c r="AT178" s="200" t="s">
        <v>179</v>
      </c>
      <c r="AU178" s="200" t="s">
        <v>89</v>
      </c>
      <c r="AY178" s="15" t="s">
        <v>177</v>
      </c>
      <c r="BE178" s="201">
        <f>IF(N178="základní",J178,0)</f>
        <v>0</v>
      </c>
      <c r="BF178" s="201">
        <f>IF(N178="snížená",J178,0)</f>
        <v>0</v>
      </c>
      <c r="BG178" s="201">
        <f>IF(N178="zákl. přenesená",J178,0)</f>
        <v>0</v>
      </c>
      <c r="BH178" s="201">
        <f>IF(N178="sníž. přenesená",J178,0)</f>
        <v>0</v>
      </c>
      <c r="BI178" s="201">
        <f>IF(N178="nulová",J178,0)</f>
        <v>0</v>
      </c>
      <c r="BJ178" s="15" t="s">
        <v>87</v>
      </c>
      <c r="BK178" s="201">
        <f>ROUND(I178*H178,2)</f>
        <v>0</v>
      </c>
      <c r="BL178" s="15" t="s">
        <v>184</v>
      </c>
      <c r="BM178" s="200" t="s">
        <v>239</v>
      </c>
    </row>
    <row r="179" spans="1:47" s="2" customFormat="1" ht="19.5">
      <c r="A179" s="32"/>
      <c r="B179" s="33"/>
      <c r="C179" s="34"/>
      <c r="D179" s="202" t="s">
        <v>186</v>
      </c>
      <c r="E179" s="34"/>
      <c r="F179" s="203" t="s">
        <v>233</v>
      </c>
      <c r="G179" s="34"/>
      <c r="H179" s="34"/>
      <c r="I179" s="204"/>
      <c r="J179" s="34"/>
      <c r="K179" s="34"/>
      <c r="L179" s="37"/>
      <c r="M179" s="205"/>
      <c r="N179" s="206"/>
      <c r="O179" s="69"/>
      <c r="P179" s="69"/>
      <c r="Q179" s="69"/>
      <c r="R179" s="69"/>
      <c r="S179" s="69"/>
      <c r="T179" s="70"/>
      <c r="U179" s="32"/>
      <c r="V179" s="32"/>
      <c r="W179" s="32"/>
      <c r="X179" s="32"/>
      <c r="Y179" s="32"/>
      <c r="Z179" s="32"/>
      <c r="AA179" s="32"/>
      <c r="AB179" s="32"/>
      <c r="AC179" s="32"/>
      <c r="AD179" s="32"/>
      <c r="AE179" s="32"/>
      <c r="AT179" s="15" t="s">
        <v>186</v>
      </c>
      <c r="AU179" s="15" t="s">
        <v>89</v>
      </c>
    </row>
    <row r="180" spans="1:47" s="2" customFormat="1" ht="19.5">
      <c r="A180" s="32"/>
      <c r="B180" s="33"/>
      <c r="C180" s="34"/>
      <c r="D180" s="202" t="s">
        <v>188</v>
      </c>
      <c r="E180" s="34"/>
      <c r="F180" s="207" t="s">
        <v>201</v>
      </c>
      <c r="G180" s="34"/>
      <c r="H180" s="34"/>
      <c r="I180" s="204"/>
      <c r="J180" s="34"/>
      <c r="K180" s="34"/>
      <c r="L180" s="37"/>
      <c r="M180" s="205"/>
      <c r="N180" s="206"/>
      <c r="O180" s="69"/>
      <c r="P180" s="69"/>
      <c r="Q180" s="69"/>
      <c r="R180" s="69"/>
      <c r="S180" s="69"/>
      <c r="T180" s="70"/>
      <c r="U180" s="32"/>
      <c r="V180" s="32"/>
      <c r="W180" s="32"/>
      <c r="X180" s="32"/>
      <c r="Y180" s="32"/>
      <c r="Z180" s="32"/>
      <c r="AA180" s="32"/>
      <c r="AB180" s="32"/>
      <c r="AC180" s="32"/>
      <c r="AD180" s="32"/>
      <c r="AE180" s="32"/>
      <c r="AT180" s="15" t="s">
        <v>188</v>
      </c>
      <c r="AU180" s="15" t="s">
        <v>89</v>
      </c>
    </row>
    <row r="181" spans="1:65" s="2" customFormat="1" ht="24.2" customHeight="1">
      <c r="A181" s="32"/>
      <c r="B181" s="33"/>
      <c r="C181" s="189" t="s">
        <v>8</v>
      </c>
      <c r="D181" s="189" t="s">
        <v>179</v>
      </c>
      <c r="E181" s="190" t="s">
        <v>240</v>
      </c>
      <c r="F181" s="191" t="s">
        <v>241</v>
      </c>
      <c r="G181" s="192" t="s">
        <v>198</v>
      </c>
      <c r="H181" s="193">
        <v>16.5</v>
      </c>
      <c r="I181" s="194"/>
      <c r="J181" s="195">
        <f>ROUND(I181*H181,2)</f>
        <v>0</v>
      </c>
      <c r="K181" s="191" t="s">
        <v>183</v>
      </c>
      <c r="L181" s="37"/>
      <c r="M181" s="196" t="s">
        <v>1</v>
      </c>
      <c r="N181" s="197" t="s">
        <v>45</v>
      </c>
      <c r="O181" s="69"/>
      <c r="P181" s="198">
        <f>O181*H181</f>
        <v>0</v>
      </c>
      <c r="Q181" s="198">
        <v>0</v>
      </c>
      <c r="R181" s="198">
        <f>Q181*H181</f>
        <v>0</v>
      </c>
      <c r="S181" s="198">
        <v>0</v>
      </c>
      <c r="T181" s="199">
        <f>S181*H181</f>
        <v>0</v>
      </c>
      <c r="U181" s="32"/>
      <c r="V181" s="32"/>
      <c r="W181" s="32"/>
      <c r="X181" s="32"/>
      <c r="Y181" s="32"/>
      <c r="Z181" s="32"/>
      <c r="AA181" s="32"/>
      <c r="AB181" s="32"/>
      <c r="AC181" s="32"/>
      <c r="AD181" s="32"/>
      <c r="AE181" s="32"/>
      <c r="AR181" s="200" t="s">
        <v>184</v>
      </c>
      <c r="AT181" s="200" t="s">
        <v>179</v>
      </c>
      <c r="AU181" s="200" t="s">
        <v>89</v>
      </c>
      <c r="AY181" s="15" t="s">
        <v>177</v>
      </c>
      <c r="BE181" s="201">
        <f>IF(N181="základní",J181,0)</f>
        <v>0</v>
      </c>
      <c r="BF181" s="201">
        <f>IF(N181="snížená",J181,0)</f>
        <v>0</v>
      </c>
      <c r="BG181" s="201">
        <f>IF(N181="zákl. přenesená",J181,0)</f>
        <v>0</v>
      </c>
      <c r="BH181" s="201">
        <f>IF(N181="sníž. přenesená",J181,0)</f>
        <v>0</v>
      </c>
      <c r="BI181" s="201">
        <f>IF(N181="nulová",J181,0)</f>
        <v>0</v>
      </c>
      <c r="BJ181" s="15" t="s">
        <v>87</v>
      </c>
      <c r="BK181" s="201">
        <f>ROUND(I181*H181,2)</f>
        <v>0</v>
      </c>
      <c r="BL181" s="15" t="s">
        <v>184</v>
      </c>
      <c r="BM181" s="200" t="s">
        <v>242</v>
      </c>
    </row>
    <row r="182" spans="1:47" s="2" customFormat="1" ht="39">
      <c r="A182" s="32"/>
      <c r="B182" s="33"/>
      <c r="C182" s="34"/>
      <c r="D182" s="202" t="s">
        <v>186</v>
      </c>
      <c r="E182" s="34"/>
      <c r="F182" s="203" t="s">
        <v>243</v>
      </c>
      <c r="G182" s="34"/>
      <c r="H182" s="34"/>
      <c r="I182" s="204"/>
      <c r="J182" s="34"/>
      <c r="K182" s="34"/>
      <c r="L182" s="37"/>
      <c r="M182" s="205"/>
      <c r="N182" s="206"/>
      <c r="O182" s="69"/>
      <c r="P182" s="69"/>
      <c r="Q182" s="69"/>
      <c r="R182" s="69"/>
      <c r="S182" s="69"/>
      <c r="T182" s="70"/>
      <c r="U182" s="32"/>
      <c r="V182" s="32"/>
      <c r="W182" s="32"/>
      <c r="X182" s="32"/>
      <c r="Y182" s="32"/>
      <c r="Z182" s="32"/>
      <c r="AA182" s="32"/>
      <c r="AB182" s="32"/>
      <c r="AC182" s="32"/>
      <c r="AD182" s="32"/>
      <c r="AE182" s="32"/>
      <c r="AT182" s="15" t="s">
        <v>186</v>
      </c>
      <c r="AU182" s="15" t="s">
        <v>89</v>
      </c>
    </row>
    <row r="183" spans="1:47" s="2" customFormat="1" ht="19.5">
      <c r="A183" s="32"/>
      <c r="B183" s="33"/>
      <c r="C183" s="34"/>
      <c r="D183" s="202" t="s">
        <v>188</v>
      </c>
      <c r="E183" s="34"/>
      <c r="F183" s="207" t="s">
        <v>244</v>
      </c>
      <c r="G183" s="34"/>
      <c r="H183" s="34"/>
      <c r="I183" s="204"/>
      <c r="J183" s="34"/>
      <c r="K183" s="34"/>
      <c r="L183" s="37"/>
      <c r="M183" s="205"/>
      <c r="N183" s="206"/>
      <c r="O183" s="69"/>
      <c r="P183" s="69"/>
      <c r="Q183" s="69"/>
      <c r="R183" s="69"/>
      <c r="S183" s="69"/>
      <c r="T183" s="70"/>
      <c r="U183" s="32"/>
      <c r="V183" s="32"/>
      <c r="W183" s="32"/>
      <c r="X183" s="32"/>
      <c r="Y183" s="32"/>
      <c r="Z183" s="32"/>
      <c r="AA183" s="32"/>
      <c r="AB183" s="32"/>
      <c r="AC183" s="32"/>
      <c r="AD183" s="32"/>
      <c r="AE183" s="32"/>
      <c r="AT183" s="15" t="s">
        <v>188</v>
      </c>
      <c r="AU183" s="15" t="s">
        <v>89</v>
      </c>
    </row>
    <row r="184" spans="1:65" s="2" customFormat="1" ht="14.45" customHeight="1">
      <c r="A184" s="32"/>
      <c r="B184" s="33"/>
      <c r="C184" s="208" t="s">
        <v>245</v>
      </c>
      <c r="D184" s="208" t="s">
        <v>246</v>
      </c>
      <c r="E184" s="209" t="s">
        <v>247</v>
      </c>
      <c r="F184" s="210" t="s">
        <v>248</v>
      </c>
      <c r="G184" s="211" t="s">
        <v>231</v>
      </c>
      <c r="H184" s="212">
        <v>28.875</v>
      </c>
      <c r="I184" s="213"/>
      <c r="J184" s="214">
        <f>ROUND(I184*H184,2)</f>
        <v>0</v>
      </c>
      <c r="K184" s="210" t="s">
        <v>183</v>
      </c>
      <c r="L184" s="215"/>
      <c r="M184" s="216" t="s">
        <v>1</v>
      </c>
      <c r="N184" s="217" t="s">
        <v>45</v>
      </c>
      <c r="O184" s="69"/>
      <c r="P184" s="198">
        <f>O184*H184</f>
        <v>0</v>
      </c>
      <c r="Q184" s="198">
        <v>1</v>
      </c>
      <c r="R184" s="198">
        <f>Q184*H184</f>
        <v>28.875</v>
      </c>
      <c r="S184" s="198">
        <v>0</v>
      </c>
      <c r="T184" s="199">
        <f>S184*H184</f>
        <v>0</v>
      </c>
      <c r="U184" s="32"/>
      <c r="V184" s="32"/>
      <c r="W184" s="32"/>
      <c r="X184" s="32"/>
      <c r="Y184" s="32"/>
      <c r="Z184" s="32"/>
      <c r="AA184" s="32"/>
      <c r="AB184" s="32"/>
      <c r="AC184" s="32"/>
      <c r="AD184" s="32"/>
      <c r="AE184" s="32"/>
      <c r="AR184" s="200" t="s">
        <v>218</v>
      </c>
      <c r="AT184" s="200" t="s">
        <v>246</v>
      </c>
      <c r="AU184" s="200" t="s">
        <v>89</v>
      </c>
      <c r="AY184" s="15" t="s">
        <v>177</v>
      </c>
      <c r="BE184" s="201">
        <f>IF(N184="základní",J184,0)</f>
        <v>0</v>
      </c>
      <c r="BF184" s="201">
        <f>IF(N184="snížená",J184,0)</f>
        <v>0</v>
      </c>
      <c r="BG184" s="201">
        <f>IF(N184="zákl. přenesená",J184,0)</f>
        <v>0</v>
      </c>
      <c r="BH184" s="201">
        <f>IF(N184="sníž. přenesená",J184,0)</f>
        <v>0</v>
      </c>
      <c r="BI184" s="201">
        <f>IF(N184="nulová",J184,0)</f>
        <v>0</v>
      </c>
      <c r="BJ184" s="15" t="s">
        <v>87</v>
      </c>
      <c r="BK184" s="201">
        <f>ROUND(I184*H184,2)</f>
        <v>0</v>
      </c>
      <c r="BL184" s="15" t="s">
        <v>184</v>
      </c>
      <c r="BM184" s="200" t="s">
        <v>249</v>
      </c>
    </row>
    <row r="185" spans="1:47" s="2" customFormat="1" ht="11.25">
      <c r="A185" s="32"/>
      <c r="B185" s="33"/>
      <c r="C185" s="34"/>
      <c r="D185" s="202" t="s">
        <v>186</v>
      </c>
      <c r="E185" s="34"/>
      <c r="F185" s="203" t="s">
        <v>250</v>
      </c>
      <c r="G185" s="34"/>
      <c r="H185" s="34"/>
      <c r="I185" s="204"/>
      <c r="J185" s="34"/>
      <c r="K185" s="34"/>
      <c r="L185" s="37"/>
      <c r="M185" s="205"/>
      <c r="N185" s="206"/>
      <c r="O185" s="69"/>
      <c r="P185" s="69"/>
      <c r="Q185" s="69"/>
      <c r="R185" s="69"/>
      <c r="S185" s="69"/>
      <c r="T185" s="70"/>
      <c r="U185" s="32"/>
      <c r="V185" s="32"/>
      <c r="W185" s="32"/>
      <c r="X185" s="32"/>
      <c r="Y185" s="32"/>
      <c r="Z185" s="32"/>
      <c r="AA185" s="32"/>
      <c r="AB185" s="32"/>
      <c r="AC185" s="32"/>
      <c r="AD185" s="32"/>
      <c r="AE185" s="32"/>
      <c r="AT185" s="15" t="s">
        <v>186</v>
      </c>
      <c r="AU185" s="15" t="s">
        <v>89</v>
      </c>
    </row>
    <row r="186" spans="1:47" s="2" customFormat="1" ht="29.25">
      <c r="A186" s="32"/>
      <c r="B186" s="33"/>
      <c r="C186" s="34"/>
      <c r="D186" s="202" t="s">
        <v>188</v>
      </c>
      <c r="E186" s="34"/>
      <c r="F186" s="207" t="s">
        <v>251</v>
      </c>
      <c r="G186" s="34"/>
      <c r="H186" s="34"/>
      <c r="I186" s="204"/>
      <c r="J186" s="34"/>
      <c r="K186" s="34"/>
      <c r="L186" s="37"/>
      <c r="M186" s="205"/>
      <c r="N186" s="206"/>
      <c r="O186" s="69"/>
      <c r="P186" s="69"/>
      <c r="Q186" s="69"/>
      <c r="R186" s="69"/>
      <c r="S186" s="69"/>
      <c r="T186" s="70"/>
      <c r="U186" s="32"/>
      <c r="V186" s="32"/>
      <c r="W186" s="32"/>
      <c r="X186" s="32"/>
      <c r="Y186" s="32"/>
      <c r="Z186" s="32"/>
      <c r="AA186" s="32"/>
      <c r="AB186" s="32"/>
      <c r="AC186" s="32"/>
      <c r="AD186" s="32"/>
      <c r="AE186" s="32"/>
      <c r="AT186" s="15" t="s">
        <v>188</v>
      </c>
      <c r="AU186" s="15" t="s">
        <v>89</v>
      </c>
    </row>
    <row r="187" spans="1:65" s="2" customFormat="1" ht="24.2" customHeight="1">
      <c r="A187" s="32"/>
      <c r="B187" s="33"/>
      <c r="C187" s="189" t="s">
        <v>252</v>
      </c>
      <c r="D187" s="189" t="s">
        <v>179</v>
      </c>
      <c r="E187" s="190" t="s">
        <v>253</v>
      </c>
      <c r="F187" s="191" t="s">
        <v>254</v>
      </c>
      <c r="G187" s="192" t="s">
        <v>198</v>
      </c>
      <c r="H187" s="193">
        <v>103.862</v>
      </c>
      <c r="I187" s="194"/>
      <c r="J187" s="195">
        <f>ROUND(I187*H187,2)</f>
        <v>0</v>
      </c>
      <c r="K187" s="191" t="s">
        <v>183</v>
      </c>
      <c r="L187" s="37"/>
      <c r="M187" s="196" t="s">
        <v>1</v>
      </c>
      <c r="N187" s="197" t="s">
        <v>45</v>
      </c>
      <c r="O187" s="69"/>
      <c r="P187" s="198">
        <f>O187*H187</f>
        <v>0</v>
      </c>
      <c r="Q187" s="198">
        <v>0</v>
      </c>
      <c r="R187" s="198">
        <f>Q187*H187</f>
        <v>0</v>
      </c>
      <c r="S187" s="198">
        <v>0</v>
      </c>
      <c r="T187" s="199">
        <f>S187*H187</f>
        <v>0</v>
      </c>
      <c r="U187" s="32"/>
      <c r="V187" s="32"/>
      <c r="W187" s="32"/>
      <c r="X187" s="32"/>
      <c r="Y187" s="32"/>
      <c r="Z187" s="32"/>
      <c r="AA187" s="32"/>
      <c r="AB187" s="32"/>
      <c r="AC187" s="32"/>
      <c r="AD187" s="32"/>
      <c r="AE187" s="32"/>
      <c r="AR187" s="200" t="s">
        <v>184</v>
      </c>
      <c r="AT187" s="200" t="s">
        <v>179</v>
      </c>
      <c r="AU187" s="200" t="s">
        <v>89</v>
      </c>
      <c r="AY187" s="15" t="s">
        <v>177</v>
      </c>
      <c r="BE187" s="201">
        <f>IF(N187="základní",J187,0)</f>
        <v>0</v>
      </c>
      <c r="BF187" s="201">
        <f>IF(N187="snížená",J187,0)</f>
        <v>0</v>
      </c>
      <c r="BG187" s="201">
        <f>IF(N187="zákl. přenesená",J187,0)</f>
        <v>0</v>
      </c>
      <c r="BH187" s="201">
        <f>IF(N187="sníž. přenesená",J187,0)</f>
        <v>0</v>
      </c>
      <c r="BI187" s="201">
        <f>IF(N187="nulová",J187,0)</f>
        <v>0</v>
      </c>
      <c r="BJ187" s="15" t="s">
        <v>87</v>
      </c>
      <c r="BK187" s="201">
        <f>ROUND(I187*H187,2)</f>
        <v>0</v>
      </c>
      <c r="BL187" s="15" t="s">
        <v>184</v>
      </c>
      <c r="BM187" s="200" t="s">
        <v>255</v>
      </c>
    </row>
    <row r="188" spans="1:47" s="2" customFormat="1" ht="19.5">
      <c r="A188" s="32"/>
      <c r="B188" s="33"/>
      <c r="C188" s="34"/>
      <c r="D188" s="202" t="s">
        <v>186</v>
      </c>
      <c r="E188" s="34"/>
      <c r="F188" s="203" t="s">
        <v>256</v>
      </c>
      <c r="G188" s="34"/>
      <c r="H188" s="34"/>
      <c r="I188" s="204"/>
      <c r="J188" s="34"/>
      <c r="K188" s="34"/>
      <c r="L188" s="37"/>
      <c r="M188" s="205"/>
      <c r="N188" s="206"/>
      <c r="O188" s="69"/>
      <c r="P188" s="69"/>
      <c r="Q188" s="69"/>
      <c r="R188" s="69"/>
      <c r="S188" s="69"/>
      <c r="T188" s="70"/>
      <c r="U188" s="32"/>
      <c r="V188" s="32"/>
      <c r="W188" s="32"/>
      <c r="X188" s="32"/>
      <c r="Y188" s="32"/>
      <c r="Z188" s="32"/>
      <c r="AA188" s="32"/>
      <c r="AB188" s="32"/>
      <c r="AC188" s="32"/>
      <c r="AD188" s="32"/>
      <c r="AE188" s="32"/>
      <c r="AT188" s="15" t="s">
        <v>186</v>
      </c>
      <c r="AU188" s="15" t="s">
        <v>89</v>
      </c>
    </row>
    <row r="189" spans="1:47" s="2" customFormat="1" ht="29.25">
      <c r="A189" s="32"/>
      <c r="B189" s="33"/>
      <c r="C189" s="34"/>
      <c r="D189" s="202" t="s">
        <v>188</v>
      </c>
      <c r="E189" s="34"/>
      <c r="F189" s="207" t="s">
        <v>257</v>
      </c>
      <c r="G189" s="34"/>
      <c r="H189" s="34"/>
      <c r="I189" s="204"/>
      <c r="J189" s="34"/>
      <c r="K189" s="34"/>
      <c r="L189" s="37"/>
      <c r="M189" s="205"/>
      <c r="N189" s="206"/>
      <c r="O189" s="69"/>
      <c r="P189" s="69"/>
      <c r="Q189" s="69"/>
      <c r="R189" s="69"/>
      <c r="S189" s="69"/>
      <c r="T189" s="70"/>
      <c r="U189" s="32"/>
      <c r="V189" s="32"/>
      <c r="W189" s="32"/>
      <c r="X189" s="32"/>
      <c r="Y189" s="32"/>
      <c r="Z189" s="32"/>
      <c r="AA189" s="32"/>
      <c r="AB189" s="32"/>
      <c r="AC189" s="32"/>
      <c r="AD189" s="32"/>
      <c r="AE189" s="32"/>
      <c r="AT189" s="15" t="s">
        <v>188</v>
      </c>
      <c r="AU189" s="15" t="s">
        <v>89</v>
      </c>
    </row>
    <row r="190" spans="1:65" s="2" customFormat="1" ht="24.2" customHeight="1">
      <c r="A190" s="32"/>
      <c r="B190" s="33"/>
      <c r="C190" s="189" t="s">
        <v>258</v>
      </c>
      <c r="D190" s="189" t="s">
        <v>179</v>
      </c>
      <c r="E190" s="190" t="s">
        <v>253</v>
      </c>
      <c r="F190" s="191" t="s">
        <v>254</v>
      </c>
      <c r="G190" s="192" t="s">
        <v>198</v>
      </c>
      <c r="H190" s="193">
        <v>103.862</v>
      </c>
      <c r="I190" s="194"/>
      <c r="J190" s="195">
        <f>ROUND(I190*H190,2)</f>
        <v>0</v>
      </c>
      <c r="K190" s="191" t="s">
        <v>183</v>
      </c>
      <c r="L190" s="37"/>
      <c r="M190" s="196" t="s">
        <v>1</v>
      </c>
      <c r="N190" s="197" t="s">
        <v>45</v>
      </c>
      <c r="O190" s="69"/>
      <c r="P190" s="198">
        <f>O190*H190</f>
        <v>0</v>
      </c>
      <c r="Q190" s="198">
        <v>0</v>
      </c>
      <c r="R190" s="198">
        <f>Q190*H190</f>
        <v>0</v>
      </c>
      <c r="S190" s="198">
        <v>0</v>
      </c>
      <c r="T190" s="199">
        <f>S190*H190</f>
        <v>0</v>
      </c>
      <c r="U190" s="32"/>
      <c r="V190" s="32"/>
      <c r="W190" s="32"/>
      <c r="X190" s="32"/>
      <c r="Y190" s="32"/>
      <c r="Z190" s="32"/>
      <c r="AA190" s="32"/>
      <c r="AB190" s="32"/>
      <c r="AC190" s="32"/>
      <c r="AD190" s="32"/>
      <c r="AE190" s="32"/>
      <c r="AR190" s="200" t="s">
        <v>184</v>
      </c>
      <c r="AT190" s="200" t="s">
        <v>179</v>
      </c>
      <c r="AU190" s="200" t="s">
        <v>89</v>
      </c>
      <c r="AY190" s="15" t="s">
        <v>177</v>
      </c>
      <c r="BE190" s="201">
        <f>IF(N190="základní",J190,0)</f>
        <v>0</v>
      </c>
      <c r="BF190" s="201">
        <f>IF(N190="snížená",J190,0)</f>
        <v>0</v>
      </c>
      <c r="BG190" s="201">
        <f>IF(N190="zákl. přenesená",J190,0)</f>
        <v>0</v>
      </c>
      <c r="BH190" s="201">
        <f>IF(N190="sníž. přenesená",J190,0)</f>
        <v>0</v>
      </c>
      <c r="BI190" s="201">
        <f>IF(N190="nulová",J190,0)</f>
        <v>0</v>
      </c>
      <c r="BJ190" s="15" t="s">
        <v>87</v>
      </c>
      <c r="BK190" s="201">
        <f>ROUND(I190*H190,2)</f>
        <v>0</v>
      </c>
      <c r="BL190" s="15" t="s">
        <v>184</v>
      </c>
      <c r="BM190" s="200" t="s">
        <v>259</v>
      </c>
    </row>
    <row r="191" spans="1:47" s="2" customFormat="1" ht="19.5">
      <c r="A191" s="32"/>
      <c r="B191" s="33"/>
      <c r="C191" s="34"/>
      <c r="D191" s="202" t="s">
        <v>186</v>
      </c>
      <c r="E191" s="34"/>
      <c r="F191" s="203" t="s">
        <v>256</v>
      </c>
      <c r="G191" s="34"/>
      <c r="H191" s="34"/>
      <c r="I191" s="204"/>
      <c r="J191" s="34"/>
      <c r="K191" s="34"/>
      <c r="L191" s="37"/>
      <c r="M191" s="205"/>
      <c r="N191" s="206"/>
      <c r="O191" s="69"/>
      <c r="P191" s="69"/>
      <c r="Q191" s="69"/>
      <c r="R191" s="69"/>
      <c r="S191" s="69"/>
      <c r="T191" s="70"/>
      <c r="U191" s="32"/>
      <c r="V191" s="32"/>
      <c r="W191" s="32"/>
      <c r="X191" s="32"/>
      <c r="Y191" s="32"/>
      <c r="Z191" s="32"/>
      <c r="AA191" s="32"/>
      <c r="AB191" s="32"/>
      <c r="AC191" s="32"/>
      <c r="AD191" s="32"/>
      <c r="AE191" s="32"/>
      <c r="AT191" s="15" t="s">
        <v>186</v>
      </c>
      <c r="AU191" s="15" t="s">
        <v>89</v>
      </c>
    </row>
    <row r="192" spans="1:47" s="2" customFormat="1" ht="48.75">
      <c r="A192" s="32"/>
      <c r="B192" s="33"/>
      <c r="C192" s="34"/>
      <c r="D192" s="202" t="s">
        <v>188</v>
      </c>
      <c r="E192" s="34"/>
      <c r="F192" s="207" t="s">
        <v>209</v>
      </c>
      <c r="G192" s="34"/>
      <c r="H192" s="34"/>
      <c r="I192" s="204"/>
      <c r="J192" s="34"/>
      <c r="K192" s="34"/>
      <c r="L192" s="37"/>
      <c r="M192" s="205"/>
      <c r="N192" s="206"/>
      <c r="O192" s="69"/>
      <c r="P192" s="69"/>
      <c r="Q192" s="69"/>
      <c r="R192" s="69"/>
      <c r="S192" s="69"/>
      <c r="T192" s="70"/>
      <c r="U192" s="32"/>
      <c r="V192" s="32"/>
      <c r="W192" s="32"/>
      <c r="X192" s="32"/>
      <c r="Y192" s="32"/>
      <c r="Z192" s="32"/>
      <c r="AA192" s="32"/>
      <c r="AB192" s="32"/>
      <c r="AC192" s="32"/>
      <c r="AD192" s="32"/>
      <c r="AE192" s="32"/>
      <c r="AT192" s="15" t="s">
        <v>188</v>
      </c>
      <c r="AU192" s="15" t="s">
        <v>89</v>
      </c>
    </row>
    <row r="193" spans="1:65" s="2" customFormat="1" ht="14.45" customHeight="1">
      <c r="A193" s="32"/>
      <c r="B193" s="33"/>
      <c r="C193" s="189" t="s">
        <v>260</v>
      </c>
      <c r="D193" s="189" t="s">
        <v>179</v>
      </c>
      <c r="E193" s="190" t="s">
        <v>261</v>
      </c>
      <c r="F193" s="191" t="s">
        <v>262</v>
      </c>
      <c r="G193" s="192" t="s">
        <v>182</v>
      </c>
      <c r="H193" s="193">
        <v>692.413</v>
      </c>
      <c r="I193" s="194"/>
      <c r="J193" s="195">
        <f>ROUND(I193*H193,2)</f>
        <v>0</v>
      </c>
      <c r="K193" s="191" t="s">
        <v>183</v>
      </c>
      <c r="L193" s="37"/>
      <c r="M193" s="196" t="s">
        <v>1</v>
      </c>
      <c r="N193" s="197" t="s">
        <v>45</v>
      </c>
      <c r="O193" s="69"/>
      <c r="P193" s="198">
        <f>O193*H193</f>
        <v>0</v>
      </c>
      <c r="Q193" s="198">
        <v>0</v>
      </c>
      <c r="R193" s="198">
        <f>Q193*H193</f>
        <v>0</v>
      </c>
      <c r="S193" s="198">
        <v>0</v>
      </c>
      <c r="T193" s="199">
        <f>S193*H193</f>
        <v>0</v>
      </c>
      <c r="U193" s="32"/>
      <c r="V193" s="32"/>
      <c r="W193" s="32"/>
      <c r="X193" s="32"/>
      <c r="Y193" s="32"/>
      <c r="Z193" s="32"/>
      <c r="AA193" s="32"/>
      <c r="AB193" s="32"/>
      <c r="AC193" s="32"/>
      <c r="AD193" s="32"/>
      <c r="AE193" s="32"/>
      <c r="AR193" s="200" t="s">
        <v>184</v>
      </c>
      <c r="AT193" s="200" t="s">
        <v>179</v>
      </c>
      <c r="AU193" s="200" t="s">
        <v>89</v>
      </c>
      <c r="AY193" s="15" t="s">
        <v>177</v>
      </c>
      <c r="BE193" s="201">
        <f>IF(N193="základní",J193,0)</f>
        <v>0</v>
      </c>
      <c r="BF193" s="201">
        <f>IF(N193="snížená",J193,0)</f>
        <v>0</v>
      </c>
      <c r="BG193" s="201">
        <f>IF(N193="zákl. přenesená",J193,0)</f>
        <v>0</v>
      </c>
      <c r="BH193" s="201">
        <f>IF(N193="sníž. přenesená",J193,0)</f>
        <v>0</v>
      </c>
      <c r="BI193" s="201">
        <f>IF(N193="nulová",J193,0)</f>
        <v>0</v>
      </c>
      <c r="BJ193" s="15" t="s">
        <v>87</v>
      </c>
      <c r="BK193" s="201">
        <f>ROUND(I193*H193,2)</f>
        <v>0</v>
      </c>
      <c r="BL193" s="15" t="s">
        <v>184</v>
      </c>
      <c r="BM193" s="200" t="s">
        <v>263</v>
      </c>
    </row>
    <row r="194" spans="1:47" s="2" customFormat="1" ht="19.5">
      <c r="A194" s="32"/>
      <c r="B194" s="33"/>
      <c r="C194" s="34"/>
      <c r="D194" s="202" t="s">
        <v>186</v>
      </c>
      <c r="E194" s="34"/>
      <c r="F194" s="203" t="s">
        <v>264</v>
      </c>
      <c r="G194" s="34"/>
      <c r="H194" s="34"/>
      <c r="I194" s="204"/>
      <c r="J194" s="34"/>
      <c r="K194" s="34"/>
      <c r="L194" s="37"/>
      <c r="M194" s="205"/>
      <c r="N194" s="206"/>
      <c r="O194" s="69"/>
      <c r="P194" s="69"/>
      <c r="Q194" s="69"/>
      <c r="R194" s="69"/>
      <c r="S194" s="69"/>
      <c r="T194" s="70"/>
      <c r="U194" s="32"/>
      <c r="V194" s="32"/>
      <c r="W194" s="32"/>
      <c r="X194" s="32"/>
      <c r="Y194" s="32"/>
      <c r="Z194" s="32"/>
      <c r="AA194" s="32"/>
      <c r="AB194" s="32"/>
      <c r="AC194" s="32"/>
      <c r="AD194" s="32"/>
      <c r="AE194" s="32"/>
      <c r="AT194" s="15" t="s">
        <v>186</v>
      </c>
      <c r="AU194" s="15" t="s">
        <v>89</v>
      </c>
    </row>
    <row r="195" spans="1:47" s="2" customFormat="1" ht="29.25">
      <c r="A195" s="32"/>
      <c r="B195" s="33"/>
      <c r="C195" s="34"/>
      <c r="D195" s="202" t="s">
        <v>188</v>
      </c>
      <c r="E195" s="34"/>
      <c r="F195" s="207" t="s">
        <v>265</v>
      </c>
      <c r="G195" s="34"/>
      <c r="H195" s="34"/>
      <c r="I195" s="204"/>
      <c r="J195" s="34"/>
      <c r="K195" s="34"/>
      <c r="L195" s="37"/>
      <c r="M195" s="205"/>
      <c r="N195" s="206"/>
      <c r="O195" s="69"/>
      <c r="P195" s="69"/>
      <c r="Q195" s="69"/>
      <c r="R195" s="69"/>
      <c r="S195" s="69"/>
      <c r="T195" s="70"/>
      <c r="U195" s="32"/>
      <c r="V195" s="32"/>
      <c r="W195" s="32"/>
      <c r="X195" s="32"/>
      <c r="Y195" s="32"/>
      <c r="Z195" s="32"/>
      <c r="AA195" s="32"/>
      <c r="AB195" s="32"/>
      <c r="AC195" s="32"/>
      <c r="AD195" s="32"/>
      <c r="AE195" s="32"/>
      <c r="AT195" s="15" t="s">
        <v>188</v>
      </c>
      <c r="AU195" s="15" t="s">
        <v>89</v>
      </c>
    </row>
    <row r="196" spans="1:65" s="2" customFormat="1" ht="14.45" customHeight="1">
      <c r="A196" s="32"/>
      <c r="B196" s="33"/>
      <c r="C196" s="189" t="s">
        <v>266</v>
      </c>
      <c r="D196" s="189" t="s">
        <v>179</v>
      </c>
      <c r="E196" s="190" t="s">
        <v>267</v>
      </c>
      <c r="F196" s="191" t="s">
        <v>268</v>
      </c>
      <c r="G196" s="192" t="s">
        <v>182</v>
      </c>
      <c r="H196" s="193">
        <v>11.25</v>
      </c>
      <c r="I196" s="194"/>
      <c r="J196" s="195">
        <f>ROUND(I196*H196,2)</f>
        <v>0</v>
      </c>
      <c r="K196" s="191" t="s">
        <v>183</v>
      </c>
      <c r="L196" s="37"/>
      <c r="M196" s="196" t="s">
        <v>1</v>
      </c>
      <c r="N196" s="197" t="s">
        <v>45</v>
      </c>
      <c r="O196" s="69"/>
      <c r="P196" s="198">
        <f>O196*H196</f>
        <v>0</v>
      </c>
      <c r="Q196" s="198">
        <v>0</v>
      </c>
      <c r="R196" s="198">
        <f>Q196*H196</f>
        <v>0</v>
      </c>
      <c r="S196" s="198">
        <v>0</v>
      </c>
      <c r="T196" s="199">
        <f>S196*H196</f>
        <v>0</v>
      </c>
      <c r="U196" s="32"/>
      <c r="V196" s="32"/>
      <c r="W196" s="32"/>
      <c r="X196" s="32"/>
      <c r="Y196" s="32"/>
      <c r="Z196" s="32"/>
      <c r="AA196" s="32"/>
      <c r="AB196" s="32"/>
      <c r="AC196" s="32"/>
      <c r="AD196" s="32"/>
      <c r="AE196" s="32"/>
      <c r="AR196" s="200" t="s">
        <v>184</v>
      </c>
      <c r="AT196" s="200" t="s">
        <v>179</v>
      </c>
      <c r="AU196" s="200" t="s">
        <v>89</v>
      </c>
      <c r="AY196" s="15" t="s">
        <v>177</v>
      </c>
      <c r="BE196" s="201">
        <f>IF(N196="základní",J196,0)</f>
        <v>0</v>
      </c>
      <c r="BF196" s="201">
        <f>IF(N196="snížená",J196,0)</f>
        <v>0</v>
      </c>
      <c r="BG196" s="201">
        <f>IF(N196="zákl. přenesená",J196,0)</f>
        <v>0</v>
      </c>
      <c r="BH196" s="201">
        <f>IF(N196="sníž. přenesená",J196,0)</f>
        <v>0</v>
      </c>
      <c r="BI196" s="201">
        <f>IF(N196="nulová",J196,0)</f>
        <v>0</v>
      </c>
      <c r="BJ196" s="15" t="s">
        <v>87</v>
      </c>
      <c r="BK196" s="201">
        <f>ROUND(I196*H196,2)</f>
        <v>0</v>
      </c>
      <c r="BL196" s="15" t="s">
        <v>184</v>
      </c>
      <c r="BM196" s="200" t="s">
        <v>269</v>
      </c>
    </row>
    <row r="197" spans="1:47" s="2" customFormat="1" ht="19.5">
      <c r="A197" s="32"/>
      <c r="B197" s="33"/>
      <c r="C197" s="34"/>
      <c r="D197" s="202" t="s">
        <v>186</v>
      </c>
      <c r="E197" s="34"/>
      <c r="F197" s="203" t="s">
        <v>270</v>
      </c>
      <c r="G197" s="34"/>
      <c r="H197" s="34"/>
      <c r="I197" s="204"/>
      <c r="J197" s="34"/>
      <c r="K197" s="34"/>
      <c r="L197" s="37"/>
      <c r="M197" s="205"/>
      <c r="N197" s="206"/>
      <c r="O197" s="69"/>
      <c r="P197" s="69"/>
      <c r="Q197" s="69"/>
      <c r="R197" s="69"/>
      <c r="S197" s="69"/>
      <c r="T197" s="70"/>
      <c r="U197" s="32"/>
      <c r="V197" s="32"/>
      <c r="W197" s="32"/>
      <c r="X197" s="32"/>
      <c r="Y197" s="32"/>
      <c r="Z197" s="32"/>
      <c r="AA197" s="32"/>
      <c r="AB197" s="32"/>
      <c r="AC197" s="32"/>
      <c r="AD197" s="32"/>
      <c r="AE197" s="32"/>
      <c r="AT197" s="15" t="s">
        <v>186</v>
      </c>
      <c r="AU197" s="15" t="s">
        <v>89</v>
      </c>
    </row>
    <row r="198" spans="1:47" s="2" customFormat="1" ht="19.5">
      <c r="A198" s="32"/>
      <c r="B198" s="33"/>
      <c r="C198" s="34"/>
      <c r="D198" s="202" t="s">
        <v>188</v>
      </c>
      <c r="E198" s="34"/>
      <c r="F198" s="207" t="s">
        <v>201</v>
      </c>
      <c r="G198" s="34"/>
      <c r="H198" s="34"/>
      <c r="I198" s="204"/>
      <c r="J198" s="34"/>
      <c r="K198" s="34"/>
      <c r="L198" s="37"/>
      <c r="M198" s="205"/>
      <c r="N198" s="206"/>
      <c r="O198" s="69"/>
      <c r="P198" s="69"/>
      <c r="Q198" s="69"/>
      <c r="R198" s="69"/>
      <c r="S198" s="69"/>
      <c r="T198" s="70"/>
      <c r="U198" s="32"/>
      <c r="V198" s="32"/>
      <c r="W198" s="32"/>
      <c r="X198" s="32"/>
      <c r="Y198" s="32"/>
      <c r="Z198" s="32"/>
      <c r="AA198" s="32"/>
      <c r="AB198" s="32"/>
      <c r="AC198" s="32"/>
      <c r="AD198" s="32"/>
      <c r="AE198" s="32"/>
      <c r="AT198" s="15" t="s">
        <v>188</v>
      </c>
      <c r="AU198" s="15" t="s">
        <v>89</v>
      </c>
    </row>
    <row r="199" spans="2:63" s="12" customFormat="1" ht="22.9" customHeight="1">
      <c r="B199" s="173"/>
      <c r="C199" s="174"/>
      <c r="D199" s="175" t="s">
        <v>79</v>
      </c>
      <c r="E199" s="187" t="s">
        <v>89</v>
      </c>
      <c r="F199" s="187" t="s">
        <v>271</v>
      </c>
      <c r="G199" s="174"/>
      <c r="H199" s="174"/>
      <c r="I199" s="177"/>
      <c r="J199" s="188">
        <f>BK199</f>
        <v>0</v>
      </c>
      <c r="K199" s="174"/>
      <c r="L199" s="179"/>
      <c r="M199" s="180"/>
      <c r="N199" s="181"/>
      <c r="O199" s="181"/>
      <c r="P199" s="182">
        <f>SUM(P200:P205)</f>
        <v>0</v>
      </c>
      <c r="Q199" s="181"/>
      <c r="R199" s="182">
        <f>SUM(R200:R205)</f>
        <v>17.949524880000002</v>
      </c>
      <c r="S199" s="181"/>
      <c r="T199" s="183">
        <f>SUM(T200:T205)</f>
        <v>0</v>
      </c>
      <c r="AR199" s="184" t="s">
        <v>87</v>
      </c>
      <c r="AT199" s="185" t="s">
        <v>79</v>
      </c>
      <c r="AU199" s="185" t="s">
        <v>87</v>
      </c>
      <c r="AY199" s="184" t="s">
        <v>177</v>
      </c>
      <c r="BK199" s="186">
        <f>SUM(BK200:BK205)</f>
        <v>0</v>
      </c>
    </row>
    <row r="200" spans="1:65" s="2" customFormat="1" ht="24.2" customHeight="1">
      <c r="A200" s="32"/>
      <c r="B200" s="33"/>
      <c r="C200" s="189" t="s">
        <v>7</v>
      </c>
      <c r="D200" s="189" t="s">
        <v>179</v>
      </c>
      <c r="E200" s="190" t="s">
        <v>272</v>
      </c>
      <c r="F200" s="191" t="s">
        <v>273</v>
      </c>
      <c r="G200" s="192" t="s">
        <v>198</v>
      </c>
      <c r="H200" s="193">
        <v>5.623</v>
      </c>
      <c r="I200" s="194"/>
      <c r="J200" s="195">
        <f>ROUND(I200*H200,2)</f>
        <v>0</v>
      </c>
      <c r="K200" s="191" t="s">
        <v>183</v>
      </c>
      <c r="L200" s="37"/>
      <c r="M200" s="196" t="s">
        <v>1</v>
      </c>
      <c r="N200" s="197" t="s">
        <v>45</v>
      </c>
      <c r="O200" s="69"/>
      <c r="P200" s="198">
        <f>O200*H200</f>
        <v>0</v>
      </c>
      <c r="Q200" s="198">
        <v>2.53596</v>
      </c>
      <c r="R200" s="198">
        <f>Q200*H200</f>
        <v>14.259703080000001</v>
      </c>
      <c r="S200" s="198">
        <v>0</v>
      </c>
      <c r="T200" s="199">
        <f>S200*H200</f>
        <v>0</v>
      </c>
      <c r="U200" s="32"/>
      <c r="V200" s="32"/>
      <c r="W200" s="32"/>
      <c r="X200" s="32"/>
      <c r="Y200" s="32"/>
      <c r="Z200" s="32"/>
      <c r="AA200" s="32"/>
      <c r="AB200" s="32"/>
      <c r="AC200" s="32"/>
      <c r="AD200" s="32"/>
      <c r="AE200" s="32"/>
      <c r="AR200" s="200" t="s">
        <v>184</v>
      </c>
      <c r="AT200" s="200" t="s">
        <v>179</v>
      </c>
      <c r="AU200" s="200" t="s">
        <v>89</v>
      </c>
      <c r="AY200" s="15" t="s">
        <v>177</v>
      </c>
      <c r="BE200" s="201">
        <f>IF(N200="základní",J200,0)</f>
        <v>0</v>
      </c>
      <c r="BF200" s="201">
        <f>IF(N200="snížená",J200,0)</f>
        <v>0</v>
      </c>
      <c r="BG200" s="201">
        <f>IF(N200="zákl. přenesená",J200,0)</f>
        <v>0</v>
      </c>
      <c r="BH200" s="201">
        <f>IF(N200="sníž. přenesená",J200,0)</f>
        <v>0</v>
      </c>
      <c r="BI200" s="201">
        <f>IF(N200="nulová",J200,0)</f>
        <v>0</v>
      </c>
      <c r="BJ200" s="15" t="s">
        <v>87</v>
      </c>
      <c r="BK200" s="201">
        <f>ROUND(I200*H200,2)</f>
        <v>0</v>
      </c>
      <c r="BL200" s="15" t="s">
        <v>184</v>
      </c>
      <c r="BM200" s="200" t="s">
        <v>274</v>
      </c>
    </row>
    <row r="201" spans="1:47" s="2" customFormat="1" ht="19.5">
      <c r="A201" s="32"/>
      <c r="B201" s="33"/>
      <c r="C201" s="34"/>
      <c r="D201" s="202" t="s">
        <v>186</v>
      </c>
      <c r="E201" s="34"/>
      <c r="F201" s="203" t="s">
        <v>275</v>
      </c>
      <c r="G201" s="34"/>
      <c r="H201" s="34"/>
      <c r="I201" s="204"/>
      <c r="J201" s="34"/>
      <c r="K201" s="34"/>
      <c r="L201" s="37"/>
      <c r="M201" s="205"/>
      <c r="N201" s="206"/>
      <c r="O201" s="69"/>
      <c r="P201" s="69"/>
      <c r="Q201" s="69"/>
      <c r="R201" s="69"/>
      <c r="S201" s="69"/>
      <c r="T201" s="70"/>
      <c r="U201" s="32"/>
      <c r="V201" s="32"/>
      <c r="W201" s="32"/>
      <c r="X201" s="32"/>
      <c r="Y201" s="32"/>
      <c r="Z201" s="32"/>
      <c r="AA201" s="32"/>
      <c r="AB201" s="32"/>
      <c r="AC201" s="32"/>
      <c r="AD201" s="32"/>
      <c r="AE201" s="32"/>
      <c r="AT201" s="15" t="s">
        <v>186</v>
      </c>
      <c r="AU201" s="15" t="s">
        <v>89</v>
      </c>
    </row>
    <row r="202" spans="1:47" s="2" customFormat="1" ht="19.5">
      <c r="A202" s="32"/>
      <c r="B202" s="33"/>
      <c r="C202" s="34"/>
      <c r="D202" s="202" t="s">
        <v>188</v>
      </c>
      <c r="E202" s="34"/>
      <c r="F202" s="207" t="s">
        <v>201</v>
      </c>
      <c r="G202" s="34"/>
      <c r="H202" s="34"/>
      <c r="I202" s="204"/>
      <c r="J202" s="34"/>
      <c r="K202" s="34"/>
      <c r="L202" s="37"/>
      <c r="M202" s="205"/>
      <c r="N202" s="206"/>
      <c r="O202" s="69"/>
      <c r="P202" s="69"/>
      <c r="Q202" s="69"/>
      <c r="R202" s="69"/>
      <c r="S202" s="69"/>
      <c r="T202" s="70"/>
      <c r="U202" s="32"/>
      <c r="V202" s="32"/>
      <c r="W202" s="32"/>
      <c r="X202" s="32"/>
      <c r="Y202" s="32"/>
      <c r="Z202" s="32"/>
      <c r="AA202" s="32"/>
      <c r="AB202" s="32"/>
      <c r="AC202" s="32"/>
      <c r="AD202" s="32"/>
      <c r="AE202" s="32"/>
      <c r="AT202" s="15" t="s">
        <v>188</v>
      </c>
      <c r="AU202" s="15" t="s">
        <v>89</v>
      </c>
    </row>
    <row r="203" spans="1:65" s="2" customFormat="1" ht="24.2" customHeight="1">
      <c r="A203" s="32"/>
      <c r="B203" s="33"/>
      <c r="C203" s="189" t="s">
        <v>276</v>
      </c>
      <c r="D203" s="189" t="s">
        <v>179</v>
      </c>
      <c r="E203" s="190" t="s">
        <v>277</v>
      </c>
      <c r="F203" s="191" t="s">
        <v>278</v>
      </c>
      <c r="G203" s="192" t="s">
        <v>198</v>
      </c>
      <c r="H203" s="193">
        <v>1.455</v>
      </c>
      <c r="I203" s="194"/>
      <c r="J203" s="195">
        <f>ROUND(I203*H203,2)</f>
        <v>0</v>
      </c>
      <c r="K203" s="191" t="s">
        <v>183</v>
      </c>
      <c r="L203" s="37"/>
      <c r="M203" s="196" t="s">
        <v>1</v>
      </c>
      <c r="N203" s="197" t="s">
        <v>45</v>
      </c>
      <c r="O203" s="69"/>
      <c r="P203" s="198">
        <f>O203*H203</f>
        <v>0</v>
      </c>
      <c r="Q203" s="198">
        <v>2.53596</v>
      </c>
      <c r="R203" s="198">
        <f>Q203*H203</f>
        <v>3.6898218000000007</v>
      </c>
      <c r="S203" s="198">
        <v>0</v>
      </c>
      <c r="T203" s="199">
        <f>S203*H203</f>
        <v>0</v>
      </c>
      <c r="U203" s="32"/>
      <c r="V203" s="32"/>
      <c r="W203" s="32"/>
      <c r="X203" s="32"/>
      <c r="Y203" s="32"/>
      <c r="Z203" s="32"/>
      <c r="AA203" s="32"/>
      <c r="AB203" s="32"/>
      <c r="AC203" s="32"/>
      <c r="AD203" s="32"/>
      <c r="AE203" s="32"/>
      <c r="AR203" s="200" t="s">
        <v>184</v>
      </c>
      <c r="AT203" s="200" t="s">
        <v>179</v>
      </c>
      <c r="AU203" s="200" t="s">
        <v>89</v>
      </c>
      <c r="AY203" s="15" t="s">
        <v>177</v>
      </c>
      <c r="BE203" s="201">
        <f>IF(N203="základní",J203,0)</f>
        <v>0</v>
      </c>
      <c r="BF203" s="201">
        <f>IF(N203="snížená",J203,0)</f>
        <v>0</v>
      </c>
      <c r="BG203" s="201">
        <f>IF(N203="zákl. přenesená",J203,0)</f>
        <v>0</v>
      </c>
      <c r="BH203" s="201">
        <f>IF(N203="sníž. přenesená",J203,0)</f>
        <v>0</v>
      </c>
      <c r="BI203" s="201">
        <f>IF(N203="nulová",J203,0)</f>
        <v>0</v>
      </c>
      <c r="BJ203" s="15" t="s">
        <v>87</v>
      </c>
      <c r="BK203" s="201">
        <f>ROUND(I203*H203,2)</f>
        <v>0</v>
      </c>
      <c r="BL203" s="15" t="s">
        <v>184</v>
      </c>
      <c r="BM203" s="200" t="s">
        <v>279</v>
      </c>
    </row>
    <row r="204" spans="1:47" s="2" customFormat="1" ht="19.5">
      <c r="A204" s="32"/>
      <c r="B204" s="33"/>
      <c r="C204" s="34"/>
      <c r="D204" s="202" t="s">
        <v>186</v>
      </c>
      <c r="E204" s="34"/>
      <c r="F204" s="203" t="s">
        <v>280</v>
      </c>
      <c r="G204" s="34"/>
      <c r="H204" s="34"/>
      <c r="I204" s="204"/>
      <c r="J204" s="34"/>
      <c r="K204" s="34"/>
      <c r="L204" s="37"/>
      <c r="M204" s="205"/>
      <c r="N204" s="206"/>
      <c r="O204" s="69"/>
      <c r="P204" s="69"/>
      <c r="Q204" s="69"/>
      <c r="R204" s="69"/>
      <c r="S204" s="69"/>
      <c r="T204" s="70"/>
      <c r="U204" s="32"/>
      <c r="V204" s="32"/>
      <c r="W204" s="32"/>
      <c r="X204" s="32"/>
      <c r="Y204" s="32"/>
      <c r="Z204" s="32"/>
      <c r="AA204" s="32"/>
      <c r="AB204" s="32"/>
      <c r="AC204" s="32"/>
      <c r="AD204" s="32"/>
      <c r="AE204" s="32"/>
      <c r="AT204" s="15" t="s">
        <v>186</v>
      </c>
      <c r="AU204" s="15" t="s">
        <v>89</v>
      </c>
    </row>
    <row r="205" spans="1:47" s="2" customFormat="1" ht="19.5">
      <c r="A205" s="32"/>
      <c r="B205" s="33"/>
      <c r="C205" s="34"/>
      <c r="D205" s="202" t="s">
        <v>188</v>
      </c>
      <c r="E205" s="34"/>
      <c r="F205" s="207" t="s">
        <v>201</v>
      </c>
      <c r="G205" s="34"/>
      <c r="H205" s="34"/>
      <c r="I205" s="204"/>
      <c r="J205" s="34"/>
      <c r="K205" s="34"/>
      <c r="L205" s="37"/>
      <c r="M205" s="205"/>
      <c r="N205" s="206"/>
      <c r="O205" s="69"/>
      <c r="P205" s="69"/>
      <c r="Q205" s="69"/>
      <c r="R205" s="69"/>
      <c r="S205" s="69"/>
      <c r="T205" s="70"/>
      <c r="U205" s="32"/>
      <c r="V205" s="32"/>
      <c r="W205" s="32"/>
      <c r="X205" s="32"/>
      <c r="Y205" s="32"/>
      <c r="Z205" s="32"/>
      <c r="AA205" s="32"/>
      <c r="AB205" s="32"/>
      <c r="AC205" s="32"/>
      <c r="AD205" s="32"/>
      <c r="AE205" s="32"/>
      <c r="AT205" s="15" t="s">
        <v>188</v>
      </c>
      <c r="AU205" s="15" t="s">
        <v>89</v>
      </c>
    </row>
    <row r="206" spans="2:63" s="12" customFormat="1" ht="22.9" customHeight="1">
      <c r="B206" s="173"/>
      <c r="C206" s="174"/>
      <c r="D206" s="175" t="s">
        <v>79</v>
      </c>
      <c r="E206" s="187" t="s">
        <v>184</v>
      </c>
      <c r="F206" s="187" t="s">
        <v>281</v>
      </c>
      <c r="G206" s="174"/>
      <c r="H206" s="174"/>
      <c r="I206" s="177"/>
      <c r="J206" s="188">
        <f>BK206</f>
        <v>0</v>
      </c>
      <c r="K206" s="174"/>
      <c r="L206" s="179"/>
      <c r="M206" s="180"/>
      <c r="N206" s="181"/>
      <c r="O206" s="181"/>
      <c r="P206" s="182">
        <f>SUM(P207:P212)</f>
        <v>0</v>
      </c>
      <c r="Q206" s="181"/>
      <c r="R206" s="182">
        <f>SUM(R207:R212)</f>
        <v>38.82706429</v>
      </c>
      <c r="S206" s="181"/>
      <c r="T206" s="183">
        <f>SUM(T207:T212)</f>
        <v>0</v>
      </c>
      <c r="AR206" s="184" t="s">
        <v>87</v>
      </c>
      <c r="AT206" s="185" t="s">
        <v>79</v>
      </c>
      <c r="AU206" s="185" t="s">
        <v>87</v>
      </c>
      <c r="AY206" s="184" t="s">
        <v>177</v>
      </c>
      <c r="BK206" s="186">
        <f>SUM(BK207:BK212)</f>
        <v>0</v>
      </c>
    </row>
    <row r="207" spans="1:65" s="2" customFormat="1" ht="24.2" customHeight="1">
      <c r="A207" s="32"/>
      <c r="B207" s="33"/>
      <c r="C207" s="189" t="s">
        <v>282</v>
      </c>
      <c r="D207" s="189" t="s">
        <v>179</v>
      </c>
      <c r="E207" s="190" t="s">
        <v>283</v>
      </c>
      <c r="F207" s="191" t="s">
        <v>284</v>
      </c>
      <c r="G207" s="192" t="s">
        <v>182</v>
      </c>
      <c r="H207" s="193">
        <v>14.513</v>
      </c>
      <c r="I207" s="194"/>
      <c r="J207" s="195">
        <f>ROUND(I207*H207,2)</f>
        <v>0</v>
      </c>
      <c r="K207" s="191" t="s">
        <v>183</v>
      </c>
      <c r="L207" s="37"/>
      <c r="M207" s="196" t="s">
        <v>1</v>
      </c>
      <c r="N207" s="197" t="s">
        <v>45</v>
      </c>
      <c r="O207" s="69"/>
      <c r="P207" s="198">
        <f>O207*H207</f>
        <v>0</v>
      </c>
      <c r="Q207" s="198">
        <v>0.24533</v>
      </c>
      <c r="R207" s="198">
        <f>Q207*H207</f>
        <v>3.5604742899999997</v>
      </c>
      <c r="S207" s="198">
        <v>0</v>
      </c>
      <c r="T207" s="199">
        <f>S207*H207</f>
        <v>0</v>
      </c>
      <c r="U207" s="32"/>
      <c r="V207" s="32"/>
      <c r="W207" s="32"/>
      <c r="X207" s="32"/>
      <c r="Y207" s="32"/>
      <c r="Z207" s="32"/>
      <c r="AA207" s="32"/>
      <c r="AB207" s="32"/>
      <c r="AC207" s="32"/>
      <c r="AD207" s="32"/>
      <c r="AE207" s="32"/>
      <c r="AR207" s="200" t="s">
        <v>184</v>
      </c>
      <c r="AT207" s="200" t="s">
        <v>179</v>
      </c>
      <c r="AU207" s="200" t="s">
        <v>89</v>
      </c>
      <c r="AY207" s="15" t="s">
        <v>177</v>
      </c>
      <c r="BE207" s="201">
        <f>IF(N207="základní",J207,0)</f>
        <v>0</v>
      </c>
      <c r="BF207" s="201">
        <f>IF(N207="snížená",J207,0)</f>
        <v>0</v>
      </c>
      <c r="BG207" s="201">
        <f>IF(N207="zákl. přenesená",J207,0)</f>
        <v>0</v>
      </c>
      <c r="BH207" s="201">
        <f>IF(N207="sníž. přenesená",J207,0)</f>
        <v>0</v>
      </c>
      <c r="BI207" s="201">
        <f>IF(N207="nulová",J207,0)</f>
        <v>0</v>
      </c>
      <c r="BJ207" s="15" t="s">
        <v>87</v>
      </c>
      <c r="BK207" s="201">
        <f>ROUND(I207*H207,2)</f>
        <v>0</v>
      </c>
      <c r="BL207" s="15" t="s">
        <v>184</v>
      </c>
      <c r="BM207" s="200" t="s">
        <v>285</v>
      </c>
    </row>
    <row r="208" spans="1:47" s="2" customFormat="1" ht="19.5">
      <c r="A208" s="32"/>
      <c r="B208" s="33"/>
      <c r="C208" s="34"/>
      <c r="D208" s="202" t="s">
        <v>186</v>
      </c>
      <c r="E208" s="34"/>
      <c r="F208" s="203" t="s">
        <v>286</v>
      </c>
      <c r="G208" s="34"/>
      <c r="H208" s="34"/>
      <c r="I208" s="204"/>
      <c r="J208" s="34"/>
      <c r="K208" s="34"/>
      <c r="L208" s="37"/>
      <c r="M208" s="205"/>
      <c r="N208" s="206"/>
      <c r="O208" s="69"/>
      <c r="P208" s="69"/>
      <c r="Q208" s="69"/>
      <c r="R208" s="69"/>
      <c r="S208" s="69"/>
      <c r="T208" s="70"/>
      <c r="U208" s="32"/>
      <c r="V208" s="32"/>
      <c r="W208" s="32"/>
      <c r="X208" s="32"/>
      <c r="Y208" s="32"/>
      <c r="Z208" s="32"/>
      <c r="AA208" s="32"/>
      <c r="AB208" s="32"/>
      <c r="AC208" s="32"/>
      <c r="AD208" s="32"/>
      <c r="AE208" s="32"/>
      <c r="AT208" s="15" t="s">
        <v>186</v>
      </c>
      <c r="AU208" s="15" t="s">
        <v>89</v>
      </c>
    </row>
    <row r="209" spans="1:47" s="2" customFormat="1" ht="19.5">
      <c r="A209" s="32"/>
      <c r="B209" s="33"/>
      <c r="C209" s="34"/>
      <c r="D209" s="202" t="s">
        <v>188</v>
      </c>
      <c r="E209" s="34"/>
      <c r="F209" s="207" t="s">
        <v>287</v>
      </c>
      <c r="G209" s="34"/>
      <c r="H209" s="34"/>
      <c r="I209" s="204"/>
      <c r="J209" s="34"/>
      <c r="K209" s="34"/>
      <c r="L209" s="37"/>
      <c r="M209" s="205"/>
      <c r="N209" s="206"/>
      <c r="O209" s="69"/>
      <c r="P209" s="69"/>
      <c r="Q209" s="69"/>
      <c r="R209" s="69"/>
      <c r="S209" s="69"/>
      <c r="T209" s="70"/>
      <c r="U209" s="32"/>
      <c r="V209" s="32"/>
      <c r="W209" s="32"/>
      <c r="X209" s="32"/>
      <c r="Y209" s="32"/>
      <c r="Z209" s="32"/>
      <c r="AA209" s="32"/>
      <c r="AB209" s="32"/>
      <c r="AC209" s="32"/>
      <c r="AD209" s="32"/>
      <c r="AE209" s="32"/>
      <c r="AT209" s="15" t="s">
        <v>188</v>
      </c>
      <c r="AU209" s="15" t="s">
        <v>89</v>
      </c>
    </row>
    <row r="210" spans="1:65" s="2" customFormat="1" ht="14.45" customHeight="1">
      <c r="A210" s="32"/>
      <c r="B210" s="33"/>
      <c r="C210" s="189" t="s">
        <v>288</v>
      </c>
      <c r="D210" s="189" t="s">
        <v>179</v>
      </c>
      <c r="E210" s="190" t="s">
        <v>289</v>
      </c>
      <c r="F210" s="191" t="s">
        <v>290</v>
      </c>
      <c r="G210" s="192" t="s">
        <v>198</v>
      </c>
      <c r="H210" s="193">
        <v>14.513</v>
      </c>
      <c r="I210" s="194"/>
      <c r="J210" s="195">
        <f>ROUND(I210*H210,2)</f>
        <v>0</v>
      </c>
      <c r="K210" s="191" t="s">
        <v>183</v>
      </c>
      <c r="L210" s="37"/>
      <c r="M210" s="196" t="s">
        <v>1</v>
      </c>
      <c r="N210" s="197" t="s">
        <v>45</v>
      </c>
      <c r="O210" s="69"/>
      <c r="P210" s="198">
        <f>O210*H210</f>
        <v>0</v>
      </c>
      <c r="Q210" s="198">
        <v>2.43</v>
      </c>
      <c r="R210" s="198">
        <f>Q210*H210</f>
        <v>35.26659</v>
      </c>
      <c r="S210" s="198">
        <v>0</v>
      </c>
      <c r="T210" s="199">
        <f>S210*H210</f>
        <v>0</v>
      </c>
      <c r="U210" s="32"/>
      <c r="V210" s="32"/>
      <c r="W210" s="32"/>
      <c r="X210" s="32"/>
      <c r="Y210" s="32"/>
      <c r="Z210" s="32"/>
      <c r="AA210" s="32"/>
      <c r="AB210" s="32"/>
      <c r="AC210" s="32"/>
      <c r="AD210" s="32"/>
      <c r="AE210" s="32"/>
      <c r="AR210" s="200" t="s">
        <v>184</v>
      </c>
      <c r="AT210" s="200" t="s">
        <v>179</v>
      </c>
      <c r="AU210" s="200" t="s">
        <v>89</v>
      </c>
      <c r="AY210" s="15" t="s">
        <v>177</v>
      </c>
      <c r="BE210" s="201">
        <f>IF(N210="základní",J210,0)</f>
        <v>0</v>
      </c>
      <c r="BF210" s="201">
        <f>IF(N210="snížená",J210,0)</f>
        <v>0</v>
      </c>
      <c r="BG210" s="201">
        <f>IF(N210="zákl. přenesená",J210,0)</f>
        <v>0</v>
      </c>
      <c r="BH210" s="201">
        <f>IF(N210="sníž. přenesená",J210,0)</f>
        <v>0</v>
      </c>
      <c r="BI210" s="201">
        <f>IF(N210="nulová",J210,0)</f>
        <v>0</v>
      </c>
      <c r="BJ210" s="15" t="s">
        <v>87</v>
      </c>
      <c r="BK210" s="201">
        <f>ROUND(I210*H210,2)</f>
        <v>0</v>
      </c>
      <c r="BL210" s="15" t="s">
        <v>184</v>
      </c>
      <c r="BM210" s="200" t="s">
        <v>291</v>
      </c>
    </row>
    <row r="211" spans="1:47" s="2" customFormat="1" ht="11.25">
      <c r="A211" s="32"/>
      <c r="B211" s="33"/>
      <c r="C211" s="34"/>
      <c r="D211" s="202" t="s">
        <v>186</v>
      </c>
      <c r="E211" s="34"/>
      <c r="F211" s="203" t="s">
        <v>292</v>
      </c>
      <c r="G211" s="34"/>
      <c r="H211" s="34"/>
      <c r="I211" s="204"/>
      <c r="J211" s="34"/>
      <c r="K211" s="34"/>
      <c r="L211" s="37"/>
      <c r="M211" s="205"/>
      <c r="N211" s="206"/>
      <c r="O211" s="69"/>
      <c r="P211" s="69"/>
      <c r="Q211" s="69"/>
      <c r="R211" s="69"/>
      <c r="S211" s="69"/>
      <c r="T211" s="70"/>
      <c r="U211" s="32"/>
      <c r="V211" s="32"/>
      <c r="W211" s="32"/>
      <c r="X211" s="32"/>
      <c r="Y211" s="32"/>
      <c r="Z211" s="32"/>
      <c r="AA211" s="32"/>
      <c r="AB211" s="32"/>
      <c r="AC211" s="32"/>
      <c r="AD211" s="32"/>
      <c r="AE211" s="32"/>
      <c r="AT211" s="15" t="s">
        <v>186</v>
      </c>
      <c r="AU211" s="15" t="s">
        <v>89</v>
      </c>
    </row>
    <row r="212" spans="1:47" s="2" customFormat="1" ht="19.5">
      <c r="A212" s="32"/>
      <c r="B212" s="33"/>
      <c r="C212" s="34"/>
      <c r="D212" s="202" t="s">
        <v>188</v>
      </c>
      <c r="E212" s="34"/>
      <c r="F212" s="207" t="s">
        <v>201</v>
      </c>
      <c r="G212" s="34"/>
      <c r="H212" s="34"/>
      <c r="I212" s="204"/>
      <c r="J212" s="34"/>
      <c r="K212" s="34"/>
      <c r="L212" s="37"/>
      <c r="M212" s="205"/>
      <c r="N212" s="206"/>
      <c r="O212" s="69"/>
      <c r="P212" s="69"/>
      <c r="Q212" s="69"/>
      <c r="R212" s="69"/>
      <c r="S212" s="69"/>
      <c r="T212" s="70"/>
      <c r="U212" s="32"/>
      <c r="V212" s="32"/>
      <c r="W212" s="32"/>
      <c r="X212" s="32"/>
      <c r="Y212" s="32"/>
      <c r="Z212" s="32"/>
      <c r="AA212" s="32"/>
      <c r="AB212" s="32"/>
      <c r="AC212" s="32"/>
      <c r="AD212" s="32"/>
      <c r="AE212" s="32"/>
      <c r="AT212" s="15" t="s">
        <v>188</v>
      </c>
      <c r="AU212" s="15" t="s">
        <v>89</v>
      </c>
    </row>
    <row r="213" spans="2:63" s="12" customFormat="1" ht="22.9" customHeight="1">
      <c r="B213" s="173"/>
      <c r="C213" s="174"/>
      <c r="D213" s="175" t="s">
        <v>79</v>
      </c>
      <c r="E213" s="187" t="s">
        <v>207</v>
      </c>
      <c r="F213" s="187" t="s">
        <v>293</v>
      </c>
      <c r="G213" s="174"/>
      <c r="H213" s="174"/>
      <c r="I213" s="177"/>
      <c r="J213" s="188">
        <f>BK213</f>
        <v>0</v>
      </c>
      <c r="K213" s="174"/>
      <c r="L213" s="179"/>
      <c r="M213" s="180"/>
      <c r="N213" s="181"/>
      <c r="O213" s="181"/>
      <c r="P213" s="182">
        <f>SUM(P214:P245)</f>
        <v>0</v>
      </c>
      <c r="Q213" s="181"/>
      <c r="R213" s="182">
        <f>SUM(R214:R245)</f>
        <v>1139.36486824</v>
      </c>
      <c r="S213" s="181"/>
      <c r="T213" s="183">
        <f>SUM(T214:T245)</f>
        <v>0</v>
      </c>
      <c r="AR213" s="184" t="s">
        <v>87</v>
      </c>
      <c r="AT213" s="185" t="s">
        <v>79</v>
      </c>
      <c r="AU213" s="185" t="s">
        <v>87</v>
      </c>
      <c r="AY213" s="184" t="s">
        <v>177</v>
      </c>
      <c r="BK213" s="186">
        <f>SUM(BK214:BK245)</f>
        <v>0</v>
      </c>
    </row>
    <row r="214" spans="1:65" s="2" customFormat="1" ht="14.45" customHeight="1">
      <c r="A214" s="32"/>
      <c r="B214" s="33"/>
      <c r="C214" s="189" t="s">
        <v>294</v>
      </c>
      <c r="D214" s="189" t="s">
        <v>179</v>
      </c>
      <c r="E214" s="190" t="s">
        <v>295</v>
      </c>
      <c r="F214" s="191" t="s">
        <v>296</v>
      </c>
      <c r="G214" s="192" t="s">
        <v>182</v>
      </c>
      <c r="H214" s="193">
        <v>692.413</v>
      </c>
      <c r="I214" s="194"/>
      <c r="J214" s="195">
        <f>ROUND(I214*H214,2)</f>
        <v>0</v>
      </c>
      <c r="K214" s="191" t="s">
        <v>183</v>
      </c>
      <c r="L214" s="37"/>
      <c r="M214" s="196" t="s">
        <v>1</v>
      </c>
      <c r="N214" s="197" t="s">
        <v>45</v>
      </c>
      <c r="O214" s="69"/>
      <c r="P214" s="198">
        <f>O214*H214</f>
        <v>0</v>
      </c>
      <c r="Q214" s="198">
        <v>0.345</v>
      </c>
      <c r="R214" s="198">
        <f>Q214*H214</f>
        <v>238.88248499999997</v>
      </c>
      <c r="S214" s="198">
        <v>0</v>
      </c>
      <c r="T214" s="199">
        <f>S214*H214</f>
        <v>0</v>
      </c>
      <c r="U214" s="32"/>
      <c r="V214" s="32"/>
      <c r="W214" s="32"/>
      <c r="X214" s="32"/>
      <c r="Y214" s="32"/>
      <c r="Z214" s="32"/>
      <c r="AA214" s="32"/>
      <c r="AB214" s="32"/>
      <c r="AC214" s="32"/>
      <c r="AD214" s="32"/>
      <c r="AE214" s="32"/>
      <c r="AR214" s="200" t="s">
        <v>184</v>
      </c>
      <c r="AT214" s="200" t="s">
        <v>179</v>
      </c>
      <c r="AU214" s="200" t="s">
        <v>89</v>
      </c>
      <c r="AY214" s="15" t="s">
        <v>177</v>
      </c>
      <c r="BE214" s="201">
        <f>IF(N214="základní",J214,0)</f>
        <v>0</v>
      </c>
      <c r="BF214" s="201">
        <f>IF(N214="snížená",J214,0)</f>
        <v>0</v>
      </c>
      <c r="BG214" s="201">
        <f>IF(N214="zákl. přenesená",J214,0)</f>
        <v>0</v>
      </c>
      <c r="BH214" s="201">
        <f>IF(N214="sníž. přenesená",J214,0)</f>
        <v>0</v>
      </c>
      <c r="BI214" s="201">
        <f>IF(N214="nulová",J214,0)</f>
        <v>0</v>
      </c>
      <c r="BJ214" s="15" t="s">
        <v>87</v>
      </c>
      <c r="BK214" s="201">
        <f>ROUND(I214*H214,2)</f>
        <v>0</v>
      </c>
      <c r="BL214" s="15" t="s">
        <v>184</v>
      </c>
      <c r="BM214" s="200" t="s">
        <v>297</v>
      </c>
    </row>
    <row r="215" spans="1:47" s="2" customFormat="1" ht="19.5">
      <c r="A215" s="32"/>
      <c r="B215" s="33"/>
      <c r="C215" s="34"/>
      <c r="D215" s="202" t="s">
        <v>186</v>
      </c>
      <c r="E215" s="34"/>
      <c r="F215" s="203" t="s">
        <v>298</v>
      </c>
      <c r="G215" s="34"/>
      <c r="H215" s="34"/>
      <c r="I215" s="204"/>
      <c r="J215" s="34"/>
      <c r="K215" s="34"/>
      <c r="L215" s="37"/>
      <c r="M215" s="205"/>
      <c r="N215" s="206"/>
      <c r="O215" s="69"/>
      <c r="P215" s="69"/>
      <c r="Q215" s="69"/>
      <c r="R215" s="69"/>
      <c r="S215" s="69"/>
      <c r="T215" s="70"/>
      <c r="U215" s="32"/>
      <c r="V215" s="32"/>
      <c r="W215" s="32"/>
      <c r="X215" s="32"/>
      <c r="Y215" s="32"/>
      <c r="Z215" s="32"/>
      <c r="AA215" s="32"/>
      <c r="AB215" s="32"/>
      <c r="AC215" s="32"/>
      <c r="AD215" s="32"/>
      <c r="AE215" s="32"/>
      <c r="AT215" s="15" t="s">
        <v>186</v>
      </c>
      <c r="AU215" s="15" t="s">
        <v>89</v>
      </c>
    </row>
    <row r="216" spans="1:47" s="2" customFormat="1" ht="39">
      <c r="A216" s="32"/>
      <c r="B216" s="33"/>
      <c r="C216" s="34"/>
      <c r="D216" s="202" t="s">
        <v>188</v>
      </c>
      <c r="E216" s="34"/>
      <c r="F216" s="207" t="s">
        <v>299</v>
      </c>
      <c r="G216" s="34"/>
      <c r="H216" s="34"/>
      <c r="I216" s="204"/>
      <c r="J216" s="34"/>
      <c r="K216" s="34"/>
      <c r="L216" s="37"/>
      <c r="M216" s="205"/>
      <c r="N216" s="206"/>
      <c r="O216" s="69"/>
      <c r="P216" s="69"/>
      <c r="Q216" s="69"/>
      <c r="R216" s="69"/>
      <c r="S216" s="69"/>
      <c r="T216" s="70"/>
      <c r="U216" s="32"/>
      <c r="V216" s="32"/>
      <c r="W216" s="32"/>
      <c r="X216" s="32"/>
      <c r="Y216" s="32"/>
      <c r="Z216" s="32"/>
      <c r="AA216" s="32"/>
      <c r="AB216" s="32"/>
      <c r="AC216" s="32"/>
      <c r="AD216" s="32"/>
      <c r="AE216" s="32"/>
      <c r="AT216" s="15" t="s">
        <v>188</v>
      </c>
      <c r="AU216" s="15" t="s">
        <v>89</v>
      </c>
    </row>
    <row r="217" spans="1:65" s="2" customFormat="1" ht="14.45" customHeight="1">
      <c r="A217" s="32"/>
      <c r="B217" s="33"/>
      <c r="C217" s="189" t="s">
        <v>300</v>
      </c>
      <c r="D217" s="189" t="s">
        <v>179</v>
      </c>
      <c r="E217" s="190" t="s">
        <v>301</v>
      </c>
      <c r="F217" s="191" t="s">
        <v>302</v>
      </c>
      <c r="G217" s="192" t="s">
        <v>182</v>
      </c>
      <c r="H217" s="193">
        <v>692.413</v>
      </c>
      <c r="I217" s="194"/>
      <c r="J217" s="195">
        <f>ROUND(I217*H217,2)</f>
        <v>0</v>
      </c>
      <c r="K217" s="191" t="s">
        <v>183</v>
      </c>
      <c r="L217" s="37"/>
      <c r="M217" s="196" t="s">
        <v>1</v>
      </c>
      <c r="N217" s="197" t="s">
        <v>45</v>
      </c>
      <c r="O217" s="69"/>
      <c r="P217" s="198">
        <f>O217*H217</f>
        <v>0</v>
      </c>
      <c r="Q217" s="198">
        <v>0.69</v>
      </c>
      <c r="R217" s="198">
        <f>Q217*H217</f>
        <v>477.76496999999995</v>
      </c>
      <c r="S217" s="198">
        <v>0</v>
      </c>
      <c r="T217" s="199">
        <f>S217*H217</f>
        <v>0</v>
      </c>
      <c r="U217" s="32"/>
      <c r="V217" s="32"/>
      <c r="W217" s="32"/>
      <c r="X217" s="32"/>
      <c r="Y217" s="32"/>
      <c r="Z217" s="32"/>
      <c r="AA217" s="32"/>
      <c r="AB217" s="32"/>
      <c r="AC217" s="32"/>
      <c r="AD217" s="32"/>
      <c r="AE217" s="32"/>
      <c r="AR217" s="200" t="s">
        <v>184</v>
      </c>
      <c r="AT217" s="200" t="s">
        <v>179</v>
      </c>
      <c r="AU217" s="200" t="s">
        <v>89</v>
      </c>
      <c r="AY217" s="15" t="s">
        <v>177</v>
      </c>
      <c r="BE217" s="201">
        <f>IF(N217="základní",J217,0)</f>
        <v>0</v>
      </c>
      <c r="BF217" s="201">
        <f>IF(N217="snížená",J217,0)</f>
        <v>0</v>
      </c>
      <c r="BG217" s="201">
        <f>IF(N217="zákl. přenesená",J217,0)</f>
        <v>0</v>
      </c>
      <c r="BH217" s="201">
        <f>IF(N217="sníž. přenesená",J217,0)</f>
        <v>0</v>
      </c>
      <c r="BI217" s="201">
        <f>IF(N217="nulová",J217,0)</f>
        <v>0</v>
      </c>
      <c r="BJ217" s="15" t="s">
        <v>87</v>
      </c>
      <c r="BK217" s="201">
        <f>ROUND(I217*H217,2)</f>
        <v>0</v>
      </c>
      <c r="BL217" s="15" t="s">
        <v>184</v>
      </c>
      <c r="BM217" s="200" t="s">
        <v>303</v>
      </c>
    </row>
    <row r="218" spans="1:47" s="2" customFormat="1" ht="19.5">
      <c r="A218" s="32"/>
      <c r="B218" s="33"/>
      <c r="C218" s="34"/>
      <c r="D218" s="202" t="s">
        <v>186</v>
      </c>
      <c r="E218" s="34"/>
      <c r="F218" s="203" t="s">
        <v>304</v>
      </c>
      <c r="G218" s="34"/>
      <c r="H218" s="34"/>
      <c r="I218" s="204"/>
      <c r="J218" s="34"/>
      <c r="K218" s="34"/>
      <c r="L218" s="37"/>
      <c r="M218" s="205"/>
      <c r="N218" s="206"/>
      <c r="O218" s="69"/>
      <c r="P218" s="69"/>
      <c r="Q218" s="69"/>
      <c r="R218" s="69"/>
      <c r="S218" s="69"/>
      <c r="T218" s="70"/>
      <c r="U218" s="32"/>
      <c r="V218" s="32"/>
      <c r="W218" s="32"/>
      <c r="X218" s="32"/>
      <c r="Y218" s="32"/>
      <c r="Z218" s="32"/>
      <c r="AA218" s="32"/>
      <c r="AB218" s="32"/>
      <c r="AC218" s="32"/>
      <c r="AD218" s="32"/>
      <c r="AE218" s="32"/>
      <c r="AT218" s="15" t="s">
        <v>186</v>
      </c>
      <c r="AU218" s="15" t="s">
        <v>89</v>
      </c>
    </row>
    <row r="219" spans="1:47" s="2" customFormat="1" ht="48.75">
      <c r="A219" s="32"/>
      <c r="B219" s="33"/>
      <c r="C219" s="34"/>
      <c r="D219" s="202" t="s">
        <v>188</v>
      </c>
      <c r="E219" s="34"/>
      <c r="F219" s="207" t="s">
        <v>209</v>
      </c>
      <c r="G219" s="34"/>
      <c r="H219" s="34"/>
      <c r="I219" s="204"/>
      <c r="J219" s="34"/>
      <c r="K219" s="34"/>
      <c r="L219" s="37"/>
      <c r="M219" s="205"/>
      <c r="N219" s="206"/>
      <c r="O219" s="69"/>
      <c r="P219" s="69"/>
      <c r="Q219" s="69"/>
      <c r="R219" s="69"/>
      <c r="S219" s="69"/>
      <c r="T219" s="70"/>
      <c r="U219" s="32"/>
      <c r="V219" s="32"/>
      <c r="W219" s="32"/>
      <c r="X219" s="32"/>
      <c r="Y219" s="32"/>
      <c r="Z219" s="32"/>
      <c r="AA219" s="32"/>
      <c r="AB219" s="32"/>
      <c r="AC219" s="32"/>
      <c r="AD219" s="32"/>
      <c r="AE219" s="32"/>
      <c r="AT219" s="15" t="s">
        <v>188</v>
      </c>
      <c r="AU219" s="15" t="s">
        <v>89</v>
      </c>
    </row>
    <row r="220" spans="1:65" s="2" customFormat="1" ht="24.2" customHeight="1">
      <c r="A220" s="32"/>
      <c r="B220" s="33"/>
      <c r="C220" s="189" t="s">
        <v>305</v>
      </c>
      <c r="D220" s="189" t="s">
        <v>179</v>
      </c>
      <c r="E220" s="190" t="s">
        <v>306</v>
      </c>
      <c r="F220" s="191" t="s">
        <v>307</v>
      </c>
      <c r="G220" s="192" t="s">
        <v>182</v>
      </c>
      <c r="H220" s="193">
        <v>604.418</v>
      </c>
      <c r="I220" s="194"/>
      <c r="J220" s="195">
        <f>ROUND(I220*H220,2)</f>
        <v>0</v>
      </c>
      <c r="K220" s="191" t="s">
        <v>183</v>
      </c>
      <c r="L220" s="37"/>
      <c r="M220" s="196" t="s">
        <v>1</v>
      </c>
      <c r="N220" s="197" t="s">
        <v>45</v>
      </c>
      <c r="O220" s="69"/>
      <c r="P220" s="198">
        <f>O220*H220</f>
        <v>0</v>
      </c>
      <c r="Q220" s="198">
        <v>0.3719</v>
      </c>
      <c r="R220" s="198">
        <f>Q220*H220</f>
        <v>224.7830542</v>
      </c>
      <c r="S220" s="198">
        <v>0</v>
      </c>
      <c r="T220" s="199">
        <f>S220*H220</f>
        <v>0</v>
      </c>
      <c r="U220" s="32"/>
      <c r="V220" s="32"/>
      <c r="W220" s="32"/>
      <c r="X220" s="32"/>
      <c r="Y220" s="32"/>
      <c r="Z220" s="32"/>
      <c r="AA220" s="32"/>
      <c r="AB220" s="32"/>
      <c r="AC220" s="32"/>
      <c r="AD220" s="32"/>
      <c r="AE220" s="32"/>
      <c r="AR220" s="200" t="s">
        <v>184</v>
      </c>
      <c r="AT220" s="200" t="s">
        <v>179</v>
      </c>
      <c r="AU220" s="200" t="s">
        <v>89</v>
      </c>
      <c r="AY220" s="15" t="s">
        <v>177</v>
      </c>
      <c r="BE220" s="201">
        <f>IF(N220="základní",J220,0)</f>
        <v>0</v>
      </c>
      <c r="BF220" s="201">
        <f>IF(N220="snížená",J220,0)</f>
        <v>0</v>
      </c>
      <c r="BG220" s="201">
        <f>IF(N220="zákl. přenesená",J220,0)</f>
        <v>0</v>
      </c>
      <c r="BH220" s="201">
        <f>IF(N220="sníž. přenesená",J220,0)</f>
        <v>0</v>
      </c>
      <c r="BI220" s="201">
        <f>IF(N220="nulová",J220,0)</f>
        <v>0</v>
      </c>
      <c r="BJ220" s="15" t="s">
        <v>87</v>
      </c>
      <c r="BK220" s="201">
        <f>ROUND(I220*H220,2)</f>
        <v>0</v>
      </c>
      <c r="BL220" s="15" t="s">
        <v>184</v>
      </c>
      <c r="BM220" s="200" t="s">
        <v>308</v>
      </c>
    </row>
    <row r="221" spans="1:47" s="2" customFormat="1" ht="19.5">
      <c r="A221" s="32"/>
      <c r="B221" s="33"/>
      <c r="C221" s="34"/>
      <c r="D221" s="202" t="s">
        <v>186</v>
      </c>
      <c r="E221" s="34"/>
      <c r="F221" s="203" t="s">
        <v>309</v>
      </c>
      <c r="G221" s="34"/>
      <c r="H221" s="34"/>
      <c r="I221" s="204"/>
      <c r="J221" s="34"/>
      <c r="K221" s="34"/>
      <c r="L221" s="37"/>
      <c r="M221" s="205"/>
      <c r="N221" s="206"/>
      <c r="O221" s="69"/>
      <c r="P221" s="69"/>
      <c r="Q221" s="69"/>
      <c r="R221" s="69"/>
      <c r="S221" s="69"/>
      <c r="T221" s="70"/>
      <c r="U221" s="32"/>
      <c r="V221" s="32"/>
      <c r="W221" s="32"/>
      <c r="X221" s="32"/>
      <c r="Y221" s="32"/>
      <c r="Z221" s="32"/>
      <c r="AA221" s="32"/>
      <c r="AB221" s="32"/>
      <c r="AC221" s="32"/>
      <c r="AD221" s="32"/>
      <c r="AE221" s="32"/>
      <c r="AT221" s="15" t="s">
        <v>186</v>
      </c>
      <c r="AU221" s="15" t="s">
        <v>89</v>
      </c>
    </row>
    <row r="222" spans="1:47" s="2" customFormat="1" ht="19.5">
      <c r="A222" s="32"/>
      <c r="B222" s="33"/>
      <c r="C222" s="34"/>
      <c r="D222" s="202" t="s">
        <v>188</v>
      </c>
      <c r="E222" s="34"/>
      <c r="F222" s="207" t="s">
        <v>310</v>
      </c>
      <c r="G222" s="34"/>
      <c r="H222" s="34"/>
      <c r="I222" s="204"/>
      <c r="J222" s="34"/>
      <c r="K222" s="34"/>
      <c r="L222" s="37"/>
      <c r="M222" s="205"/>
      <c r="N222" s="206"/>
      <c r="O222" s="69"/>
      <c r="P222" s="69"/>
      <c r="Q222" s="69"/>
      <c r="R222" s="69"/>
      <c r="S222" s="69"/>
      <c r="T222" s="70"/>
      <c r="U222" s="32"/>
      <c r="V222" s="32"/>
      <c r="W222" s="32"/>
      <c r="X222" s="32"/>
      <c r="Y222" s="32"/>
      <c r="Z222" s="32"/>
      <c r="AA222" s="32"/>
      <c r="AB222" s="32"/>
      <c r="AC222" s="32"/>
      <c r="AD222" s="32"/>
      <c r="AE222" s="32"/>
      <c r="AT222" s="15" t="s">
        <v>188</v>
      </c>
      <c r="AU222" s="15" t="s">
        <v>89</v>
      </c>
    </row>
    <row r="223" spans="1:65" s="2" customFormat="1" ht="24.2" customHeight="1">
      <c r="A223" s="32"/>
      <c r="B223" s="33"/>
      <c r="C223" s="189" t="s">
        <v>311</v>
      </c>
      <c r="D223" s="189" t="s">
        <v>179</v>
      </c>
      <c r="E223" s="190" t="s">
        <v>312</v>
      </c>
      <c r="F223" s="191" t="s">
        <v>313</v>
      </c>
      <c r="G223" s="192" t="s">
        <v>182</v>
      </c>
      <c r="H223" s="193">
        <v>542.814</v>
      </c>
      <c r="I223" s="194"/>
      <c r="J223" s="195">
        <f>ROUND(I223*H223,2)</f>
        <v>0</v>
      </c>
      <c r="K223" s="191" t="s">
        <v>183</v>
      </c>
      <c r="L223" s="37"/>
      <c r="M223" s="196" t="s">
        <v>1</v>
      </c>
      <c r="N223" s="197" t="s">
        <v>45</v>
      </c>
      <c r="O223" s="69"/>
      <c r="P223" s="198">
        <f>O223*H223</f>
        <v>0</v>
      </c>
      <c r="Q223" s="198">
        <v>0.18463</v>
      </c>
      <c r="R223" s="198">
        <f>Q223*H223</f>
        <v>100.21974881999999</v>
      </c>
      <c r="S223" s="198">
        <v>0</v>
      </c>
      <c r="T223" s="199">
        <f>S223*H223</f>
        <v>0</v>
      </c>
      <c r="U223" s="32"/>
      <c r="V223" s="32"/>
      <c r="W223" s="32"/>
      <c r="X223" s="32"/>
      <c r="Y223" s="32"/>
      <c r="Z223" s="32"/>
      <c r="AA223" s="32"/>
      <c r="AB223" s="32"/>
      <c r="AC223" s="32"/>
      <c r="AD223" s="32"/>
      <c r="AE223" s="32"/>
      <c r="AR223" s="200" t="s">
        <v>184</v>
      </c>
      <c r="AT223" s="200" t="s">
        <v>179</v>
      </c>
      <c r="AU223" s="200" t="s">
        <v>89</v>
      </c>
      <c r="AY223" s="15" t="s">
        <v>177</v>
      </c>
      <c r="BE223" s="201">
        <f>IF(N223="základní",J223,0)</f>
        <v>0</v>
      </c>
      <c r="BF223" s="201">
        <f>IF(N223="snížená",J223,0)</f>
        <v>0</v>
      </c>
      <c r="BG223" s="201">
        <f>IF(N223="zákl. přenesená",J223,0)</f>
        <v>0</v>
      </c>
      <c r="BH223" s="201">
        <f>IF(N223="sníž. přenesená",J223,0)</f>
        <v>0</v>
      </c>
      <c r="BI223" s="201">
        <f>IF(N223="nulová",J223,0)</f>
        <v>0</v>
      </c>
      <c r="BJ223" s="15" t="s">
        <v>87</v>
      </c>
      <c r="BK223" s="201">
        <f>ROUND(I223*H223,2)</f>
        <v>0</v>
      </c>
      <c r="BL223" s="15" t="s">
        <v>184</v>
      </c>
      <c r="BM223" s="200" t="s">
        <v>314</v>
      </c>
    </row>
    <row r="224" spans="1:47" s="2" customFormat="1" ht="29.25">
      <c r="A224" s="32"/>
      <c r="B224" s="33"/>
      <c r="C224" s="34"/>
      <c r="D224" s="202" t="s">
        <v>186</v>
      </c>
      <c r="E224" s="34"/>
      <c r="F224" s="203" t="s">
        <v>315</v>
      </c>
      <c r="G224" s="34"/>
      <c r="H224" s="34"/>
      <c r="I224" s="204"/>
      <c r="J224" s="34"/>
      <c r="K224" s="34"/>
      <c r="L224" s="37"/>
      <c r="M224" s="205"/>
      <c r="N224" s="206"/>
      <c r="O224" s="69"/>
      <c r="P224" s="69"/>
      <c r="Q224" s="69"/>
      <c r="R224" s="69"/>
      <c r="S224" s="69"/>
      <c r="T224" s="70"/>
      <c r="U224" s="32"/>
      <c r="V224" s="32"/>
      <c r="W224" s="32"/>
      <c r="X224" s="32"/>
      <c r="Y224" s="32"/>
      <c r="Z224" s="32"/>
      <c r="AA224" s="32"/>
      <c r="AB224" s="32"/>
      <c r="AC224" s="32"/>
      <c r="AD224" s="32"/>
      <c r="AE224" s="32"/>
      <c r="AT224" s="15" t="s">
        <v>186</v>
      </c>
      <c r="AU224" s="15" t="s">
        <v>89</v>
      </c>
    </row>
    <row r="225" spans="1:47" s="2" customFormat="1" ht="19.5">
      <c r="A225" s="32"/>
      <c r="B225" s="33"/>
      <c r="C225" s="34"/>
      <c r="D225" s="202" t="s">
        <v>188</v>
      </c>
      <c r="E225" s="34"/>
      <c r="F225" s="207" t="s">
        <v>316</v>
      </c>
      <c r="G225" s="34"/>
      <c r="H225" s="34"/>
      <c r="I225" s="204"/>
      <c r="J225" s="34"/>
      <c r="K225" s="34"/>
      <c r="L225" s="37"/>
      <c r="M225" s="205"/>
      <c r="N225" s="206"/>
      <c r="O225" s="69"/>
      <c r="P225" s="69"/>
      <c r="Q225" s="69"/>
      <c r="R225" s="69"/>
      <c r="S225" s="69"/>
      <c r="T225" s="70"/>
      <c r="U225" s="32"/>
      <c r="V225" s="32"/>
      <c r="W225" s="32"/>
      <c r="X225" s="32"/>
      <c r="Y225" s="32"/>
      <c r="Z225" s="32"/>
      <c r="AA225" s="32"/>
      <c r="AB225" s="32"/>
      <c r="AC225" s="32"/>
      <c r="AD225" s="32"/>
      <c r="AE225" s="32"/>
      <c r="AT225" s="15" t="s">
        <v>188</v>
      </c>
      <c r="AU225" s="15" t="s">
        <v>89</v>
      </c>
    </row>
    <row r="226" spans="1:65" s="2" customFormat="1" ht="14.45" customHeight="1">
      <c r="A226" s="32"/>
      <c r="B226" s="33"/>
      <c r="C226" s="189" t="s">
        <v>317</v>
      </c>
      <c r="D226" s="189" t="s">
        <v>179</v>
      </c>
      <c r="E226" s="190" t="s">
        <v>318</v>
      </c>
      <c r="F226" s="191" t="s">
        <v>319</v>
      </c>
      <c r="G226" s="192" t="s">
        <v>182</v>
      </c>
      <c r="H226" s="193">
        <v>124.95</v>
      </c>
      <c r="I226" s="194"/>
      <c r="J226" s="195">
        <f>ROUND(I226*H226,2)</f>
        <v>0</v>
      </c>
      <c r="K226" s="191" t="s">
        <v>183</v>
      </c>
      <c r="L226" s="37"/>
      <c r="M226" s="196" t="s">
        <v>1</v>
      </c>
      <c r="N226" s="197" t="s">
        <v>45</v>
      </c>
      <c r="O226" s="69"/>
      <c r="P226" s="198">
        <f>O226*H226</f>
        <v>0</v>
      </c>
      <c r="Q226" s="198">
        <v>0.23</v>
      </c>
      <c r="R226" s="198">
        <f>Q226*H226</f>
        <v>28.738500000000002</v>
      </c>
      <c r="S226" s="198">
        <v>0</v>
      </c>
      <c r="T226" s="199">
        <f>S226*H226</f>
        <v>0</v>
      </c>
      <c r="U226" s="32"/>
      <c r="V226" s="32"/>
      <c r="W226" s="32"/>
      <c r="X226" s="32"/>
      <c r="Y226" s="32"/>
      <c r="Z226" s="32"/>
      <c r="AA226" s="32"/>
      <c r="AB226" s="32"/>
      <c r="AC226" s="32"/>
      <c r="AD226" s="32"/>
      <c r="AE226" s="32"/>
      <c r="AR226" s="200" t="s">
        <v>184</v>
      </c>
      <c r="AT226" s="200" t="s">
        <v>179</v>
      </c>
      <c r="AU226" s="200" t="s">
        <v>89</v>
      </c>
      <c r="AY226" s="15" t="s">
        <v>177</v>
      </c>
      <c r="BE226" s="201">
        <f>IF(N226="základní",J226,0)</f>
        <v>0</v>
      </c>
      <c r="BF226" s="201">
        <f>IF(N226="snížená",J226,0)</f>
        <v>0</v>
      </c>
      <c r="BG226" s="201">
        <f>IF(N226="zákl. přenesená",J226,0)</f>
        <v>0</v>
      </c>
      <c r="BH226" s="201">
        <f>IF(N226="sníž. přenesená",J226,0)</f>
        <v>0</v>
      </c>
      <c r="BI226" s="201">
        <f>IF(N226="nulová",J226,0)</f>
        <v>0</v>
      </c>
      <c r="BJ226" s="15" t="s">
        <v>87</v>
      </c>
      <c r="BK226" s="201">
        <f>ROUND(I226*H226,2)</f>
        <v>0</v>
      </c>
      <c r="BL226" s="15" t="s">
        <v>184</v>
      </c>
      <c r="BM226" s="200" t="s">
        <v>320</v>
      </c>
    </row>
    <row r="227" spans="1:47" s="2" customFormat="1" ht="19.5">
      <c r="A227" s="32"/>
      <c r="B227" s="33"/>
      <c r="C227" s="34"/>
      <c r="D227" s="202" t="s">
        <v>186</v>
      </c>
      <c r="E227" s="34"/>
      <c r="F227" s="203" t="s">
        <v>321</v>
      </c>
      <c r="G227" s="34"/>
      <c r="H227" s="34"/>
      <c r="I227" s="204"/>
      <c r="J227" s="34"/>
      <c r="K227" s="34"/>
      <c r="L227" s="37"/>
      <c r="M227" s="205"/>
      <c r="N227" s="206"/>
      <c r="O227" s="69"/>
      <c r="P227" s="69"/>
      <c r="Q227" s="69"/>
      <c r="R227" s="69"/>
      <c r="S227" s="69"/>
      <c r="T227" s="70"/>
      <c r="U227" s="32"/>
      <c r="V227" s="32"/>
      <c r="W227" s="32"/>
      <c r="X227" s="32"/>
      <c r="Y227" s="32"/>
      <c r="Z227" s="32"/>
      <c r="AA227" s="32"/>
      <c r="AB227" s="32"/>
      <c r="AC227" s="32"/>
      <c r="AD227" s="32"/>
      <c r="AE227" s="32"/>
      <c r="AT227" s="15" t="s">
        <v>186</v>
      </c>
      <c r="AU227" s="15" t="s">
        <v>89</v>
      </c>
    </row>
    <row r="228" spans="1:47" s="2" customFormat="1" ht="48.75">
      <c r="A228" s="32"/>
      <c r="B228" s="33"/>
      <c r="C228" s="34"/>
      <c r="D228" s="202" t="s">
        <v>188</v>
      </c>
      <c r="E228" s="34"/>
      <c r="F228" s="207" t="s">
        <v>322</v>
      </c>
      <c r="G228" s="34"/>
      <c r="H228" s="34"/>
      <c r="I228" s="204"/>
      <c r="J228" s="34"/>
      <c r="K228" s="34"/>
      <c r="L228" s="37"/>
      <c r="M228" s="205"/>
      <c r="N228" s="206"/>
      <c r="O228" s="69"/>
      <c r="P228" s="69"/>
      <c r="Q228" s="69"/>
      <c r="R228" s="69"/>
      <c r="S228" s="69"/>
      <c r="T228" s="70"/>
      <c r="U228" s="32"/>
      <c r="V228" s="32"/>
      <c r="W228" s="32"/>
      <c r="X228" s="32"/>
      <c r="Y228" s="32"/>
      <c r="Z228" s="32"/>
      <c r="AA228" s="32"/>
      <c r="AB228" s="32"/>
      <c r="AC228" s="32"/>
      <c r="AD228" s="32"/>
      <c r="AE228" s="32"/>
      <c r="AT228" s="15" t="s">
        <v>188</v>
      </c>
      <c r="AU228" s="15" t="s">
        <v>89</v>
      </c>
    </row>
    <row r="229" spans="1:65" s="2" customFormat="1" ht="24.2" customHeight="1">
      <c r="A229" s="32"/>
      <c r="B229" s="33"/>
      <c r="C229" s="189" t="s">
        <v>323</v>
      </c>
      <c r="D229" s="189" t="s">
        <v>179</v>
      </c>
      <c r="E229" s="190" t="s">
        <v>324</v>
      </c>
      <c r="F229" s="191" t="s">
        <v>325</v>
      </c>
      <c r="G229" s="192" t="s">
        <v>182</v>
      </c>
      <c r="H229" s="193">
        <v>573.366</v>
      </c>
      <c r="I229" s="194"/>
      <c r="J229" s="195">
        <f>ROUND(I229*H229,2)</f>
        <v>0</v>
      </c>
      <c r="K229" s="191" t="s">
        <v>183</v>
      </c>
      <c r="L229" s="37"/>
      <c r="M229" s="196" t="s">
        <v>1</v>
      </c>
      <c r="N229" s="197" t="s">
        <v>45</v>
      </c>
      <c r="O229" s="69"/>
      <c r="P229" s="198">
        <f>O229*H229</f>
        <v>0</v>
      </c>
      <c r="Q229" s="198">
        <v>0.00561</v>
      </c>
      <c r="R229" s="198">
        <f>Q229*H229</f>
        <v>3.21658326</v>
      </c>
      <c r="S229" s="198">
        <v>0</v>
      </c>
      <c r="T229" s="199">
        <f>S229*H229</f>
        <v>0</v>
      </c>
      <c r="U229" s="32"/>
      <c r="V229" s="32"/>
      <c r="W229" s="32"/>
      <c r="X229" s="32"/>
      <c r="Y229" s="32"/>
      <c r="Z229" s="32"/>
      <c r="AA229" s="32"/>
      <c r="AB229" s="32"/>
      <c r="AC229" s="32"/>
      <c r="AD229" s="32"/>
      <c r="AE229" s="32"/>
      <c r="AR229" s="200" t="s">
        <v>184</v>
      </c>
      <c r="AT229" s="200" t="s">
        <v>179</v>
      </c>
      <c r="AU229" s="200" t="s">
        <v>89</v>
      </c>
      <c r="AY229" s="15" t="s">
        <v>177</v>
      </c>
      <c r="BE229" s="201">
        <f>IF(N229="základní",J229,0)</f>
        <v>0</v>
      </c>
      <c r="BF229" s="201">
        <f>IF(N229="snížená",J229,0)</f>
        <v>0</v>
      </c>
      <c r="BG229" s="201">
        <f>IF(N229="zákl. přenesená",J229,0)</f>
        <v>0</v>
      </c>
      <c r="BH229" s="201">
        <f>IF(N229="sníž. přenesená",J229,0)</f>
        <v>0</v>
      </c>
      <c r="BI229" s="201">
        <f>IF(N229="nulová",J229,0)</f>
        <v>0</v>
      </c>
      <c r="BJ229" s="15" t="s">
        <v>87</v>
      </c>
      <c r="BK229" s="201">
        <f>ROUND(I229*H229,2)</f>
        <v>0</v>
      </c>
      <c r="BL229" s="15" t="s">
        <v>184</v>
      </c>
      <c r="BM229" s="200" t="s">
        <v>326</v>
      </c>
    </row>
    <row r="230" spans="1:47" s="2" customFormat="1" ht="19.5">
      <c r="A230" s="32"/>
      <c r="B230" s="33"/>
      <c r="C230" s="34"/>
      <c r="D230" s="202" t="s">
        <v>186</v>
      </c>
      <c r="E230" s="34"/>
      <c r="F230" s="203" t="s">
        <v>327</v>
      </c>
      <c r="G230" s="34"/>
      <c r="H230" s="34"/>
      <c r="I230" s="204"/>
      <c r="J230" s="34"/>
      <c r="K230" s="34"/>
      <c r="L230" s="37"/>
      <c r="M230" s="205"/>
      <c r="N230" s="206"/>
      <c r="O230" s="69"/>
      <c r="P230" s="69"/>
      <c r="Q230" s="69"/>
      <c r="R230" s="69"/>
      <c r="S230" s="69"/>
      <c r="T230" s="70"/>
      <c r="U230" s="32"/>
      <c r="V230" s="32"/>
      <c r="W230" s="32"/>
      <c r="X230" s="32"/>
      <c r="Y230" s="32"/>
      <c r="Z230" s="32"/>
      <c r="AA230" s="32"/>
      <c r="AB230" s="32"/>
      <c r="AC230" s="32"/>
      <c r="AD230" s="32"/>
      <c r="AE230" s="32"/>
      <c r="AT230" s="15" t="s">
        <v>186</v>
      </c>
      <c r="AU230" s="15" t="s">
        <v>89</v>
      </c>
    </row>
    <row r="231" spans="1:47" s="2" customFormat="1" ht="19.5">
      <c r="A231" s="32"/>
      <c r="B231" s="33"/>
      <c r="C231" s="34"/>
      <c r="D231" s="202" t="s">
        <v>188</v>
      </c>
      <c r="E231" s="34"/>
      <c r="F231" s="207" t="s">
        <v>328</v>
      </c>
      <c r="G231" s="34"/>
      <c r="H231" s="34"/>
      <c r="I231" s="204"/>
      <c r="J231" s="34"/>
      <c r="K231" s="34"/>
      <c r="L231" s="37"/>
      <c r="M231" s="205"/>
      <c r="N231" s="206"/>
      <c r="O231" s="69"/>
      <c r="P231" s="69"/>
      <c r="Q231" s="69"/>
      <c r="R231" s="69"/>
      <c r="S231" s="69"/>
      <c r="T231" s="70"/>
      <c r="U231" s="32"/>
      <c r="V231" s="32"/>
      <c r="W231" s="32"/>
      <c r="X231" s="32"/>
      <c r="Y231" s="32"/>
      <c r="Z231" s="32"/>
      <c r="AA231" s="32"/>
      <c r="AB231" s="32"/>
      <c r="AC231" s="32"/>
      <c r="AD231" s="32"/>
      <c r="AE231" s="32"/>
      <c r="AT231" s="15" t="s">
        <v>188</v>
      </c>
      <c r="AU231" s="15" t="s">
        <v>89</v>
      </c>
    </row>
    <row r="232" spans="1:65" s="2" customFormat="1" ht="14.45" customHeight="1">
      <c r="A232" s="32"/>
      <c r="B232" s="33"/>
      <c r="C232" s="189" t="s">
        <v>329</v>
      </c>
      <c r="D232" s="189" t="s">
        <v>179</v>
      </c>
      <c r="E232" s="190" t="s">
        <v>330</v>
      </c>
      <c r="F232" s="191" t="s">
        <v>331</v>
      </c>
      <c r="G232" s="192" t="s">
        <v>182</v>
      </c>
      <c r="H232" s="193">
        <v>524.82</v>
      </c>
      <c r="I232" s="194"/>
      <c r="J232" s="195">
        <f>ROUND(I232*H232,2)</f>
        <v>0</v>
      </c>
      <c r="K232" s="191" t="s">
        <v>183</v>
      </c>
      <c r="L232" s="37"/>
      <c r="M232" s="196" t="s">
        <v>1</v>
      </c>
      <c r="N232" s="197" t="s">
        <v>45</v>
      </c>
      <c r="O232" s="69"/>
      <c r="P232" s="198">
        <f>O232*H232</f>
        <v>0</v>
      </c>
      <c r="Q232" s="198">
        <v>0.00031</v>
      </c>
      <c r="R232" s="198">
        <f>Q232*H232</f>
        <v>0.1626942</v>
      </c>
      <c r="S232" s="198">
        <v>0</v>
      </c>
      <c r="T232" s="199">
        <f>S232*H232</f>
        <v>0</v>
      </c>
      <c r="U232" s="32"/>
      <c r="V232" s="32"/>
      <c r="W232" s="32"/>
      <c r="X232" s="32"/>
      <c r="Y232" s="32"/>
      <c r="Z232" s="32"/>
      <c r="AA232" s="32"/>
      <c r="AB232" s="32"/>
      <c r="AC232" s="32"/>
      <c r="AD232" s="32"/>
      <c r="AE232" s="32"/>
      <c r="AR232" s="200" t="s">
        <v>184</v>
      </c>
      <c r="AT232" s="200" t="s">
        <v>179</v>
      </c>
      <c r="AU232" s="200" t="s">
        <v>89</v>
      </c>
      <c r="AY232" s="15" t="s">
        <v>177</v>
      </c>
      <c r="BE232" s="201">
        <f>IF(N232="základní",J232,0)</f>
        <v>0</v>
      </c>
      <c r="BF232" s="201">
        <f>IF(N232="snížená",J232,0)</f>
        <v>0</v>
      </c>
      <c r="BG232" s="201">
        <f>IF(N232="zákl. přenesená",J232,0)</f>
        <v>0</v>
      </c>
      <c r="BH232" s="201">
        <f>IF(N232="sníž. přenesená",J232,0)</f>
        <v>0</v>
      </c>
      <c r="BI232" s="201">
        <f>IF(N232="nulová",J232,0)</f>
        <v>0</v>
      </c>
      <c r="BJ232" s="15" t="s">
        <v>87</v>
      </c>
      <c r="BK232" s="201">
        <f>ROUND(I232*H232,2)</f>
        <v>0</v>
      </c>
      <c r="BL232" s="15" t="s">
        <v>184</v>
      </c>
      <c r="BM232" s="200" t="s">
        <v>332</v>
      </c>
    </row>
    <row r="233" spans="1:47" s="2" customFormat="1" ht="19.5">
      <c r="A233" s="32"/>
      <c r="B233" s="33"/>
      <c r="C233" s="34"/>
      <c r="D233" s="202" t="s">
        <v>186</v>
      </c>
      <c r="E233" s="34"/>
      <c r="F233" s="203" t="s">
        <v>333</v>
      </c>
      <c r="G233" s="34"/>
      <c r="H233" s="34"/>
      <c r="I233" s="204"/>
      <c r="J233" s="34"/>
      <c r="K233" s="34"/>
      <c r="L233" s="37"/>
      <c r="M233" s="205"/>
      <c r="N233" s="206"/>
      <c r="O233" s="69"/>
      <c r="P233" s="69"/>
      <c r="Q233" s="69"/>
      <c r="R233" s="69"/>
      <c r="S233" s="69"/>
      <c r="T233" s="70"/>
      <c r="U233" s="32"/>
      <c r="V233" s="32"/>
      <c r="W233" s="32"/>
      <c r="X233" s="32"/>
      <c r="Y233" s="32"/>
      <c r="Z233" s="32"/>
      <c r="AA233" s="32"/>
      <c r="AB233" s="32"/>
      <c r="AC233" s="32"/>
      <c r="AD233" s="32"/>
      <c r="AE233" s="32"/>
      <c r="AT233" s="15" t="s">
        <v>186</v>
      </c>
      <c r="AU233" s="15" t="s">
        <v>89</v>
      </c>
    </row>
    <row r="234" spans="1:47" s="2" customFormat="1" ht="19.5">
      <c r="A234" s="32"/>
      <c r="B234" s="33"/>
      <c r="C234" s="34"/>
      <c r="D234" s="202" t="s">
        <v>188</v>
      </c>
      <c r="E234" s="34"/>
      <c r="F234" s="207" t="s">
        <v>334</v>
      </c>
      <c r="G234" s="34"/>
      <c r="H234" s="34"/>
      <c r="I234" s="204"/>
      <c r="J234" s="34"/>
      <c r="K234" s="34"/>
      <c r="L234" s="37"/>
      <c r="M234" s="205"/>
      <c r="N234" s="206"/>
      <c r="O234" s="69"/>
      <c r="P234" s="69"/>
      <c r="Q234" s="69"/>
      <c r="R234" s="69"/>
      <c r="S234" s="69"/>
      <c r="T234" s="70"/>
      <c r="U234" s="32"/>
      <c r="V234" s="32"/>
      <c r="W234" s="32"/>
      <c r="X234" s="32"/>
      <c r="Y234" s="32"/>
      <c r="Z234" s="32"/>
      <c r="AA234" s="32"/>
      <c r="AB234" s="32"/>
      <c r="AC234" s="32"/>
      <c r="AD234" s="32"/>
      <c r="AE234" s="32"/>
      <c r="AT234" s="15" t="s">
        <v>188</v>
      </c>
      <c r="AU234" s="15" t="s">
        <v>89</v>
      </c>
    </row>
    <row r="235" spans="1:65" s="2" customFormat="1" ht="24.2" customHeight="1">
      <c r="A235" s="32"/>
      <c r="B235" s="33"/>
      <c r="C235" s="189" t="s">
        <v>335</v>
      </c>
      <c r="D235" s="189" t="s">
        <v>179</v>
      </c>
      <c r="E235" s="190" t="s">
        <v>336</v>
      </c>
      <c r="F235" s="191" t="s">
        <v>337</v>
      </c>
      <c r="G235" s="192" t="s">
        <v>182</v>
      </c>
      <c r="H235" s="193">
        <v>525.148</v>
      </c>
      <c r="I235" s="194"/>
      <c r="J235" s="195">
        <f>ROUND(I235*H235,2)</f>
        <v>0</v>
      </c>
      <c r="K235" s="191" t="s">
        <v>183</v>
      </c>
      <c r="L235" s="37"/>
      <c r="M235" s="196" t="s">
        <v>1</v>
      </c>
      <c r="N235" s="197" t="s">
        <v>45</v>
      </c>
      <c r="O235" s="69"/>
      <c r="P235" s="198">
        <f>O235*H235</f>
        <v>0</v>
      </c>
      <c r="Q235" s="198">
        <v>0.10373</v>
      </c>
      <c r="R235" s="198">
        <f>Q235*H235</f>
        <v>54.47360204</v>
      </c>
      <c r="S235" s="198">
        <v>0</v>
      </c>
      <c r="T235" s="199">
        <f>S235*H235</f>
        <v>0</v>
      </c>
      <c r="U235" s="32"/>
      <c r="V235" s="32"/>
      <c r="W235" s="32"/>
      <c r="X235" s="32"/>
      <c r="Y235" s="32"/>
      <c r="Z235" s="32"/>
      <c r="AA235" s="32"/>
      <c r="AB235" s="32"/>
      <c r="AC235" s="32"/>
      <c r="AD235" s="32"/>
      <c r="AE235" s="32"/>
      <c r="AR235" s="200" t="s">
        <v>184</v>
      </c>
      <c r="AT235" s="200" t="s">
        <v>179</v>
      </c>
      <c r="AU235" s="200" t="s">
        <v>89</v>
      </c>
      <c r="AY235" s="15" t="s">
        <v>177</v>
      </c>
      <c r="BE235" s="201">
        <f>IF(N235="základní",J235,0)</f>
        <v>0</v>
      </c>
      <c r="BF235" s="201">
        <f>IF(N235="snížená",J235,0)</f>
        <v>0</v>
      </c>
      <c r="BG235" s="201">
        <f>IF(N235="zákl. přenesená",J235,0)</f>
        <v>0</v>
      </c>
      <c r="BH235" s="201">
        <f>IF(N235="sníž. přenesená",J235,0)</f>
        <v>0</v>
      </c>
      <c r="BI235" s="201">
        <f>IF(N235="nulová",J235,0)</f>
        <v>0</v>
      </c>
      <c r="BJ235" s="15" t="s">
        <v>87</v>
      </c>
      <c r="BK235" s="201">
        <f>ROUND(I235*H235,2)</f>
        <v>0</v>
      </c>
      <c r="BL235" s="15" t="s">
        <v>184</v>
      </c>
      <c r="BM235" s="200" t="s">
        <v>338</v>
      </c>
    </row>
    <row r="236" spans="1:47" s="2" customFormat="1" ht="29.25">
      <c r="A236" s="32"/>
      <c r="B236" s="33"/>
      <c r="C236" s="34"/>
      <c r="D236" s="202" t="s">
        <v>186</v>
      </c>
      <c r="E236" s="34"/>
      <c r="F236" s="203" t="s">
        <v>339</v>
      </c>
      <c r="G236" s="34"/>
      <c r="H236" s="34"/>
      <c r="I236" s="204"/>
      <c r="J236" s="34"/>
      <c r="K236" s="34"/>
      <c r="L236" s="37"/>
      <c r="M236" s="205"/>
      <c r="N236" s="206"/>
      <c r="O236" s="69"/>
      <c r="P236" s="69"/>
      <c r="Q236" s="69"/>
      <c r="R236" s="69"/>
      <c r="S236" s="69"/>
      <c r="T236" s="70"/>
      <c r="U236" s="32"/>
      <c r="V236" s="32"/>
      <c r="W236" s="32"/>
      <c r="X236" s="32"/>
      <c r="Y236" s="32"/>
      <c r="Z236" s="32"/>
      <c r="AA236" s="32"/>
      <c r="AB236" s="32"/>
      <c r="AC236" s="32"/>
      <c r="AD236" s="32"/>
      <c r="AE236" s="32"/>
      <c r="AT236" s="15" t="s">
        <v>186</v>
      </c>
      <c r="AU236" s="15" t="s">
        <v>89</v>
      </c>
    </row>
    <row r="237" spans="1:47" s="2" customFormat="1" ht="19.5">
      <c r="A237" s="32"/>
      <c r="B237" s="33"/>
      <c r="C237" s="34"/>
      <c r="D237" s="202" t="s">
        <v>188</v>
      </c>
      <c r="E237" s="34"/>
      <c r="F237" s="207" t="s">
        <v>340</v>
      </c>
      <c r="G237" s="34"/>
      <c r="H237" s="34"/>
      <c r="I237" s="204"/>
      <c r="J237" s="34"/>
      <c r="K237" s="34"/>
      <c r="L237" s="37"/>
      <c r="M237" s="205"/>
      <c r="N237" s="206"/>
      <c r="O237" s="69"/>
      <c r="P237" s="69"/>
      <c r="Q237" s="69"/>
      <c r="R237" s="69"/>
      <c r="S237" s="69"/>
      <c r="T237" s="70"/>
      <c r="U237" s="32"/>
      <c r="V237" s="32"/>
      <c r="W237" s="32"/>
      <c r="X237" s="32"/>
      <c r="Y237" s="32"/>
      <c r="Z237" s="32"/>
      <c r="AA237" s="32"/>
      <c r="AB237" s="32"/>
      <c r="AC237" s="32"/>
      <c r="AD237" s="32"/>
      <c r="AE237" s="32"/>
      <c r="AT237" s="15" t="s">
        <v>188</v>
      </c>
      <c r="AU237" s="15" t="s">
        <v>89</v>
      </c>
    </row>
    <row r="238" spans="1:65" s="2" customFormat="1" ht="24.2" customHeight="1">
      <c r="A238" s="32"/>
      <c r="B238" s="33"/>
      <c r="C238" s="189" t="s">
        <v>341</v>
      </c>
      <c r="D238" s="189" t="s">
        <v>179</v>
      </c>
      <c r="E238" s="190" t="s">
        <v>342</v>
      </c>
      <c r="F238" s="191" t="s">
        <v>343</v>
      </c>
      <c r="G238" s="192" t="s">
        <v>182</v>
      </c>
      <c r="H238" s="193">
        <v>14.513</v>
      </c>
      <c r="I238" s="194"/>
      <c r="J238" s="195">
        <f>ROUND(I238*H238,2)</f>
        <v>0</v>
      </c>
      <c r="K238" s="191" t="s">
        <v>183</v>
      </c>
      <c r="L238" s="37"/>
      <c r="M238" s="196" t="s">
        <v>1</v>
      </c>
      <c r="N238" s="197" t="s">
        <v>45</v>
      </c>
      <c r="O238" s="69"/>
      <c r="P238" s="198">
        <f>O238*H238</f>
        <v>0</v>
      </c>
      <c r="Q238" s="198">
        <v>0.61404</v>
      </c>
      <c r="R238" s="198">
        <f>Q238*H238</f>
        <v>8.91156252</v>
      </c>
      <c r="S238" s="198">
        <v>0</v>
      </c>
      <c r="T238" s="199">
        <f>S238*H238</f>
        <v>0</v>
      </c>
      <c r="U238" s="32"/>
      <c r="V238" s="32"/>
      <c r="W238" s="32"/>
      <c r="X238" s="32"/>
      <c r="Y238" s="32"/>
      <c r="Z238" s="32"/>
      <c r="AA238" s="32"/>
      <c r="AB238" s="32"/>
      <c r="AC238" s="32"/>
      <c r="AD238" s="32"/>
      <c r="AE238" s="32"/>
      <c r="AR238" s="200" t="s">
        <v>184</v>
      </c>
      <c r="AT238" s="200" t="s">
        <v>179</v>
      </c>
      <c r="AU238" s="200" t="s">
        <v>89</v>
      </c>
      <c r="AY238" s="15" t="s">
        <v>177</v>
      </c>
      <c r="BE238" s="201">
        <f>IF(N238="základní",J238,0)</f>
        <v>0</v>
      </c>
      <c r="BF238" s="201">
        <f>IF(N238="snížená",J238,0)</f>
        <v>0</v>
      </c>
      <c r="BG238" s="201">
        <f>IF(N238="zákl. přenesená",J238,0)</f>
        <v>0</v>
      </c>
      <c r="BH238" s="201">
        <f>IF(N238="sníž. přenesená",J238,0)</f>
        <v>0</v>
      </c>
      <c r="BI238" s="201">
        <f>IF(N238="nulová",J238,0)</f>
        <v>0</v>
      </c>
      <c r="BJ238" s="15" t="s">
        <v>87</v>
      </c>
      <c r="BK238" s="201">
        <f>ROUND(I238*H238,2)</f>
        <v>0</v>
      </c>
      <c r="BL238" s="15" t="s">
        <v>184</v>
      </c>
      <c r="BM238" s="200" t="s">
        <v>344</v>
      </c>
    </row>
    <row r="239" spans="1:47" s="2" customFormat="1" ht="29.25">
      <c r="A239" s="32"/>
      <c r="B239" s="33"/>
      <c r="C239" s="34"/>
      <c r="D239" s="202" t="s">
        <v>186</v>
      </c>
      <c r="E239" s="34"/>
      <c r="F239" s="203" t="s">
        <v>345</v>
      </c>
      <c r="G239" s="34"/>
      <c r="H239" s="34"/>
      <c r="I239" s="204"/>
      <c r="J239" s="34"/>
      <c r="K239" s="34"/>
      <c r="L239" s="37"/>
      <c r="M239" s="205"/>
      <c r="N239" s="206"/>
      <c r="O239" s="69"/>
      <c r="P239" s="69"/>
      <c r="Q239" s="69"/>
      <c r="R239" s="69"/>
      <c r="S239" s="69"/>
      <c r="T239" s="70"/>
      <c r="U239" s="32"/>
      <c r="V239" s="32"/>
      <c r="W239" s="32"/>
      <c r="X239" s="32"/>
      <c r="Y239" s="32"/>
      <c r="Z239" s="32"/>
      <c r="AA239" s="32"/>
      <c r="AB239" s="32"/>
      <c r="AC239" s="32"/>
      <c r="AD239" s="32"/>
      <c r="AE239" s="32"/>
      <c r="AT239" s="15" t="s">
        <v>186</v>
      </c>
      <c r="AU239" s="15" t="s">
        <v>89</v>
      </c>
    </row>
    <row r="240" spans="1:47" s="2" customFormat="1" ht="19.5">
      <c r="A240" s="32"/>
      <c r="B240" s="33"/>
      <c r="C240" s="34"/>
      <c r="D240" s="202" t="s">
        <v>188</v>
      </c>
      <c r="E240" s="34"/>
      <c r="F240" s="207" t="s">
        <v>346</v>
      </c>
      <c r="G240" s="34"/>
      <c r="H240" s="34"/>
      <c r="I240" s="204"/>
      <c r="J240" s="34"/>
      <c r="K240" s="34"/>
      <c r="L240" s="37"/>
      <c r="M240" s="205"/>
      <c r="N240" s="206"/>
      <c r="O240" s="69"/>
      <c r="P240" s="69"/>
      <c r="Q240" s="69"/>
      <c r="R240" s="69"/>
      <c r="S240" s="69"/>
      <c r="T240" s="70"/>
      <c r="U240" s="32"/>
      <c r="V240" s="32"/>
      <c r="W240" s="32"/>
      <c r="X240" s="32"/>
      <c r="Y240" s="32"/>
      <c r="Z240" s="32"/>
      <c r="AA240" s="32"/>
      <c r="AB240" s="32"/>
      <c r="AC240" s="32"/>
      <c r="AD240" s="32"/>
      <c r="AE240" s="32"/>
      <c r="AT240" s="15" t="s">
        <v>188</v>
      </c>
      <c r="AU240" s="15" t="s">
        <v>89</v>
      </c>
    </row>
    <row r="241" spans="1:65" s="2" customFormat="1" ht="14.45" customHeight="1">
      <c r="A241" s="32"/>
      <c r="B241" s="33"/>
      <c r="C241" s="189" t="s">
        <v>347</v>
      </c>
      <c r="D241" s="189" t="s">
        <v>179</v>
      </c>
      <c r="E241" s="190" t="s">
        <v>348</v>
      </c>
      <c r="F241" s="191" t="s">
        <v>349</v>
      </c>
      <c r="G241" s="192" t="s">
        <v>350</v>
      </c>
      <c r="H241" s="193">
        <v>4</v>
      </c>
      <c r="I241" s="194"/>
      <c r="J241" s="195">
        <f>ROUND(I241*H241,2)</f>
        <v>0</v>
      </c>
      <c r="K241" s="191" t="s">
        <v>183</v>
      </c>
      <c r="L241" s="37"/>
      <c r="M241" s="196" t="s">
        <v>1</v>
      </c>
      <c r="N241" s="197" t="s">
        <v>45</v>
      </c>
      <c r="O241" s="69"/>
      <c r="P241" s="198">
        <f>O241*H241</f>
        <v>0</v>
      </c>
      <c r="Q241" s="198">
        <v>0.0036</v>
      </c>
      <c r="R241" s="198">
        <f>Q241*H241</f>
        <v>0.0144</v>
      </c>
      <c r="S241" s="198">
        <v>0</v>
      </c>
      <c r="T241" s="199">
        <f>S241*H241</f>
        <v>0</v>
      </c>
      <c r="U241" s="32"/>
      <c r="V241" s="32"/>
      <c r="W241" s="32"/>
      <c r="X241" s="32"/>
      <c r="Y241" s="32"/>
      <c r="Z241" s="32"/>
      <c r="AA241" s="32"/>
      <c r="AB241" s="32"/>
      <c r="AC241" s="32"/>
      <c r="AD241" s="32"/>
      <c r="AE241" s="32"/>
      <c r="AR241" s="200" t="s">
        <v>184</v>
      </c>
      <c r="AT241" s="200" t="s">
        <v>179</v>
      </c>
      <c r="AU241" s="200" t="s">
        <v>89</v>
      </c>
      <c r="AY241" s="15" t="s">
        <v>177</v>
      </c>
      <c r="BE241" s="201">
        <f>IF(N241="základní",J241,0)</f>
        <v>0</v>
      </c>
      <c r="BF241" s="201">
        <f>IF(N241="snížená",J241,0)</f>
        <v>0</v>
      </c>
      <c r="BG241" s="201">
        <f>IF(N241="zákl. přenesená",J241,0)</f>
        <v>0</v>
      </c>
      <c r="BH241" s="201">
        <f>IF(N241="sníž. přenesená",J241,0)</f>
        <v>0</v>
      </c>
      <c r="BI241" s="201">
        <f>IF(N241="nulová",J241,0)</f>
        <v>0</v>
      </c>
      <c r="BJ241" s="15" t="s">
        <v>87</v>
      </c>
      <c r="BK241" s="201">
        <f>ROUND(I241*H241,2)</f>
        <v>0</v>
      </c>
      <c r="BL241" s="15" t="s">
        <v>184</v>
      </c>
      <c r="BM241" s="200" t="s">
        <v>351</v>
      </c>
    </row>
    <row r="242" spans="1:47" s="2" customFormat="1" ht="19.5">
      <c r="A242" s="32"/>
      <c r="B242" s="33"/>
      <c r="C242" s="34"/>
      <c r="D242" s="202" t="s">
        <v>186</v>
      </c>
      <c r="E242" s="34"/>
      <c r="F242" s="203" t="s">
        <v>352</v>
      </c>
      <c r="G242" s="34"/>
      <c r="H242" s="34"/>
      <c r="I242" s="204"/>
      <c r="J242" s="34"/>
      <c r="K242" s="34"/>
      <c r="L242" s="37"/>
      <c r="M242" s="205"/>
      <c r="N242" s="206"/>
      <c r="O242" s="69"/>
      <c r="P242" s="69"/>
      <c r="Q242" s="69"/>
      <c r="R242" s="69"/>
      <c r="S242" s="69"/>
      <c r="T242" s="70"/>
      <c r="U242" s="32"/>
      <c r="V242" s="32"/>
      <c r="W242" s="32"/>
      <c r="X242" s="32"/>
      <c r="Y242" s="32"/>
      <c r="Z242" s="32"/>
      <c r="AA242" s="32"/>
      <c r="AB242" s="32"/>
      <c r="AC242" s="32"/>
      <c r="AD242" s="32"/>
      <c r="AE242" s="32"/>
      <c r="AT242" s="15" t="s">
        <v>186</v>
      </c>
      <c r="AU242" s="15" t="s">
        <v>89</v>
      </c>
    </row>
    <row r="243" spans="1:65" s="2" customFormat="1" ht="24.2" customHeight="1">
      <c r="A243" s="32"/>
      <c r="B243" s="33"/>
      <c r="C243" s="189" t="s">
        <v>353</v>
      </c>
      <c r="D243" s="189" t="s">
        <v>179</v>
      </c>
      <c r="E243" s="190" t="s">
        <v>354</v>
      </c>
      <c r="F243" s="191" t="s">
        <v>355</v>
      </c>
      <c r="G243" s="192" t="s">
        <v>182</v>
      </c>
      <c r="H243" s="193">
        <v>14.513</v>
      </c>
      <c r="I243" s="194"/>
      <c r="J243" s="195">
        <f>ROUND(I243*H243,2)</f>
        <v>0</v>
      </c>
      <c r="K243" s="191" t="s">
        <v>183</v>
      </c>
      <c r="L243" s="37"/>
      <c r="M243" s="196" t="s">
        <v>1</v>
      </c>
      <c r="N243" s="197" t="s">
        <v>45</v>
      </c>
      <c r="O243" s="69"/>
      <c r="P243" s="198">
        <f>O243*H243</f>
        <v>0</v>
      </c>
      <c r="Q243" s="198">
        <v>0.1514</v>
      </c>
      <c r="R243" s="198">
        <f>Q243*H243</f>
        <v>2.1972682</v>
      </c>
      <c r="S243" s="198">
        <v>0</v>
      </c>
      <c r="T243" s="199">
        <f>S243*H243</f>
        <v>0</v>
      </c>
      <c r="U243" s="32"/>
      <c r="V243" s="32"/>
      <c r="W243" s="32"/>
      <c r="X243" s="32"/>
      <c r="Y243" s="32"/>
      <c r="Z243" s="32"/>
      <c r="AA243" s="32"/>
      <c r="AB243" s="32"/>
      <c r="AC243" s="32"/>
      <c r="AD243" s="32"/>
      <c r="AE243" s="32"/>
      <c r="AR243" s="200" t="s">
        <v>184</v>
      </c>
      <c r="AT243" s="200" t="s">
        <v>179</v>
      </c>
      <c r="AU243" s="200" t="s">
        <v>89</v>
      </c>
      <c r="AY243" s="15" t="s">
        <v>177</v>
      </c>
      <c r="BE243" s="201">
        <f>IF(N243="základní",J243,0)</f>
        <v>0</v>
      </c>
      <c r="BF243" s="201">
        <f>IF(N243="snížená",J243,0)</f>
        <v>0</v>
      </c>
      <c r="BG243" s="201">
        <f>IF(N243="zákl. přenesená",J243,0)</f>
        <v>0</v>
      </c>
      <c r="BH243" s="201">
        <f>IF(N243="sníž. přenesená",J243,0)</f>
        <v>0</v>
      </c>
      <c r="BI243" s="201">
        <f>IF(N243="nulová",J243,0)</f>
        <v>0</v>
      </c>
      <c r="BJ243" s="15" t="s">
        <v>87</v>
      </c>
      <c r="BK243" s="201">
        <f>ROUND(I243*H243,2)</f>
        <v>0</v>
      </c>
      <c r="BL243" s="15" t="s">
        <v>184</v>
      </c>
      <c r="BM243" s="200" t="s">
        <v>356</v>
      </c>
    </row>
    <row r="244" spans="1:47" s="2" customFormat="1" ht="19.5">
      <c r="A244" s="32"/>
      <c r="B244" s="33"/>
      <c r="C244" s="34"/>
      <c r="D244" s="202" t="s">
        <v>186</v>
      </c>
      <c r="E244" s="34"/>
      <c r="F244" s="203" t="s">
        <v>357</v>
      </c>
      <c r="G244" s="34"/>
      <c r="H244" s="34"/>
      <c r="I244" s="204"/>
      <c r="J244" s="34"/>
      <c r="K244" s="34"/>
      <c r="L244" s="37"/>
      <c r="M244" s="205"/>
      <c r="N244" s="206"/>
      <c r="O244" s="69"/>
      <c r="P244" s="69"/>
      <c r="Q244" s="69"/>
      <c r="R244" s="69"/>
      <c r="S244" s="69"/>
      <c r="T244" s="70"/>
      <c r="U244" s="32"/>
      <c r="V244" s="32"/>
      <c r="W244" s="32"/>
      <c r="X244" s="32"/>
      <c r="Y244" s="32"/>
      <c r="Z244" s="32"/>
      <c r="AA244" s="32"/>
      <c r="AB244" s="32"/>
      <c r="AC244" s="32"/>
      <c r="AD244" s="32"/>
      <c r="AE244" s="32"/>
      <c r="AT244" s="15" t="s">
        <v>186</v>
      </c>
      <c r="AU244" s="15" t="s">
        <v>89</v>
      </c>
    </row>
    <row r="245" spans="1:47" s="2" customFormat="1" ht="19.5">
      <c r="A245" s="32"/>
      <c r="B245" s="33"/>
      <c r="C245" s="34"/>
      <c r="D245" s="202" t="s">
        <v>188</v>
      </c>
      <c r="E245" s="34"/>
      <c r="F245" s="207" t="s">
        <v>201</v>
      </c>
      <c r="G245" s="34"/>
      <c r="H245" s="34"/>
      <c r="I245" s="204"/>
      <c r="J245" s="34"/>
      <c r="K245" s="34"/>
      <c r="L245" s="37"/>
      <c r="M245" s="205"/>
      <c r="N245" s="206"/>
      <c r="O245" s="69"/>
      <c r="P245" s="69"/>
      <c r="Q245" s="69"/>
      <c r="R245" s="69"/>
      <c r="S245" s="69"/>
      <c r="T245" s="70"/>
      <c r="U245" s="32"/>
      <c r="V245" s="32"/>
      <c r="W245" s="32"/>
      <c r="X245" s="32"/>
      <c r="Y245" s="32"/>
      <c r="Z245" s="32"/>
      <c r="AA245" s="32"/>
      <c r="AB245" s="32"/>
      <c r="AC245" s="32"/>
      <c r="AD245" s="32"/>
      <c r="AE245" s="32"/>
      <c r="AT245" s="15" t="s">
        <v>188</v>
      </c>
      <c r="AU245" s="15" t="s">
        <v>89</v>
      </c>
    </row>
    <row r="246" spans="2:63" s="12" customFormat="1" ht="22.9" customHeight="1">
      <c r="B246" s="173"/>
      <c r="C246" s="174"/>
      <c r="D246" s="175" t="s">
        <v>79</v>
      </c>
      <c r="E246" s="187" t="s">
        <v>218</v>
      </c>
      <c r="F246" s="187" t="s">
        <v>358</v>
      </c>
      <c r="G246" s="174"/>
      <c r="H246" s="174"/>
      <c r="I246" s="177"/>
      <c r="J246" s="188">
        <f>BK246</f>
        <v>0</v>
      </c>
      <c r="K246" s="174"/>
      <c r="L246" s="179"/>
      <c r="M246" s="180"/>
      <c r="N246" s="181"/>
      <c r="O246" s="181"/>
      <c r="P246" s="182">
        <f>SUM(P247:P249)</f>
        <v>0</v>
      </c>
      <c r="Q246" s="181"/>
      <c r="R246" s="182">
        <f>SUM(R247:R249)</f>
        <v>0</v>
      </c>
      <c r="S246" s="181"/>
      <c r="T246" s="183">
        <f>SUM(T247:T249)</f>
        <v>0</v>
      </c>
      <c r="AR246" s="184" t="s">
        <v>87</v>
      </c>
      <c r="AT246" s="185" t="s">
        <v>79</v>
      </c>
      <c r="AU246" s="185" t="s">
        <v>87</v>
      </c>
      <c r="AY246" s="184" t="s">
        <v>177</v>
      </c>
      <c r="BK246" s="186">
        <f>SUM(BK247:BK249)</f>
        <v>0</v>
      </c>
    </row>
    <row r="247" spans="1:65" s="2" customFormat="1" ht="24.2" customHeight="1">
      <c r="A247" s="32"/>
      <c r="B247" s="33"/>
      <c r="C247" s="189" t="s">
        <v>359</v>
      </c>
      <c r="D247" s="189" t="s">
        <v>179</v>
      </c>
      <c r="E247" s="190" t="s">
        <v>360</v>
      </c>
      <c r="F247" s="191" t="s">
        <v>361</v>
      </c>
      <c r="G247" s="192" t="s">
        <v>362</v>
      </c>
      <c r="H247" s="193">
        <v>2</v>
      </c>
      <c r="I247" s="194"/>
      <c r="J247" s="195">
        <f>ROUND(I247*H247,2)</f>
        <v>0</v>
      </c>
      <c r="K247" s="191" t="s">
        <v>183</v>
      </c>
      <c r="L247" s="37"/>
      <c r="M247" s="196" t="s">
        <v>1</v>
      </c>
      <c r="N247" s="197" t="s">
        <v>45</v>
      </c>
      <c r="O247" s="69"/>
      <c r="P247" s="198">
        <f>O247*H247</f>
        <v>0</v>
      </c>
      <c r="Q247" s="198">
        <v>0</v>
      </c>
      <c r="R247" s="198">
        <f>Q247*H247</f>
        <v>0</v>
      </c>
      <c r="S247" s="198">
        <v>0</v>
      </c>
      <c r="T247" s="199">
        <f>S247*H247</f>
        <v>0</v>
      </c>
      <c r="U247" s="32"/>
      <c r="V247" s="32"/>
      <c r="W247" s="32"/>
      <c r="X247" s="32"/>
      <c r="Y247" s="32"/>
      <c r="Z247" s="32"/>
      <c r="AA247" s="32"/>
      <c r="AB247" s="32"/>
      <c r="AC247" s="32"/>
      <c r="AD247" s="32"/>
      <c r="AE247" s="32"/>
      <c r="AR247" s="200" t="s">
        <v>184</v>
      </c>
      <c r="AT247" s="200" t="s">
        <v>179</v>
      </c>
      <c r="AU247" s="200" t="s">
        <v>89</v>
      </c>
      <c r="AY247" s="15" t="s">
        <v>177</v>
      </c>
      <c r="BE247" s="201">
        <f>IF(N247="základní",J247,0)</f>
        <v>0</v>
      </c>
      <c r="BF247" s="201">
        <f>IF(N247="snížená",J247,0)</f>
        <v>0</v>
      </c>
      <c r="BG247" s="201">
        <f>IF(N247="zákl. přenesená",J247,0)</f>
        <v>0</v>
      </c>
      <c r="BH247" s="201">
        <f>IF(N247="sníž. přenesená",J247,0)</f>
        <v>0</v>
      </c>
      <c r="BI247" s="201">
        <f>IF(N247="nulová",J247,0)</f>
        <v>0</v>
      </c>
      <c r="BJ247" s="15" t="s">
        <v>87</v>
      </c>
      <c r="BK247" s="201">
        <f>ROUND(I247*H247,2)</f>
        <v>0</v>
      </c>
      <c r="BL247" s="15" t="s">
        <v>184</v>
      </c>
      <c r="BM247" s="200" t="s">
        <v>363</v>
      </c>
    </row>
    <row r="248" spans="1:47" s="2" customFormat="1" ht="19.5">
      <c r="A248" s="32"/>
      <c r="B248" s="33"/>
      <c r="C248" s="34"/>
      <c r="D248" s="202" t="s">
        <v>186</v>
      </c>
      <c r="E248" s="34"/>
      <c r="F248" s="203" t="s">
        <v>364</v>
      </c>
      <c r="G248" s="34"/>
      <c r="H248" s="34"/>
      <c r="I248" s="204"/>
      <c r="J248" s="34"/>
      <c r="K248" s="34"/>
      <c r="L248" s="37"/>
      <c r="M248" s="205"/>
      <c r="N248" s="206"/>
      <c r="O248" s="69"/>
      <c r="P248" s="69"/>
      <c r="Q248" s="69"/>
      <c r="R248" s="69"/>
      <c r="S248" s="69"/>
      <c r="T248" s="70"/>
      <c r="U248" s="32"/>
      <c r="V248" s="32"/>
      <c r="W248" s="32"/>
      <c r="X248" s="32"/>
      <c r="Y248" s="32"/>
      <c r="Z248" s="32"/>
      <c r="AA248" s="32"/>
      <c r="AB248" s="32"/>
      <c r="AC248" s="32"/>
      <c r="AD248" s="32"/>
      <c r="AE248" s="32"/>
      <c r="AT248" s="15" t="s">
        <v>186</v>
      </c>
      <c r="AU248" s="15" t="s">
        <v>89</v>
      </c>
    </row>
    <row r="249" spans="1:47" s="2" customFormat="1" ht="19.5">
      <c r="A249" s="32"/>
      <c r="B249" s="33"/>
      <c r="C249" s="34"/>
      <c r="D249" s="202" t="s">
        <v>188</v>
      </c>
      <c r="E249" s="34"/>
      <c r="F249" s="207" t="s">
        <v>201</v>
      </c>
      <c r="G249" s="34"/>
      <c r="H249" s="34"/>
      <c r="I249" s="204"/>
      <c r="J249" s="34"/>
      <c r="K249" s="34"/>
      <c r="L249" s="37"/>
      <c r="M249" s="205"/>
      <c r="N249" s="206"/>
      <c r="O249" s="69"/>
      <c r="P249" s="69"/>
      <c r="Q249" s="69"/>
      <c r="R249" s="69"/>
      <c r="S249" s="69"/>
      <c r="T249" s="70"/>
      <c r="U249" s="32"/>
      <c r="V249" s="32"/>
      <c r="W249" s="32"/>
      <c r="X249" s="32"/>
      <c r="Y249" s="32"/>
      <c r="Z249" s="32"/>
      <c r="AA249" s="32"/>
      <c r="AB249" s="32"/>
      <c r="AC249" s="32"/>
      <c r="AD249" s="32"/>
      <c r="AE249" s="32"/>
      <c r="AT249" s="15" t="s">
        <v>188</v>
      </c>
      <c r="AU249" s="15" t="s">
        <v>89</v>
      </c>
    </row>
    <row r="250" spans="2:63" s="12" customFormat="1" ht="22.9" customHeight="1">
      <c r="B250" s="173"/>
      <c r="C250" s="174"/>
      <c r="D250" s="175" t="s">
        <v>79</v>
      </c>
      <c r="E250" s="187" t="s">
        <v>220</v>
      </c>
      <c r="F250" s="187" t="s">
        <v>365</v>
      </c>
      <c r="G250" s="174"/>
      <c r="H250" s="174"/>
      <c r="I250" s="177"/>
      <c r="J250" s="188">
        <f>BK250</f>
        <v>0</v>
      </c>
      <c r="K250" s="174"/>
      <c r="L250" s="179"/>
      <c r="M250" s="180"/>
      <c r="N250" s="181"/>
      <c r="O250" s="181"/>
      <c r="P250" s="182">
        <f>SUM(P251:P264)</f>
        <v>0</v>
      </c>
      <c r="Q250" s="181"/>
      <c r="R250" s="182">
        <f>SUM(R251:R264)</f>
        <v>44.642965</v>
      </c>
      <c r="S250" s="181"/>
      <c r="T250" s="183">
        <f>SUM(T251:T264)</f>
        <v>50.828</v>
      </c>
      <c r="AR250" s="184" t="s">
        <v>87</v>
      </c>
      <c r="AT250" s="185" t="s">
        <v>79</v>
      </c>
      <c r="AU250" s="185" t="s">
        <v>87</v>
      </c>
      <c r="AY250" s="184" t="s">
        <v>177</v>
      </c>
      <c r="BK250" s="186">
        <f>SUM(BK251:BK264)</f>
        <v>0</v>
      </c>
    </row>
    <row r="251" spans="1:65" s="2" customFormat="1" ht="24.2" customHeight="1">
      <c r="A251" s="32"/>
      <c r="B251" s="33"/>
      <c r="C251" s="189" t="s">
        <v>366</v>
      </c>
      <c r="D251" s="189" t="s">
        <v>179</v>
      </c>
      <c r="E251" s="190" t="s">
        <v>367</v>
      </c>
      <c r="F251" s="191" t="s">
        <v>368</v>
      </c>
      <c r="G251" s="192" t="s">
        <v>362</v>
      </c>
      <c r="H251" s="193">
        <v>2</v>
      </c>
      <c r="I251" s="194"/>
      <c r="J251" s="195">
        <f>ROUND(I251*H251,2)</f>
        <v>0</v>
      </c>
      <c r="K251" s="191" t="s">
        <v>183</v>
      </c>
      <c r="L251" s="37"/>
      <c r="M251" s="196" t="s">
        <v>1</v>
      </c>
      <c r="N251" s="197" t="s">
        <v>45</v>
      </c>
      <c r="O251" s="69"/>
      <c r="P251" s="198">
        <f>O251*H251</f>
        <v>0</v>
      </c>
      <c r="Q251" s="198">
        <v>16.75142</v>
      </c>
      <c r="R251" s="198">
        <f>Q251*H251</f>
        <v>33.50284</v>
      </c>
      <c r="S251" s="198">
        <v>0</v>
      </c>
      <c r="T251" s="199">
        <f>S251*H251</f>
        <v>0</v>
      </c>
      <c r="U251" s="32"/>
      <c r="V251" s="32"/>
      <c r="W251" s="32"/>
      <c r="X251" s="32"/>
      <c r="Y251" s="32"/>
      <c r="Z251" s="32"/>
      <c r="AA251" s="32"/>
      <c r="AB251" s="32"/>
      <c r="AC251" s="32"/>
      <c r="AD251" s="32"/>
      <c r="AE251" s="32"/>
      <c r="AR251" s="200" t="s">
        <v>184</v>
      </c>
      <c r="AT251" s="200" t="s">
        <v>179</v>
      </c>
      <c r="AU251" s="200" t="s">
        <v>89</v>
      </c>
      <c r="AY251" s="15" t="s">
        <v>177</v>
      </c>
      <c r="BE251" s="201">
        <f>IF(N251="základní",J251,0)</f>
        <v>0</v>
      </c>
      <c r="BF251" s="201">
        <f>IF(N251="snížená",J251,0)</f>
        <v>0</v>
      </c>
      <c r="BG251" s="201">
        <f>IF(N251="zákl. přenesená",J251,0)</f>
        <v>0</v>
      </c>
      <c r="BH251" s="201">
        <f>IF(N251="sníž. přenesená",J251,0)</f>
        <v>0</v>
      </c>
      <c r="BI251" s="201">
        <f>IF(N251="nulová",J251,0)</f>
        <v>0</v>
      </c>
      <c r="BJ251" s="15" t="s">
        <v>87</v>
      </c>
      <c r="BK251" s="201">
        <f>ROUND(I251*H251,2)</f>
        <v>0</v>
      </c>
      <c r="BL251" s="15" t="s">
        <v>184</v>
      </c>
      <c r="BM251" s="200" t="s">
        <v>369</v>
      </c>
    </row>
    <row r="252" spans="1:47" s="2" customFormat="1" ht="19.5">
      <c r="A252" s="32"/>
      <c r="B252" s="33"/>
      <c r="C252" s="34"/>
      <c r="D252" s="202" t="s">
        <v>186</v>
      </c>
      <c r="E252" s="34"/>
      <c r="F252" s="203" t="s">
        <v>370</v>
      </c>
      <c r="G252" s="34"/>
      <c r="H252" s="34"/>
      <c r="I252" s="204"/>
      <c r="J252" s="34"/>
      <c r="K252" s="34"/>
      <c r="L252" s="37"/>
      <c r="M252" s="205"/>
      <c r="N252" s="206"/>
      <c r="O252" s="69"/>
      <c r="P252" s="69"/>
      <c r="Q252" s="69"/>
      <c r="R252" s="69"/>
      <c r="S252" s="69"/>
      <c r="T252" s="70"/>
      <c r="U252" s="32"/>
      <c r="V252" s="32"/>
      <c r="W252" s="32"/>
      <c r="X252" s="32"/>
      <c r="Y252" s="32"/>
      <c r="Z252" s="32"/>
      <c r="AA252" s="32"/>
      <c r="AB252" s="32"/>
      <c r="AC252" s="32"/>
      <c r="AD252" s="32"/>
      <c r="AE252" s="32"/>
      <c r="AT252" s="15" t="s">
        <v>186</v>
      </c>
      <c r="AU252" s="15" t="s">
        <v>89</v>
      </c>
    </row>
    <row r="253" spans="1:47" s="2" customFormat="1" ht="19.5">
      <c r="A253" s="32"/>
      <c r="B253" s="33"/>
      <c r="C253" s="34"/>
      <c r="D253" s="202" t="s">
        <v>188</v>
      </c>
      <c r="E253" s="34"/>
      <c r="F253" s="207" t="s">
        <v>201</v>
      </c>
      <c r="G253" s="34"/>
      <c r="H253" s="34"/>
      <c r="I253" s="204"/>
      <c r="J253" s="34"/>
      <c r="K253" s="34"/>
      <c r="L253" s="37"/>
      <c r="M253" s="205"/>
      <c r="N253" s="206"/>
      <c r="O253" s="69"/>
      <c r="P253" s="69"/>
      <c r="Q253" s="69"/>
      <c r="R253" s="69"/>
      <c r="S253" s="69"/>
      <c r="T253" s="70"/>
      <c r="U253" s="32"/>
      <c r="V253" s="32"/>
      <c r="W253" s="32"/>
      <c r="X253" s="32"/>
      <c r="Y253" s="32"/>
      <c r="Z253" s="32"/>
      <c r="AA253" s="32"/>
      <c r="AB253" s="32"/>
      <c r="AC253" s="32"/>
      <c r="AD253" s="32"/>
      <c r="AE253" s="32"/>
      <c r="AT253" s="15" t="s">
        <v>188</v>
      </c>
      <c r="AU253" s="15" t="s">
        <v>89</v>
      </c>
    </row>
    <row r="254" spans="1:65" s="2" customFormat="1" ht="24.2" customHeight="1">
      <c r="A254" s="32"/>
      <c r="B254" s="33"/>
      <c r="C254" s="189" t="s">
        <v>371</v>
      </c>
      <c r="D254" s="189" t="s">
        <v>179</v>
      </c>
      <c r="E254" s="190" t="s">
        <v>372</v>
      </c>
      <c r="F254" s="191" t="s">
        <v>373</v>
      </c>
      <c r="G254" s="192" t="s">
        <v>350</v>
      </c>
      <c r="H254" s="193">
        <v>7.5</v>
      </c>
      <c r="I254" s="194"/>
      <c r="J254" s="195">
        <f>ROUND(I254*H254,2)</f>
        <v>0</v>
      </c>
      <c r="K254" s="191" t="s">
        <v>183</v>
      </c>
      <c r="L254" s="37"/>
      <c r="M254" s="196" t="s">
        <v>1</v>
      </c>
      <c r="N254" s="197" t="s">
        <v>45</v>
      </c>
      <c r="O254" s="69"/>
      <c r="P254" s="198">
        <f>O254*H254</f>
        <v>0</v>
      </c>
      <c r="Q254" s="198">
        <v>0.88535</v>
      </c>
      <c r="R254" s="198">
        <f>Q254*H254</f>
        <v>6.640124999999999</v>
      </c>
      <c r="S254" s="198">
        <v>0</v>
      </c>
      <c r="T254" s="199">
        <f>S254*H254</f>
        <v>0</v>
      </c>
      <c r="U254" s="32"/>
      <c r="V254" s="32"/>
      <c r="W254" s="32"/>
      <c r="X254" s="32"/>
      <c r="Y254" s="32"/>
      <c r="Z254" s="32"/>
      <c r="AA254" s="32"/>
      <c r="AB254" s="32"/>
      <c r="AC254" s="32"/>
      <c r="AD254" s="32"/>
      <c r="AE254" s="32"/>
      <c r="AR254" s="200" t="s">
        <v>184</v>
      </c>
      <c r="AT254" s="200" t="s">
        <v>179</v>
      </c>
      <c r="AU254" s="200" t="s">
        <v>89</v>
      </c>
      <c r="AY254" s="15" t="s">
        <v>177</v>
      </c>
      <c r="BE254" s="201">
        <f>IF(N254="základní",J254,0)</f>
        <v>0</v>
      </c>
      <c r="BF254" s="201">
        <f>IF(N254="snížená",J254,0)</f>
        <v>0</v>
      </c>
      <c r="BG254" s="201">
        <f>IF(N254="zákl. přenesená",J254,0)</f>
        <v>0</v>
      </c>
      <c r="BH254" s="201">
        <f>IF(N254="sníž. přenesená",J254,0)</f>
        <v>0</v>
      </c>
      <c r="BI254" s="201">
        <f>IF(N254="nulová",J254,0)</f>
        <v>0</v>
      </c>
      <c r="BJ254" s="15" t="s">
        <v>87</v>
      </c>
      <c r="BK254" s="201">
        <f>ROUND(I254*H254,2)</f>
        <v>0</v>
      </c>
      <c r="BL254" s="15" t="s">
        <v>184</v>
      </c>
      <c r="BM254" s="200" t="s">
        <v>374</v>
      </c>
    </row>
    <row r="255" spans="1:47" s="2" customFormat="1" ht="19.5">
      <c r="A255" s="32"/>
      <c r="B255" s="33"/>
      <c r="C255" s="34"/>
      <c r="D255" s="202" t="s">
        <v>186</v>
      </c>
      <c r="E255" s="34"/>
      <c r="F255" s="203" t="s">
        <v>375</v>
      </c>
      <c r="G255" s="34"/>
      <c r="H255" s="34"/>
      <c r="I255" s="204"/>
      <c r="J255" s="34"/>
      <c r="K255" s="34"/>
      <c r="L255" s="37"/>
      <c r="M255" s="205"/>
      <c r="N255" s="206"/>
      <c r="O255" s="69"/>
      <c r="P255" s="69"/>
      <c r="Q255" s="69"/>
      <c r="R255" s="69"/>
      <c r="S255" s="69"/>
      <c r="T255" s="70"/>
      <c r="U255" s="32"/>
      <c r="V255" s="32"/>
      <c r="W255" s="32"/>
      <c r="X255" s="32"/>
      <c r="Y255" s="32"/>
      <c r="Z255" s="32"/>
      <c r="AA255" s="32"/>
      <c r="AB255" s="32"/>
      <c r="AC255" s="32"/>
      <c r="AD255" s="32"/>
      <c r="AE255" s="32"/>
      <c r="AT255" s="15" t="s">
        <v>186</v>
      </c>
      <c r="AU255" s="15" t="s">
        <v>89</v>
      </c>
    </row>
    <row r="256" spans="1:47" s="2" customFormat="1" ht="19.5">
      <c r="A256" s="32"/>
      <c r="B256" s="33"/>
      <c r="C256" s="34"/>
      <c r="D256" s="202" t="s">
        <v>188</v>
      </c>
      <c r="E256" s="34"/>
      <c r="F256" s="207" t="s">
        <v>201</v>
      </c>
      <c r="G256" s="34"/>
      <c r="H256" s="34"/>
      <c r="I256" s="204"/>
      <c r="J256" s="34"/>
      <c r="K256" s="34"/>
      <c r="L256" s="37"/>
      <c r="M256" s="205"/>
      <c r="N256" s="206"/>
      <c r="O256" s="69"/>
      <c r="P256" s="69"/>
      <c r="Q256" s="69"/>
      <c r="R256" s="69"/>
      <c r="S256" s="69"/>
      <c r="T256" s="70"/>
      <c r="U256" s="32"/>
      <c r="V256" s="32"/>
      <c r="W256" s="32"/>
      <c r="X256" s="32"/>
      <c r="Y256" s="32"/>
      <c r="Z256" s="32"/>
      <c r="AA256" s="32"/>
      <c r="AB256" s="32"/>
      <c r="AC256" s="32"/>
      <c r="AD256" s="32"/>
      <c r="AE256" s="32"/>
      <c r="AT256" s="15" t="s">
        <v>188</v>
      </c>
      <c r="AU256" s="15" t="s">
        <v>89</v>
      </c>
    </row>
    <row r="257" spans="1:65" s="2" customFormat="1" ht="14.45" customHeight="1">
      <c r="A257" s="32"/>
      <c r="B257" s="33"/>
      <c r="C257" s="208" t="s">
        <v>376</v>
      </c>
      <c r="D257" s="208" t="s">
        <v>246</v>
      </c>
      <c r="E257" s="209" t="s">
        <v>377</v>
      </c>
      <c r="F257" s="210" t="s">
        <v>378</v>
      </c>
      <c r="G257" s="211" t="s">
        <v>350</v>
      </c>
      <c r="H257" s="212">
        <v>7.5</v>
      </c>
      <c r="I257" s="213"/>
      <c r="J257" s="214">
        <f>ROUND(I257*H257,2)</f>
        <v>0</v>
      </c>
      <c r="K257" s="210" t="s">
        <v>379</v>
      </c>
      <c r="L257" s="215"/>
      <c r="M257" s="216" t="s">
        <v>1</v>
      </c>
      <c r="N257" s="217" t="s">
        <v>45</v>
      </c>
      <c r="O257" s="69"/>
      <c r="P257" s="198">
        <f>O257*H257</f>
        <v>0</v>
      </c>
      <c r="Q257" s="198">
        <v>0.6</v>
      </c>
      <c r="R257" s="198">
        <f>Q257*H257</f>
        <v>4.5</v>
      </c>
      <c r="S257" s="198">
        <v>0</v>
      </c>
      <c r="T257" s="199">
        <f>S257*H257</f>
        <v>0</v>
      </c>
      <c r="U257" s="32"/>
      <c r="V257" s="32"/>
      <c r="W257" s="32"/>
      <c r="X257" s="32"/>
      <c r="Y257" s="32"/>
      <c r="Z257" s="32"/>
      <c r="AA257" s="32"/>
      <c r="AB257" s="32"/>
      <c r="AC257" s="32"/>
      <c r="AD257" s="32"/>
      <c r="AE257" s="32"/>
      <c r="AR257" s="200" t="s">
        <v>218</v>
      </c>
      <c r="AT257" s="200" t="s">
        <v>246</v>
      </c>
      <c r="AU257" s="200" t="s">
        <v>89</v>
      </c>
      <c r="AY257" s="15" t="s">
        <v>177</v>
      </c>
      <c r="BE257" s="201">
        <f>IF(N257="základní",J257,0)</f>
        <v>0</v>
      </c>
      <c r="BF257" s="201">
        <f>IF(N257="snížená",J257,0)</f>
        <v>0</v>
      </c>
      <c r="BG257" s="201">
        <f>IF(N257="zákl. přenesená",J257,0)</f>
        <v>0</v>
      </c>
      <c r="BH257" s="201">
        <f>IF(N257="sníž. přenesená",J257,0)</f>
        <v>0</v>
      </c>
      <c r="BI257" s="201">
        <f>IF(N257="nulová",J257,0)</f>
        <v>0</v>
      </c>
      <c r="BJ257" s="15" t="s">
        <v>87</v>
      </c>
      <c r="BK257" s="201">
        <f>ROUND(I257*H257,2)</f>
        <v>0</v>
      </c>
      <c r="BL257" s="15" t="s">
        <v>184</v>
      </c>
      <c r="BM257" s="200" t="s">
        <v>380</v>
      </c>
    </row>
    <row r="258" spans="1:47" s="2" customFormat="1" ht="11.25">
      <c r="A258" s="32"/>
      <c r="B258" s="33"/>
      <c r="C258" s="34"/>
      <c r="D258" s="202" t="s">
        <v>186</v>
      </c>
      <c r="E258" s="34"/>
      <c r="F258" s="203" t="s">
        <v>378</v>
      </c>
      <c r="G258" s="34"/>
      <c r="H258" s="34"/>
      <c r="I258" s="204"/>
      <c r="J258" s="34"/>
      <c r="K258" s="34"/>
      <c r="L258" s="37"/>
      <c r="M258" s="205"/>
      <c r="N258" s="206"/>
      <c r="O258" s="69"/>
      <c r="P258" s="69"/>
      <c r="Q258" s="69"/>
      <c r="R258" s="69"/>
      <c r="S258" s="69"/>
      <c r="T258" s="70"/>
      <c r="U258" s="32"/>
      <c r="V258" s="32"/>
      <c r="W258" s="32"/>
      <c r="X258" s="32"/>
      <c r="Y258" s="32"/>
      <c r="Z258" s="32"/>
      <c r="AA258" s="32"/>
      <c r="AB258" s="32"/>
      <c r="AC258" s="32"/>
      <c r="AD258" s="32"/>
      <c r="AE258" s="32"/>
      <c r="AT258" s="15" t="s">
        <v>186</v>
      </c>
      <c r="AU258" s="15" t="s">
        <v>89</v>
      </c>
    </row>
    <row r="259" spans="1:47" s="2" customFormat="1" ht="19.5">
      <c r="A259" s="32"/>
      <c r="B259" s="33"/>
      <c r="C259" s="34"/>
      <c r="D259" s="202" t="s">
        <v>188</v>
      </c>
      <c r="E259" s="34"/>
      <c r="F259" s="207" t="s">
        <v>201</v>
      </c>
      <c r="G259" s="34"/>
      <c r="H259" s="34"/>
      <c r="I259" s="204"/>
      <c r="J259" s="34"/>
      <c r="K259" s="34"/>
      <c r="L259" s="37"/>
      <c r="M259" s="205"/>
      <c r="N259" s="206"/>
      <c r="O259" s="69"/>
      <c r="P259" s="69"/>
      <c r="Q259" s="69"/>
      <c r="R259" s="69"/>
      <c r="S259" s="69"/>
      <c r="T259" s="70"/>
      <c r="U259" s="32"/>
      <c r="V259" s="32"/>
      <c r="W259" s="32"/>
      <c r="X259" s="32"/>
      <c r="Y259" s="32"/>
      <c r="Z259" s="32"/>
      <c r="AA259" s="32"/>
      <c r="AB259" s="32"/>
      <c r="AC259" s="32"/>
      <c r="AD259" s="32"/>
      <c r="AE259" s="32"/>
      <c r="AT259" s="15" t="s">
        <v>188</v>
      </c>
      <c r="AU259" s="15" t="s">
        <v>89</v>
      </c>
    </row>
    <row r="260" spans="1:65" s="2" customFormat="1" ht="14.45" customHeight="1">
      <c r="A260" s="32"/>
      <c r="B260" s="33"/>
      <c r="C260" s="189" t="s">
        <v>381</v>
      </c>
      <c r="D260" s="189" t="s">
        <v>179</v>
      </c>
      <c r="E260" s="190" t="s">
        <v>382</v>
      </c>
      <c r="F260" s="191" t="s">
        <v>383</v>
      </c>
      <c r="G260" s="192" t="s">
        <v>350</v>
      </c>
      <c r="H260" s="193">
        <v>4</v>
      </c>
      <c r="I260" s="194"/>
      <c r="J260" s="195">
        <f>ROUND(I260*H260,2)</f>
        <v>0</v>
      </c>
      <c r="K260" s="191" t="s">
        <v>183</v>
      </c>
      <c r="L260" s="37"/>
      <c r="M260" s="196" t="s">
        <v>1</v>
      </c>
      <c r="N260" s="197" t="s">
        <v>45</v>
      </c>
      <c r="O260" s="69"/>
      <c r="P260" s="198">
        <f>O260*H260</f>
        <v>0</v>
      </c>
      <c r="Q260" s="198">
        <v>0</v>
      </c>
      <c r="R260" s="198">
        <f>Q260*H260</f>
        <v>0</v>
      </c>
      <c r="S260" s="198">
        <v>0</v>
      </c>
      <c r="T260" s="199">
        <f>S260*H260</f>
        <v>0</v>
      </c>
      <c r="U260" s="32"/>
      <c r="V260" s="32"/>
      <c r="W260" s="32"/>
      <c r="X260" s="32"/>
      <c r="Y260" s="32"/>
      <c r="Z260" s="32"/>
      <c r="AA260" s="32"/>
      <c r="AB260" s="32"/>
      <c r="AC260" s="32"/>
      <c r="AD260" s="32"/>
      <c r="AE260" s="32"/>
      <c r="AR260" s="200" t="s">
        <v>184</v>
      </c>
      <c r="AT260" s="200" t="s">
        <v>179</v>
      </c>
      <c r="AU260" s="200" t="s">
        <v>89</v>
      </c>
      <c r="AY260" s="15" t="s">
        <v>177</v>
      </c>
      <c r="BE260" s="201">
        <f>IF(N260="základní",J260,0)</f>
        <v>0</v>
      </c>
      <c r="BF260" s="201">
        <f>IF(N260="snížená",J260,0)</f>
        <v>0</v>
      </c>
      <c r="BG260" s="201">
        <f>IF(N260="zákl. přenesená",J260,0)</f>
        <v>0</v>
      </c>
      <c r="BH260" s="201">
        <f>IF(N260="sníž. přenesená",J260,0)</f>
        <v>0</v>
      </c>
      <c r="BI260" s="201">
        <f>IF(N260="nulová",J260,0)</f>
        <v>0</v>
      </c>
      <c r="BJ260" s="15" t="s">
        <v>87</v>
      </c>
      <c r="BK260" s="201">
        <f>ROUND(I260*H260,2)</f>
        <v>0</v>
      </c>
      <c r="BL260" s="15" t="s">
        <v>184</v>
      </c>
      <c r="BM260" s="200" t="s">
        <v>384</v>
      </c>
    </row>
    <row r="261" spans="1:47" s="2" customFormat="1" ht="19.5">
      <c r="A261" s="32"/>
      <c r="B261" s="33"/>
      <c r="C261" s="34"/>
      <c r="D261" s="202" t="s">
        <v>186</v>
      </c>
      <c r="E261" s="34"/>
      <c r="F261" s="203" t="s">
        <v>385</v>
      </c>
      <c r="G261" s="34"/>
      <c r="H261" s="34"/>
      <c r="I261" s="204"/>
      <c r="J261" s="34"/>
      <c r="K261" s="34"/>
      <c r="L261" s="37"/>
      <c r="M261" s="205"/>
      <c r="N261" s="206"/>
      <c r="O261" s="69"/>
      <c r="P261" s="69"/>
      <c r="Q261" s="69"/>
      <c r="R261" s="69"/>
      <c r="S261" s="69"/>
      <c r="T261" s="70"/>
      <c r="U261" s="32"/>
      <c r="V261" s="32"/>
      <c r="W261" s="32"/>
      <c r="X261" s="32"/>
      <c r="Y261" s="32"/>
      <c r="Z261" s="32"/>
      <c r="AA261" s="32"/>
      <c r="AB261" s="32"/>
      <c r="AC261" s="32"/>
      <c r="AD261" s="32"/>
      <c r="AE261" s="32"/>
      <c r="AT261" s="15" t="s">
        <v>186</v>
      </c>
      <c r="AU261" s="15" t="s">
        <v>89</v>
      </c>
    </row>
    <row r="262" spans="1:65" s="2" customFormat="1" ht="24.2" customHeight="1">
      <c r="A262" s="32"/>
      <c r="B262" s="33"/>
      <c r="C262" s="189" t="s">
        <v>386</v>
      </c>
      <c r="D262" s="189" t="s">
        <v>179</v>
      </c>
      <c r="E262" s="190" t="s">
        <v>387</v>
      </c>
      <c r="F262" s="191" t="s">
        <v>388</v>
      </c>
      <c r="G262" s="192" t="s">
        <v>350</v>
      </c>
      <c r="H262" s="193">
        <v>262</v>
      </c>
      <c r="I262" s="194"/>
      <c r="J262" s="195">
        <f>ROUND(I262*H262,2)</f>
        <v>0</v>
      </c>
      <c r="K262" s="191" t="s">
        <v>183</v>
      </c>
      <c r="L262" s="37"/>
      <c r="M262" s="196" t="s">
        <v>1</v>
      </c>
      <c r="N262" s="197" t="s">
        <v>45</v>
      </c>
      <c r="O262" s="69"/>
      <c r="P262" s="198">
        <f>O262*H262</f>
        <v>0</v>
      </c>
      <c r="Q262" s="198">
        <v>0</v>
      </c>
      <c r="R262" s="198">
        <f>Q262*H262</f>
        <v>0</v>
      </c>
      <c r="S262" s="198">
        <v>0.194</v>
      </c>
      <c r="T262" s="199">
        <f>S262*H262</f>
        <v>50.828</v>
      </c>
      <c r="U262" s="32"/>
      <c r="V262" s="32"/>
      <c r="W262" s="32"/>
      <c r="X262" s="32"/>
      <c r="Y262" s="32"/>
      <c r="Z262" s="32"/>
      <c r="AA262" s="32"/>
      <c r="AB262" s="32"/>
      <c r="AC262" s="32"/>
      <c r="AD262" s="32"/>
      <c r="AE262" s="32"/>
      <c r="AR262" s="200" t="s">
        <v>184</v>
      </c>
      <c r="AT262" s="200" t="s">
        <v>179</v>
      </c>
      <c r="AU262" s="200" t="s">
        <v>89</v>
      </c>
      <c r="AY262" s="15" t="s">
        <v>177</v>
      </c>
      <c r="BE262" s="201">
        <f>IF(N262="základní",J262,0)</f>
        <v>0</v>
      </c>
      <c r="BF262" s="201">
        <f>IF(N262="snížená",J262,0)</f>
        <v>0</v>
      </c>
      <c r="BG262" s="201">
        <f>IF(N262="zákl. přenesená",J262,0)</f>
        <v>0</v>
      </c>
      <c r="BH262" s="201">
        <f>IF(N262="sníž. přenesená",J262,0)</f>
        <v>0</v>
      </c>
      <c r="BI262" s="201">
        <f>IF(N262="nulová",J262,0)</f>
        <v>0</v>
      </c>
      <c r="BJ262" s="15" t="s">
        <v>87</v>
      </c>
      <c r="BK262" s="201">
        <f>ROUND(I262*H262,2)</f>
        <v>0</v>
      </c>
      <c r="BL262" s="15" t="s">
        <v>184</v>
      </c>
      <c r="BM262" s="200" t="s">
        <v>389</v>
      </c>
    </row>
    <row r="263" spans="1:47" s="2" customFormat="1" ht="58.5">
      <c r="A263" s="32"/>
      <c r="B263" s="33"/>
      <c r="C263" s="34"/>
      <c r="D263" s="202" t="s">
        <v>186</v>
      </c>
      <c r="E263" s="34"/>
      <c r="F263" s="203" t="s">
        <v>390</v>
      </c>
      <c r="G263" s="34"/>
      <c r="H263" s="34"/>
      <c r="I263" s="204"/>
      <c r="J263" s="34"/>
      <c r="K263" s="34"/>
      <c r="L263" s="37"/>
      <c r="M263" s="205"/>
      <c r="N263" s="206"/>
      <c r="O263" s="69"/>
      <c r="P263" s="69"/>
      <c r="Q263" s="69"/>
      <c r="R263" s="69"/>
      <c r="S263" s="69"/>
      <c r="T263" s="70"/>
      <c r="U263" s="32"/>
      <c r="V263" s="32"/>
      <c r="W263" s="32"/>
      <c r="X263" s="32"/>
      <c r="Y263" s="32"/>
      <c r="Z263" s="32"/>
      <c r="AA263" s="32"/>
      <c r="AB263" s="32"/>
      <c r="AC263" s="32"/>
      <c r="AD263" s="32"/>
      <c r="AE263" s="32"/>
      <c r="AT263" s="15" t="s">
        <v>186</v>
      </c>
      <c r="AU263" s="15" t="s">
        <v>89</v>
      </c>
    </row>
    <row r="264" spans="1:47" s="2" customFormat="1" ht="19.5">
      <c r="A264" s="32"/>
      <c r="B264" s="33"/>
      <c r="C264" s="34"/>
      <c r="D264" s="202" t="s">
        <v>188</v>
      </c>
      <c r="E264" s="34"/>
      <c r="F264" s="207" t="s">
        <v>391</v>
      </c>
      <c r="G264" s="34"/>
      <c r="H264" s="34"/>
      <c r="I264" s="204"/>
      <c r="J264" s="34"/>
      <c r="K264" s="34"/>
      <c r="L264" s="37"/>
      <c r="M264" s="205"/>
      <c r="N264" s="206"/>
      <c r="O264" s="69"/>
      <c r="P264" s="69"/>
      <c r="Q264" s="69"/>
      <c r="R264" s="69"/>
      <c r="S264" s="69"/>
      <c r="T264" s="70"/>
      <c r="U264" s="32"/>
      <c r="V264" s="32"/>
      <c r="W264" s="32"/>
      <c r="X264" s="32"/>
      <c r="Y264" s="32"/>
      <c r="Z264" s="32"/>
      <c r="AA264" s="32"/>
      <c r="AB264" s="32"/>
      <c r="AC264" s="32"/>
      <c r="AD264" s="32"/>
      <c r="AE264" s="32"/>
      <c r="AT264" s="15" t="s">
        <v>188</v>
      </c>
      <c r="AU264" s="15" t="s">
        <v>89</v>
      </c>
    </row>
    <row r="265" spans="2:63" s="12" customFormat="1" ht="22.9" customHeight="1">
      <c r="B265" s="173"/>
      <c r="C265" s="174"/>
      <c r="D265" s="175" t="s">
        <v>79</v>
      </c>
      <c r="E265" s="187" t="s">
        <v>392</v>
      </c>
      <c r="F265" s="187" t="s">
        <v>393</v>
      </c>
      <c r="G265" s="174"/>
      <c r="H265" s="174"/>
      <c r="I265" s="177"/>
      <c r="J265" s="188">
        <f>BK265</f>
        <v>0</v>
      </c>
      <c r="K265" s="174"/>
      <c r="L265" s="179"/>
      <c r="M265" s="180"/>
      <c r="N265" s="181"/>
      <c r="O265" s="181"/>
      <c r="P265" s="182">
        <f>SUM(P266:P274)</f>
        <v>0</v>
      </c>
      <c r="Q265" s="181"/>
      <c r="R265" s="182">
        <f>SUM(R266:R274)</f>
        <v>0</v>
      </c>
      <c r="S265" s="181"/>
      <c r="T265" s="183">
        <f>SUM(T266:T274)</f>
        <v>0</v>
      </c>
      <c r="AR265" s="184" t="s">
        <v>87</v>
      </c>
      <c r="AT265" s="185" t="s">
        <v>79</v>
      </c>
      <c r="AU265" s="185" t="s">
        <v>87</v>
      </c>
      <c r="AY265" s="184" t="s">
        <v>177</v>
      </c>
      <c r="BK265" s="186">
        <f>SUM(BK266:BK274)</f>
        <v>0</v>
      </c>
    </row>
    <row r="266" spans="1:65" s="2" customFormat="1" ht="24.2" customHeight="1">
      <c r="A266" s="32"/>
      <c r="B266" s="33"/>
      <c r="C266" s="189" t="s">
        <v>394</v>
      </c>
      <c r="D266" s="189" t="s">
        <v>179</v>
      </c>
      <c r="E266" s="190" t="s">
        <v>395</v>
      </c>
      <c r="F266" s="191" t="s">
        <v>396</v>
      </c>
      <c r="G266" s="192" t="s">
        <v>231</v>
      </c>
      <c r="H266" s="193">
        <v>113.073</v>
      </c>
      <c r="I266" s="194"/>
      <c r="J266" s="195">
        <f>ROUND(I266*H266,2)</f>
        <v>0</v>
      </c>
      <c r="K266" s="191" t="s">
        <v>183</v>
      </c>
      <c r="L266" s="37"/>
      <c r="M266" s="196" t="s">
        <v>1</v>
      </c>
      <c r="N266" s="197" t="s">
        <v>45</v>
      </c>
      <c r="O266" s="69"/>
      <c r="P266" s="198">
        <f>O266*H266</f>
        <v>0</v>
      </c>
      <c r="Q266" s="198">
        <v>0</v>
      </c>
      <c r="R266" s="198">
        <f>Q266*H266</f>
        <v>0</v>
      </c>
      <c r="S266" s="198">
        <v>0</v>
      </c>
      <c r="T266" s="199">
        <f>S266*H266</f>
        <v>0</v>
      </c>
      <c r="U266" s="32"/>
      <c r="V266" s="32"/>
      <c r="W266" s="32"/>
      <c r="X266" s="32"/>
      <c r="Y266" s="32"/>
      <c r="Z266" s="32"/>
      <c r="AA266" s="32"/>
      <c r="AB266" s="32"/>
      <c r="AC266" s="32"/>
      <c r="AD266" s="32"/>
      <c r="AE266" s="32"/>
      <c r="AR266" s="200" t="s">
        <v>184</v>
      </c>
      <c r="AT266" s="200" t="s">
        <v>179</v>
      </c>
      <c r="AU266" s="200" t="s">
        <v>89</v>
      </c>
      <c r="AY266" s="15" t="s">
        <v>177</v>
      </c>
      <c r="BE266" s="201">
        <f>IF(N266="základní",J266,0)</f>
        <v>0</v>
      </c>
      <c r="BF266" s="201">
        <f>IF(N266="snížená",J266,0)</f>
        <v>0</v>
      </c>
      <c r="BG266" s="201">
        <f>IF(N266="zákl. přenesená",J266,0)</f>
        <v>0</v>
      </c>
      <c r="BH266" s="201">
        <f>IF(N266="sníž. přenesená",J266,0)</f>
        <v>0</v>
      </c>
      <c r="BI266" s="201">
        <f>IF(N266="nulová",J266,0)</f>
        <v>0</v>
      </c>
      <c r="BJ266" s="15" t="s">
        <v>87</v>
      </c>
      <c r="BK266" s="201">
        <f>ROUND(I266*H266,2)</f>
        <v>0</v>
      </c>
      <c r="BL266" s="15" t="s">
        <v>184</v>
      </c>
      <c r="BM266" s="200" t="s">
        <v>397</v>
      </c>
    </row>
    <row r="267" spans="1:47" s="2" customFormat="1" ht="29.25">
      <c r="A267" s="32"/>
      <c r="B267" s="33"/>
      <c r="C267" s="34"/>
      <c r="D267" s="202" t="s">
        <v>186</v>
      </c>
      <c r="E267" s="34"/>
      <c r="F267" s="203" t="s">
        <v>398</v>
      </c>
      <c r="G267" s="34"/>
      <c r="H267" s="34"/>
      <c r="I267" s="204"/>
      <c r="J267" s="34"/>
      <c r="K267" s="34"/>
      <c r="L267" s="37"/>
      <c r="M267" s="205"/>
      <c r="N267" s="206"/>
      <c r="O267" s="69"/>
      <c r="P267" s="69"/>
      <c r="Q267" s="69"/>
      <c r="R267" s="69"/>
      <c r="S267" s="69"/>
      <c r="T267" s="70"/>
      <c r="U267" s="32"/>
      <c r="V267" s="32"/>
      <c r="W267" s="32"/>
      <c r="X267" s="32"/>
      <c r="Y267" s="32"/>
      <c r="Z267" s="32"/>
      <c r="AA267" s="32"/>
      <c r="AB267" s="32"/>
      <c r="AC267" s="32"/>
      <c r="AD267" s="32"/>
      <c r="AE267" s="32"/>
      <c r="AT267" s="15" t="s">
        <v>186</v>
      </c>
      <c r="AU267" s="15" t="s">
        <v>89</v>
      </c>
    </row>
    <row r="268" spans="1:65" s="2" customFormat="1" ht="24.2" customHeight="1">
      <c r="A268" s="32"/>
      <c r="B268" s="33"/>
      <c r="C268" s="189" t="s">
        <v>399</v>
      </c>
      <c r="D268" s="189" t="s">
        <v>179</v>
      </c>
      <c r="E268" s="190" t="s">
        <v>400</v>
      </c>
      <c r="F268" s="191" t="s">
        <v>401</v>
      </c>
      <c r="G268" s="192" t="s">
        <v>231</v>
      </c>
      <c r="H268" s="193">
        <v>208.882</v>
      </c>
      <c r="I268" s="194"/>
      <c r="J268" s="195">
        <f>ROUND(I268*H268,2)</f>
        <v>0</v>
      </c>
      <c r="K268" s="191" t="s">
        <v>183</v>
      </c>
      <c r="L268" s="37"/>
      <c r="M268" s="196" t="s">
        <v>1</v>
      </c>
      <c r="N268" s="197" t="s">
        <v>45</v>
      </c>
      <c r="O268" s="69"/>
      <c r="P268" s="198">
        <f>O268*H268</f>
        <v>0</v>
      </c>
      <c r="Q268" s="198">
        <v>0</v>
      </c>
      <c r="R268" s="198">
        <f>Q268*H268</f>
        <v>0</v>
      </c>
      <c r="S268" s="198">
        <v>0</v>
      </c>
      <c r="T268" s="199">
        <f>S268*H268</f>
        <v>0</v>
      </c>
      <c r="U268" s="32"/>
      <c r="V268" s="32"/>
      <c r="W268" s="32"/>
      <c r="X268" s="32"/>
      <c r="Y268" s="32"/>
      <c r="Z268" s="32"/>
      <c r="AA268" s="32"/>
      <c r="AB268" s="32"/>
      <c r="AC268" s="32"/>
      <c r="AD268" s="32"/>
      <c r="AE268" s="32"/>
      <c r="AR268" s="200" t="s">
        <v>184</v>
      </c>
      <c r="AT268" s="200" t="s">
        <v>179</v>
      </c>
      <c r="AU268" s="200" t="s">
        <v>89</v>
      </c>
      <c r="AY268" s="15" t="s">
        <v>177</v>
      </c>
      <c r="BE268" s="201">
        <f>IF(N268="základní",J268,0)</f>
        <v>0</v>
      </c>
      <c r="BF268" s="201">
        <f>IF(N268="snížená",J268,0)</f>
        <v>0</v>
      </c>
      <c r="BG268" s="201">
        <f>IF(N268="zákl. přenesená",J268,0)</f>
        <v>0</v>
      </c>
      <c r="BH268" s="201">
        <f>IF(N268="sníž. přenesená",J268,0)</f>
        <v>0</v>
      </c>
      <c r="BI268" s="201">
        <f>IF(N268="nulová",J268,0)</f>
        <v>0</v>
      </c>
      <c r="BJ268" s="15" t="s">
        <v>87</v>
      </c>
      <c r="BK268" s="201">
        <f>ROUND(I268*H268,2)</f>
        <v>0</v>
      </c>
      <c r="BL268" s="15" t="s">
        <v>184</v>
      </c>
      <c r="BM268" s="200" t="s">
        <v>402</v>
      </c>
    </row>
    <row r="269" spans="1:47" s="2" customFormat="1" ht="29.25">
      <c r="A269" s="32"/>
      <c r="B269" s="33"/>
      <c r="C269" s="34"/>
      <c r="D269" s="202" t="s">
        <v>186</v>
      </c>
      <c r="E269" s="34"/>
      <c r="F269" s="203" t="s">
        <v>403</v>
      </c>
      <c r="G269" s="34"/>
      <c r="H269" s="34"/>
      <c r="I269" s="204"/>
      <c r="J269" s="34"/>
      <c r="K269" s="34"/>
      <c r="L269" s="37"/>
      <c r="M269" s="205"/>
      <c r="N269" s="206"/>
      <c r="O269" s="69"/>
      <c r="P269" s="69"/>
      <c r="Q269" s="69"/>
      <c r="R269" s="69"/>
      <c r="S269" s="69"/>
      <c r="T269" s="70"/>
      <c r="U269" s="32"/>
      <c r="V269" s="32"/>
      <c r="W269" s="32"/>
      <c r="X269" s="32"/>
      <c r="Y269" s="32"/>
      <c r="Z269" s="32"/>
      <c r="AA269" s="32"/>
      <c r="AB269" s="32"/>
      <c r="AC269" s="32"/>
      <c r="AD269" s="32"/>
      <c r="AE269" s="32"/>
      <c r="AT269" s="15" t="s">
        <v>186</v>
      </c>
      <c r="AU269" s="15" t="s">
        <v>89</v>
      </c>
    </row>
    <row r="270" spans="1:65" s="2" customFormat="1" ht="14.45" customHeight="1">
      <c r="A270" s="32"/>
      <c r="B270" s="33"/>
      <c r="C270" s="189" t="s">
        <v>404</v>
      </c>
      <c r="D270" s="189" t="s">
        <v>179</v>
      </c>
      <c r="E270" s="190" t="s">
        <v>405</v>
      </c>
      <c r="F270" s="191" t="s">
        <v>406</v>
      </c>
      <c r="G270" s="192" t="s">
        <v>231</v>
      </c>
      <c r="H270" s="193">
        <v>321.896</v>
      </c>
      <c r="I270" s="194"/>
      <c r="J270" s="195">
        <f>ROUND(I270*H270,2)</f>
        <v>0</v>
      </c>
      <c r="K270" s="191" t="s">
        <v>183</v>
      </c>
      <c r="L270" s="37"/>
      <c r="M270" s="196" t="s">
        <v>1</v>
      </c>
      <c r="N270" s="197" t="s">
        <v>45</v>
      </c>
      <c r="O270" s="69"/>
      <c r="P270" s="198">
        <f>O270*H270</f>
        <v>0</v>
      </c>
      <c r="Q270" s="198">
        <v>0</v>
      </c>
      <c r="R270" s="198">
        <f>Q270*H270</f>
        <v>0</v>
      </c>
      <c r="S270" s="198">
        <v>0</v>
      </c>
      <c r="T270" s="199">
        <f>S270*H270</f>
        <v>0</v>
      </c>
      <c r="U270" s="32"/>
      <c r="V270" s="32"/>
      <c r="W270" s="32"/>
      <c r="X270" s="32"/>
      <c r="Y270" s="32"/>
      <c r="Z270" s="32"/>
      <c r="AA270" s="32"/>
      <c r="AB270" s="32"/>
      <c r="AC270" s="32"/>
      <c r="AD270" s="32"/>
      <c r="AE270" s="32"/>
      <c r="AR270" s="200" t="s">
        <v>184</v>
      </c>
      <c r="AT270" s="200" t="s">
        <v>179</v>
      </c>
      <c r="AU270" s="200" t="s">
        <v>89</v>
      </c>
      <c r="AY270" s="15" t="s">
        <v>177</v>
      </c>
      <c r="BE270" s="201">
        <f>IF(N270="základní",J270,0)</f>
        <v>0</v>
      </c>
      <c r="BF270" s="201">
        <f>IF(N270="snížená",J270,0)</f>
        <v>0</v>
      </c>
      <c r="BG270" s="201">
        <f>IF(N270="zákl. přenesená",J270,0)</f>
        <v>0</v>
      </c>
      <c r="BH270" s="201">
        <f>IF(N270="sníž. přenesená",J270,0)</f>
        <v>0</v>
      </c>
      <c r="BI270" s="201">
        <f>IF(N270="nulová",J270,0)</f>
        <v>0</v>
      </c>
      <c r="BJ270" s="15" t="s">
        <v>87</v>
      </c>
      <c r="BK270" s="201">
        <f>ROUND(I270*H270,2)</f>
        <v>0</v>
      </c>
      <c r="BL270" s="15" t="s">
        <v>184</v>
      </c>
      <c r="BM270" s="200" t="s">
        <v>407</v>
      </c>
    </row>
    <row r="271" spans="1:47" s="2" customFormat="1" ht="19.5">
      <c r="A271" s="32"/>
      <c r="B271" s="33"/>
      <c r="C271" s="34"/>
      <c r="D271" s="202" t="s">
        <v>186</v>
      </c>
      <c r="E271" s="34"/>
      <c r="F271" s="203" t="s">
        <v>408</v>
      </c>
      <c r="G271" s="34"/>
      <c r="H271" s="34"/>
      <c r="I271" s="204"/>
      <c r="J271" s="34"/>
      <c r="K271" s="34"/>
      <c r="L271" s="37"/>
      <c r="M271" s="205"/>
      <c r="N271" s="206"/>
      <c r="O271" s="69"/>
      <c r="P271" s="69"/>
      <c r="Q271" s="69"/>
      <c r="R271" s="69"/>
      <c r="S271" s="69"/>
      <c r="T271" s="70"/>
      <c r="U271" s="32"/>
      <c r="V271" s="32"/>
      <c r="W271" s="32"/>
      <c r="X271" s="32"/>
      <c r="Y271" s="32"/>
      <c r="Z271" s="32"/>
      <c r="AA271" s="32"/>
      <c r="AB271" s="32"/>
      <c r="AC271" s="32"/>
      <c r="AD271" s="32"/>
      <c r="AE271" s="32"/>
      <c r="AT271" s="15" t="s">
        <v>186</v>
      </c>
      <c r="AU271" s="15" t="s">
        <v>89</v>
      </c>
    </row>
    <row r="272" spans="1:65" s="2" customFormat="1" ht="24.2" customHeight="1">
      <c r="A272" s="32"/>
      <c r="B272" s="33"/>
      <c r="C272" s="189" t="s">
        <v>409</v>
      </c>
      <c r="D272" s="189" t="s">
        <v>179</v>
      </c>
      <c r="E272" s="190" t="s">
        <v>410</v>
      </c>
      <c r="F272" s="191" t="s">
        <v>411</v>
      </c>
      <c r="G272" s="192" t="s">
        <v>231</v>
      </c>
      <c r="H272" s="193">
        <v>1287.584</v>
      </c>
      <c r="I272" s="194"/>
      <c r="J272" s="195">
        <f>ROUND(I272*H272,2)</f>
        <v>0</v>
      </c>
      <c r="K272" s="191" t="s">
        <v>183</v>
      </c>
      <c r="L272" s="37"/>
      <c r="M272" s="196" t="s">
        <v>1</v>
      </c>
      <c r="N272" s="197" t="s">
        <v>45</v>
      </c>
      <c r="O272" s="69"/>
      <c r="P272" s="198">
        <f>O272*H272</f>
        <v>0</v>
      </c>
      <c r="Q272" s="198">
        <v>0</v>
      </c>
      <c r="R272" s="198">
        <f>Q272*H272</f>
        <v>0</v>
      </c>
      <c r="S272" s="198">
        <v>0</v>
      </c>
      <c r="T272" s="199">
        <f>S272*H272</f>
        <v>0</v>
      </c>
      <c r="U272" s="32"/>
      <c r="V272" s="32"/>
      <c r="W272" s="32"/>
      <c r="X272" s="32"/>
      <c r="Y272" s="32"/>
      <c r="Z272" s="32"/>
      <c r="AA272" s="32"/>
      <c r="AB272" s="32"/>
      <c r="AC272" s="32"/>
      <c r="AD272" s="32"/>
      <c r="AE272" s="32"/>
      <c r="AR272" s="200" t="s">
        <v>184</v>
      </c>
      <c r="AT272" s="200" t="s">
        <v>179</v>
      </c>
      <c r="AU272" s="200" t="s">
        <v>89</v>
      </c>
      <c r="AY272" s="15" t="s">
        <v>177</v>
      </c>
      <c r="BE272" s="201">
        <f>IF(N272="základní",J272,0)</f>
        <v>0</v>
      </c>
      <c r="BF272" s="201">
        <f>IF(N272="snížená",J272,0)</f>
        <v>0</v>
      </c>
      <c r="BG272" s="201">
        <f>IF(N272="zákl. přenesená",J272,0)</f>
        <v>0</v>
      </c>
      <c r="BH272" s="201">
        <f>IF(N272="sníž. přenesená",J272,0)</f>
        <v>0</v>
      </c>
      <c r="BI272" s="201">
        <f>IF(N272="nulová",J272,0)</f>
        <v>0</v>
      </c>
      <c r="BJ272" s="15" t="s">
        <v>87</v>
      </c>
      <c r="BK272" s="201">
        <f>ROUND(I272*H272,2)</f>
        <v>0</v>
      </c>
      <c r="BL272" s="15" t="s">
        <v>184</v>
      </c>
      <c r="BM272" s="200" t="s">
        <v>412</v>
      </c>
    </row>
    <row r="273" spans="1:47" s="2" customFormat="1" ht="29.25">
      <c r="A273" s="32"/>
      <c r="B273" s="33"/>
      <c r="C273" s="34"/>
      <c r="D273" s="202" t="s">
        <v>186</v>
      </c>
      <c r="E273" s="34"/>
      <c r="F273" s="203" t="s">
        <v>413</v>
      </c>
      <c r="G273" s="34"/>
      <c r="H273" s="34"/>
      <c r="I273" s="204"/>
      <c r="J273" s="34"/>
      <c r="K273" s="34"/>
      <c r="L273" s="37"/>
      <c r="M273" s="205"/>
      <c r="N273" s="206"/>
      <c r="O273" s="69"/>
      <c r="P273" s="69"/>
      <c r="Q273" s="69"/>
      <c r="R273" s="69"/>
      <c r="S273" s="69"/>
      <c r="T273" s="70"/>
      <c r="U273" s="32"/>
      <c r="V273" s="32"/>
      <c r="W273" s="32"/>
      <c r="X273" s="32"/>
      <c r="Y273" s="32"/>
      <c r="Z273" s="32"/>
      <c r="AA273" s="32"/>
      <c r="AB273" s="32"/>
      <c r="AC273" s="32"/>
      <c r="AD273" s="32"/>
      <c r="AE273" s="32"/>
      <c r="AT273" s="15" t="s">
        <v>186</v>
      </c>
      <c r="AU273" s="15" t="s">
        <v>89</v>
      </c>
    </row>
    <row r="274" spans="1:47" s="2" customFormat="1" ht="19.5">
      <c r="A274" s="32"/>
      <c r="B274" s="33"/>
      <c r="C274" s="34"/>
      <c r="D274" s="202" t="s">
        <v>188</v>
      </c>
      <c r="E274" s="34"/>
      <c r="F274" s="207" t="s">
        <v>414</v>
      </c>
      <c r="G274" s="34"/>
      <c r="H274" s="34"/>
      <c r="I274" s="204"/>
      <c r="J274" s="34"/>
      <c r="K274" s="34"/>
      <c r="L274" s="37"/>
      <c r="M274" s="205"/>
      <c r="N274" s="206"/>
      <c r="O274" s="69"/>
      <c r="P274" s="69"/>
      <c r="Q274" s="69"/>
      <c r="R274" s="69"/>
      <c r="S274" s="69"/>
      <c r="T274" s="70"/>
      <c r="U274" s="32"/>
      <c r="V274" s="32"/>
      <c r="W274" s="32"/>
      <c r="X274" s="32"/>
      <c r="Y274" s="32"/>
      <c r="Z274" s="32"/>
      <c r="AA274" s="32"/>
      <c r="AB274" s="32"/>
      <c r="AC274" s="32"/>
      <c r="AD274" s="32"/>
      <c r="AE274" s="32"/>
      <c r="AT274" s="15" t="s">
        <v>188</v>
      </c>
      <c r="AU274" s="15" t="s">
        <v>89</v>
      </c>
    </row>
    <row r="275" spans="2:63" s="12" customFormat="1" ht="22.9" customHeight="1">
      <c r="B275" s="173"/>
      <c r="C275" s="174"/>
      <c r="D275" s="175" t="s">
        <v>79</v>
      </c>
      <c r="E275" s="187" t="s">
        <v>415</v>
      </c>
      <c r="F275" s="187" t="s">
        <v>416</v>
      </c>
      <c r="G275" s="174"/>
      <c r="H275" s="174"/>
      <c r="I275" s="177"/>
      <c r="J275" s="188">
        <f>BK275</f>
        <v>0</v>
      </c>
      <c r="K275" s="174"/>
      <c r="L275" s="179"/>
      <c r="M275" s="180"/>
      <c r="N275" s="181"/>
      <c r="O275" s="181"/>
      <c r="P275" s="182">
        <f>SUM(P276:P277)</f>
        <v>0</v>
      </c>
      <c r="Q275" s="181"/>
      <c r="R275" s="182">
        <f>SUM(R276:R277)</f>
        <v>0</v>
      </c>
      <c r="S275" s="181"/>
      <c r="T275" s="183">
        <f>SUM(T276:T277)</f>
        <v>0</v>
      </c>
      <c r="AR275" s="184" t="s">
        <v>87</v>
      </c>
      <c r="AT275" s="185" t="s">
        <v>79</v>
      </c>
      <c r="AU275" s="185" t="s">
        <v>87</v>
      </c>
      <c r="AY275" s="184" t="s">
        <v>177</v>
      </c>
      <c r="BK275" s="186">
        <f>SUM(BK276:BK277)</f>
        <v>0</v>
      </c>
    </row>
    <row r="276" spans="1:65" s="2" customFormat="1" ht="24.2" customHeight="1">
      <c r="A276" s="32"/>
      <c r="B276" s="33"/>
      <c r="C276" s="189" t="s">
        <v>417</v>
      </c>
      <c r="D276" s="189" t="s">
        <v>179</v>
      </c>
      <c r="E276" s="190" t="s">
        <v>418</v>
      </c>
      <c r="F276" s="191" t="s">
        <v>419</v>
      </c>
      <c r="G276" s="192" t="s">
        <v>231</v>
      </c>
      <c r="H276" s="193">
        <v>1269.659</v>
      </c>
      <c r="I276" s="194"/>
      <c r="J276" s="195">
        <f>ROUND(I276*H276,2)</f>
        <v>0</v>
      </c>
      <c r="K276" s="191" t="s">
        <v>183</v>
      </c>
      <c r="L276" s="37"/>
      <c r="M276" s="196" t="s">
        <v>1</v>
      </c>
      <c r="N276" s="197" t="s">
        <v>45</v>
      </c>
      <c r="O276" s="69"/>
      <c r="P276" s="198">
        <f>O276*H276</f>
        <v>0</v>
      </c>
      <c r="Q276" s="198">
        <v>0</v>
      </c>
      <c r="R276" s="198">
        <f>Q276*H276</f>
        <v>0</v>
      </c>
      <c r="S276" s="198">
        <v>0</v>
      </c>
      <c r="T276" s="199">
        <f>S276*H276</f>
        <v>0</v>
      </c>
      <c r="U276" s="32"/>
      <c r="V276" s="32"/>
      <c r="W276" s="32"/>
      <c r="X276" s="32"/>
      <c r="Y276" s="32"/>
      <c r="Z276" s="32"/>
      <c r="AA276" s="32"/>
      <c r="AB276" s="32"/>
      <c r="AC276" s="32"/>
      <c r="AD276" s="32"/>
      <c r="AE276" s="32"/>
      <c r="AR276" s="200" t="s">
        <v>184</v>
      </c>
      <c r="AT276" s="200" t="s">
        <v>179</v>
      </c>
      <c r="AU276" s="200" t="s">
        <v>89</v>
      </c>
      <c r="AY276" s="15" t="s">
        <v>177</v>
      </c>
      <c r="BE276" s="201">
        <f>IF(N276="základní",J276,0)</f>
        <v>0</v>
      </c>
      <c r="BF276" s="201">
        <f>IF(N276="snížená",J276,0)</f>
        <v>0</v>
      </c>
      <c r="BG276" s="201">
        <f>IF(N276="zákl. přenesená",J276,0)</f>
        <v>0</v>
      </c>
      <c r="BH276" s="201">
        <f>IF(N276="sníž. přenesená",J276,0)</f>
        <v>0</v>
      </c>
      <c r="BI276" s="201">
        <f>IF(N276="nulová",J276,0)</f>
        <v>0</v>
      </c>
      <c r="BJ276" s="15" t="s">
        <v>87</v>
      </c>
      <c r="BK276" s="201">
        <f>ROUND(I276*H276,2)</f>
        <v>0</v>
      </c>
      <c r="BL276" s="15" t="s">
        <v>184</v>
      </c>
      <c r="BM276" s="200" t="s">
        <v>420</v>
      </c>
    </row>
    <row r="277" spans="1:47" s="2" customFormat="1" ht="29.25">
      <c r="A277" s="32"/>
      <c r="B277" s="33"/>
      <c r="C277" s="34"/>
      <c r="D277" s="202" t="s">
        <v>186</v>
      </c>
      <c r="E277" s="34"/>
      <c r="F277" s="203" t="s">
        <v>421</v>
      </c>
      <c r="G277" s="34"/>
      <c r="H277" s="34"/>
      <c r="I277" s="204"/>
      <c r="J277" s="34"/>
      <c r="K277" s="34"/>
      <c r="L277" s="37"/>
      <c r="M277" s="205"/>
      <c r="N277" s="206"/>
      <c r="O277" s="69"/>
      <c r="P277" s="69"/>
      <c r="Q277" s="69"/>
      <c r="R277" s="69"/>
      <c r="S277" s="69"/>
      <c r="T277" s="70"/>
      <c r="U277" s="32"/>
      <c r="V277" s="32"/>
      <c r="W277" s="32"/>
      <c r="X277" s="32"/>
      <c r="Y277" s="32"/>
      <c r="Z277" s="32"/>
      <c r="AA277" s="32"/>
      <c r="AB277" s="32"/>
      <c r="AC277" s="32"/>
      <c r="AD277" s="32"/>
      <c r="AE277" s="32"/>
      <c r="AT277" s="15" t="s">
        <v>186</v>
      </c>
      <c r="AU277" s="15" t="s">
        <v>89</v>
      </c>
    </row>
    <row r="278" spans="2:63" s="12" customFormat="1" ht="25.9" customHeight="1">
      <c r="B278" s="173"/>
      <c r="C278" s="174"/>
      <c r="D278" s="175" t="s">
        <v>79</v>
      </c>
      <c r="E278" s="176" t="s">
        <v>422</v>
      </c>
      <c r="F278" s="176" t="s">
        <v>423</v>
      </c>
      <c r="G278" s="174"/>
      <c r="H278" s="174"/>
      <c r="I278" s="177"/>
      <c r="J278" s="178">
        <f>BK278</f>
        <v>0</v>
      </c>
      <c r="K278" s="174"/>
      <c r="L278" s="179"/>
      <c r="M278" s="180"/>
      <c r="N278" s="181"/>
      <c r="O278" s="181"/>
      <c r="P278" s="182">
        <f>P279+P292+P297+P302+P305+P309</f>
        <v>0</v>
      </c>
      <c r="Q278" s="181"/>
      <c r="R278" s="182">
        <f>R279+R292+R297+R302+R305+R309</f>
        <v>0</v>
      </c>
      <c r="S278" s="181"/>
      <c r="T278" s="183">
        <f>T279+T292+T297+T302+T305+T309</f>
        <v>0</v>
      </c>
      <c r="AR278" s="184" t="s">
        <v>207</v>
      </c>
      <c r="AT278" s="185" t="s">
        <v>79</v>
      </c>
      <c r="AU278" s="185" t="s">
        <v>80</v>
      </c>
      <c r="AY278" s="184" t="s">
        <v>177</v>
      </c>
      <c r="BK278" s="186">
        <f>BK279+BK292+BK297+BK302+BK305+BK309</f>
        <v>0</v>
      </c>
    </row>
    <row r="279" spans="2:63" s="12" customFormat="1" ht="22.9" customHeight="1">
      <c r="B279" s="173"/>
      <c r="C279" s="174"/>
      <c r="D279" s="175" t="s">
        <v>79</v>
      </c>
      <c r="E279" s="187" t="s">
        <v>424</v>
      </c>
      <c r="F279" s="187" t="s">
        <v>425</v>
      </c>
      <c r="G279" s="174"/>
      <c r="H279" s="174"/>
      <c r="I279" s="177"/>
      <c r="J279" s="188">
        <f>BK279</f>
        <v>0</v>
      </c>
      <c r="K279" s="174"/>
      <c r="L279" s="179"/>
      <c r="M279" s="180"/>
      <c r="N279" s="181"/>
      <c r="O279" s="181"/>
      <c r="P279" s="182">
        <f>SUM(P280:P291)</f>
        <v>0</v>
      </c>
      <c r="Q279" s="181"/>
      <c r="R279" s="182">
        <f>SUM(R280:R291)</f>
        <v>0</v>
      </c>
      <c r="S279" s="181"/>
      <c r="T279" s="183">
        <f>SUM(T280:T291)</f>
        <v>0</v>
      </c>
      <c r="AR279" s="184" t="s">
        <v>207</v>
      </c>
      <c r="AT279" s="185" t="s">
        <v>79</v>
      </c>
      <c r="AU279" s="185" t="s">
        <v>87</v>
      </c>
      <c r="AY279" s="184" t="s">
        <v>177</v>
      </c>
      <c r="BK279" s="186">
        <f>SUM(BK280:BK291)</f>
        <v>0</v>
      </c>
    </row>
    <row r="280" spans="1:65" s="2" customFormat="1" ht="14.45" customHeight="1">
      <c r="A280" s="32"/>
      <c r="B280" s="33"/>
      <c r="C280" s="189" t="s">
        <v>426</v>
      </c>
      <c r="D280" s="189" t="s">
        <v>179</v>
      </c>
      <c r="E280" s="190" t="s">
        <v>427</v>
      </c>
      <c r="F280" s="191" t="s">
        <v>428</v>
      </c>
      <c r="G280" s="192" t="s">
        <v>429</v>
      </c>
      <c r="H280" s="193">
        <v>1</v>
      </c>
      <c r="I280" s="194"/>
      <c r="J280" s="195">
        <f>ROUND(I280*H280,2)</f>
        <v>0</v>
      </c>
      <c r="K280" s="191" t="s">
        <v>183</v>
      </c>
      <c r="L280" s="37"/>
      <c r="M280" s="196" t="s">
        <v>1</v>
      </c>
      <c r="N280" s="197" t="s">
        <v>45</v>
      </c>
      <c r="O280" s="69"/>
      <c r="P280" s="198">
        <f>O280*H280</f>
        <v>0</v>
      </c>
      <c r="Q280" s="198">
        <v>0</v>
      </c>
      <c r="R280" s="198">
        <f>Q280*H280</f>
        <v>0</v>
      </c>
      <c r="S280" s="198">
        <v>0</v>
      </c>
      <c r="T280" s="199">
        <f>S280*H280</f>
        <v>0</v>
      </c>
      <c r="U280" s="32"/>
      <c r="V280" s="32"/>
      <c r="W280" s="32"/>
      <c r="X280" s="32"/>
      <c r="Y280" s="32"/>
      <c r="Z280" s="32"/>
      <c r="AA280" s="32"/>
      <c r="AB280" s="32"/>
      <c r="AC280" s="32"/>
      <c r="AD280" s="32"/>
      <c r="AE280" s="32"/>
      <c r="AR280" s="200" t="s">
        <v>430</v>
      </c>
      <c r="AT280" s="200" t="s">
        <v>179</v>
      </c>
      <c r="AU280" s="200" t="s">
        <v>89</v>
      </c>
      <c r="AY280" s="15" t="s">
        <v>177</v>
      </c>
      <c r="BE280" s="201">
        <f>IF(N280="základní",J280,0)</f>
        <v>0</v>
      </c>
      <c r="BF280" s="201">
        <f>IF(N280="snížená",J280,0)</f>
        <v>0</v>
      </c>
      <c r="BG280" s="201">
        <f>IF(N280="zákl. přenesená",J280,0)</f>
        <v>0</v>
      </c>
      <c r="BH280" s="201">
        <f>IF(N280="sníž. přenesená",J280,0)</f>
        <v>0</v>
      </c>
      <c r="BI280" s="201">
        <f>IF(N280="nulová",J280,0)</f>
        <v>0</v>
      </c>
      <c r="BJ280" s="15" t="s">
        <v>87</v>
      </c>
      <c r="BK280" s="201">
        <f>ROUND(I280*H280,2)</f>
        <v>0</v>
      </c>
      <c r="BL280" s="15" t="s">
        <v>430</v>
      </c>
      <c r="BM280" s="200" t="s">
        <v>431</v>
      </c>
    </row>
    <row r="281" spans="1:47" s="2" customFormat="1" ht="11.25">
      <c r="A281" s="32"/>
      <c r="B281" s="33"/>
      <c r="C281" s="34"/>
      <c r="D281" s="202" t="s">
        <v>186</v>
      </c>
      <c r="E281" s="34"/>
      <c r="F281" s="203" t="s">
        <v>428</v>
      </c>
      <c r="G281" s="34"/>
      <c r="H281" s="34"/>
      <c r="I281" s="204"/>
      <c r="J281" s="34"/>
      <c r="K281" s="34"/>
      <c r="L281" s="37"/>
      <c r="M281" s="205"/>
      <c r="N281" s="206"/>
      <c r="O281" s="69"/>
      <c r="P281" s="69"/>
      <c r="Q281" s="69"/>
      <c r="R281" s="69"/>
      <c r="S281" s="69"/>
      <c r="T281" s="70"/>
      <c r="U281" s="32"/>
      <c r="V281" s="32"/>
      <c r="W281" s="32"/>
      <c r="X281" s="32"/>
      <c r="Y281" s="32"/>
      <c r="Z281" s="32"/>
      <c r="AA281" s="32"/>
      <c r="AB281" s="32"/>
      <c r="AC281" s="32"/>
      <c r="AD281" s="32"/>
      <c r="AE281" s="32"/>
      <c r="AT281" s="15" t="s">
        <v>186</v>
      </c>
      <c r="AU281" s="15" t="s">
        <v>89</v>
      </c>
    </row>
    <row r="282" spans="1:65" s="2" customFormat="1" ht="14.45" customHeight="1">
      <c r="A282" s="32"/>
      <c r="B282" s="33"/>
      <c r="C282" s="189" t="s">
        <v>432</v>
      </c>
      <c r="D282" s="189" t="s">
        <v>179</v>
      </c>
      <c r="E282" s="190" t="s">
        <v>433</v>
      </c>
      <c r="F282" s="191" t="s">
        <v>434</v>
      </c>
      <c r="G282" s="192" t="s">
        <v>429</v>
      </c>
      <c r="H282" s="193">
        <v>1</v>
      </c>
      <c r="I282" s="194"/>
      <c r="J282" s="195">
        <f>ROUND(I282*H282,2)</f>
        <v>0</v>
      </c>
      <c r="K282" s="191" t="s">
        <v>183</v>
      </c>
      <c r="L282" s="37"/>
      <c r="M282" s="196" t="s">
        <v>1</v>
      </c>
      <c r="N282" s="197" t="s">
        <v>45</v>
      </c>
      <c r="O282" s="69"/>
      <c r="P282" s="198">
        <f>O282*H282</f>
        <v>0</v>
      </c>
      <c r="Q282" s="198">
        <v>0</v>
      </c>
      <c r="R282" s="198">
        <f>Q282*H282</f>
        <v>0</v>
      </c>
      <c r="S282" s="198">
        <v>0</v>
      </c>
      <c r="T282" s="199">
        <f>S282*H282</f>
        <v>0</v>
      </c>
      <c r="U282" s="32"/>
      <c r="V282" s="32"/>
      <c r="W282" s="32"/>
      <c r="X282" s="32"/>
      <c r="Y282" s="32"/>
      <c r="Z282" s="32"/>
      <c r="AA282" s="32"/>
      <c r="AB282" s="32"/>
      <c r="AC282" s="32"/>
      <c r="AD282" s="32"/>
      <c r="AE282" s="32"/>
      <c r="AR282" s="200" t="s">
        <v>430</v>
      </c>
      <c r="AT282" s="200" t="s">
        <v>179</v>
      </c>
      <c r="AU282" s="200" t="s">
        <v>89</v>
      </c>
      <c r="AY282" s="15" t="s">
        <v>177</v>
      </c>
      <c r="BE282" s="201">
        <f>IF(N282="základní",J282,0)</f>
        <v>0</v>
      </c>
      <c r="BF282" s="201">
        <f>IF(N282="snížená",J282,0)</f>
        <v>0</v>
      </c>
      <c r="BG282" s="201">
        <f>IF(N282="zákl. přenesená",J282,0)</f>
        <v>0</v>
      </c>
      <c r="BH282" s="201">
        <f>IF(N282="sníž. přenesená",J282,0)</f>
        <v>0</v>
      </c>
      <c r="BI282" s="201">
        <f>IF(N282="nulová",J282,0)</f>
        <v>0</v>
      </c>
      <c r="BJ282" s="15" t="s">
        <v>87</v>
      </c>
      <c r="BK282" s="201">
        <f>ROUND(I282*H282,2)</f>
        <v>0</v>
      </c>
      <c r="BL282" s="15" t="s">
        <v>430</v>
      </c>
      <c r="BM282" s="200" t="s">
        <v>435</v>
      </c>
    </row>
    <row r="283" spans="1:47" s="2" customFormat="1" ht="11.25">
      <c r="A283" s="32"/>
      <c r="B283" s="33"/>
      <c r="C283" s="34"/>
      <c r="D283" s="202" t="s">
        <v>186</v>
      </c>
      <c r="E283" s="34"/>
      <c r="F283" s="203" t="s">
        <v>434</v>
      </c>
      <c r="G283" s="34"/>
      <c r="H283" s="34"/>
      <c r="I283" s="204"/>
      <c r="J283" s="34"/>
      <c r="K283" s="34"/>
      <c r="L283" s="37"/>
      <c r="M283" s="205"/>
      <c r="N283" s="206"/>
      <c r="O283" s="69"/>
      <c r="P283" s="69"/>
      <c r="Q283" s="69"/>
      <c r="R283" s="69"/>
      <c r="S283" s="69"/>
      <c r="T283" s="70"/>
      <c r="U283" s="32"/>
      <c r="V283" s="32"/>
      <c r="W283" s="32"/>
      <c r="X283" s="32"/>
      <c r="Y283" s="32"/>
      <c r="Z283" s="32"/>
      <c r="AA283" s="32"/>
      <c r="AB283" s="32"/>
      <c r="AC283" s="32"/>
      <c r="AD283" s="32"/>
      <c r="AE283" s="32"/>
      <c r="AT283" s="15" t="s">
        <v>186</v>
      </c>
      <c r="AU283" s="15" t="s">
        <v>89</v>
      </c>
    </row>
    <row r="284" spans="1:65" s="2" customFormat="1" ht="14.45" customHeight="1">
      <c r="A284" s="32"/>
      <c r="B284" s="33"/>
      <c r="C284" s="189" t="s">
        <v>436</v>
      </c>
      <c r="D284" s="189" t="s">
        <v>179</v>
      </c>
      <c r="E284" s="190" t="s">
        <v>437</v>
      </c>
      <c r="F284" s="191" t="s">
        <v>438</v>
      </c>
      <c r="G284" s="192" t="s">
        <v>429</v>
      </c>
      <c r="H284" s="193">
        <v>1</v>
      </c>
      <c r="I284" s="194"/>
      <c r="J284" s="195">
        <f>ROUND(I284*H284,2)</f>
        <v>0</v>
      </c>
      <c r="K284" s="191" t="s">
        <v>183</v>
      </c>
      <c r="L284" s="37"/>
      <c r="M284" s="196" t="s">
        <v>1</v>
      </c>
      <c r="N284" s="197" t="s">
        <v>45</v>
      </c>
      <c r="O284" s="69"/>
      <c r="P284" s="198">
        <f>O284*H284</f>
        <v>0</v>
      </c>
      <c r="Q284" s="198">
        <v>0</v>
      </c>
      <c r="R284" s="198">
        <f>Q284*H284</f>
        <v>0</v>
      </c>
      <c r="S284" s="198">
        <v>0</v>
      </c>
      <c r="T284" s="199">
        <f>S284*H284</f>
        <v>0</v>
      </c>
      <c r="U284" s="32"/>
      <c r="V284" s="32"/>
      <c r="W284" s="32"/>
      <c r="X284" s="32"/>
      <c r="Y284" s="32"/>
      <c r="Z284" s="32"/>
      <c r="AA284" s="32"/>
      <c r="AB284" s="32"/>
      <c r="AC284" s="32"/>
      <c r="AD284" s="32"/>
      <c r="AE284" s="32"/>
      <c r="AR284" s="200" t="s">
        <v>430</v>
      </c>
      <c r="AT284" s="200" t="s">
        <v>179</v>
      </c>
      <c r="AU284" s="200" t="s">
        <v>89</v>
      </c>
      <c r="AY284" s="15" t="s">
        <v>177</v>
      </c>
      <c r="BE284" s="201">
        <f>IF(N284="základní",J284,0)</f>
        <v>0</v>
      </c>
      <c r="BF284" s="201">
        <f>IF(N284="snížená",J284,0)</f>
        <v>0</v>
      </c>
      <c r="BG284" s="201">
        <f>IF(N284="zákl. přenesená",J284,0)</f>
        <v>0</v>
      </c>
      <c r="BH284" s="201">
        <f>IF(N284="sníž. přenesená",J284,0)</f>
        <v>0</v>
      </c>
      <c r="BI284" s="201">
        <f>IF(N284="nulová",J284,0)</f>
        <v>0</v>
      </c>
      <c r="BJ284" s="15" t="s">
        <v>87</v>
      </c>
      <c r="BK284" s="201">
        <f>ROUND(I284*H284,2)</f>
        <v>0</v>
      </c>
      <c r="BL284" s="15" t="s">
        <v>430</v>
      </c>
      <c r="BM284" s="200" t="s">
        <v>439</v>
      </c>
    </row>
    <row r="285" spans="1:47" s="2" customFormat="1" ht="11.25">
      <c r="A285" s="32"/>
      <c r="B285" s="33"/>
      <c r="C285" s="34"/>
      <c r="D285" s="202" t="s">
        <v>186</v>
      </c>
      <c r="E285" s="34"/>
      <c r="F285" s="203" t="s">
        <v>440</v>
      </c>
      <c r="G285" s="34"/>
      <c r="H285" s="34"/>
      <c r="I285" s="204"/>
      <c r="J285" s="34"/>
      <c r="K285" s="34"/>
      <c r="L285" s="37"/>
      <c r="M285" s="205"/>
      <c r="N285" s="206"/>
      <c r="O285" s="69"/>
      <c r="P285" s="69"/>
      <c r="Q285" s="69"/>
      <c r="R285" s="69"/>
      <c r="S285" s="69"/>
      <c r="T285" s="70"/>
      <c r="U285" s="32"/>
      <c r="V285" s="32"/>
      <c r="W285" s="32"/>
      <c r="X285" s="32"/>
      <c r="Y285" s="32"/>
      <c r="Z285" s="32"/>
      <c r="AA285" s="32"/>
      <c r="AB285" s="32"/>
      <c r="AC285" s="32"/>
      <c r="AD285" s="32"/>
      <c r="AE285" s="32"/>
      <c r="AT285" s="15" t="s">
        <v>186</v>
      </c>
      <c r="AU285" s="15" t="s">
        <v>89</v>
      </c>
    </row>
    <row r="286" spans="1:47" s="2" customFormat="1" ht="19.5">
      <c r="A286" s="32"/>
      <c r="B286" s="33"/>
      <c r="C286" s="34"/>
      <c r="D286" s="202" t="s">
        <v>188</v>
      </c>
      <c r="E286" s="34"/>
      <c r="F286" s="207" t="s">
        <v>441</v>
      </c>
      <c r="G286" s="34"/>
      <c r="H286" s="34"/>
      <c r="I286" s="204"/>
      <c r="J286" s="34"/>
      <c r="K286" s="34"/>
      <c r="L286" s="37"/>
      <c r="M286" s="205"/>
      <c r="N286" s="206"/>
      <c r="O286" s="69"/>
      <c r="P286" s="69"/>
      <c r="Q286" s="69"/>
      <c r="R286" s="69"/>
      <c r="S286" s="69"/>
      <c r="T286" s="70"/>
      <c r="U286" s="32"/>
      <c r="V286" s="32"/>
      <c r="W286" s="32"/>
      <c r="X286" s="32"/>
      <c r="Y286" s="32"/>
      <c r="Z286" s="32"/>
      <c r="AA286" s="32"/>
      <c r="AB286" s="32"/>
      <c r="AC286" s="32"/>
      <c r="AD286" s="32"/>
      <c r="AE286" s="32"/>
      <c r="AT286" s="15" t="s">
        <v>188</v>
      </c>
      <c r="AU286" s="15" t="s">
        <v>89</v>
      </c>
    </row>
    <row r="287" spans="1:65" s="2" customFormat="1" ht="14.45" customHeight="1">
      <c r="A287" s="32"/>
      <c r="B287" s="33"/>
      <c r="C287" s="189" t="s">
        <v>442</v>
      </c>
      <c r="D287" s="189" t="s">
        <v>179</v>
      </c>
      <c r="E287" s="190" t="s">
        <v>443</v>
      </c>
      <c r="F287" s="191" t="s">
        <v>444</v>
      </c>
      <c r="G287" s="192" t="s">
        <v>429</v>
      </c>
      <c r="H287" s="193">
        <v>1</v>
      </c>
      <c r="I287" s="194"/>
      <c r="J287" s="195">
        <f>ROUND(I287*H287,2)</f>
        <v>0</v>
      </c>
      <c r="K287" s="191" t="s">
        <v>183</v>
      </c>
      <c r="L287" s="37"/>
      <c r="M287" s="196" t="s">
        <v>1</v>
      </c>
      <c r="N287" s="197" t="s">
        <v>45</v>
      </c>
      <c r="O287" s="69"/>
      <c r="P287" s="198">
        <f>O287*H287</f>
        <v>0</v>
      </c>
      <c r="Q287" s="198">
        <v>0</v>
      </c>
      <c r="R287" s="198">
        <f>Q287*H287</f>
        <v>0</v>
      </c>
      <c r="S287" s="198">
        <v>0</v>
      </c>
      <c r="T287" s="199">
        <f>S287*H287</f>
        <v>0</v>
      </c>
      <c r="U287" s="32"/>
      <c r="V287" s="32"/>
      <c r="W287" s="32"/>
      <c r="X287" s="32"/>
      <c r="Y287" s="32"/>
      <c r="Z287" s="32"/>
      <c r="AA287" s="32"/>
      <c r="AB287" s="32"/>
      <c r="AC287" s="32"/>
      <c r="AD287" s="32"/>
      <c r="AE287" s="32"/>
      <c r="AR287" s="200" t="s">
        <v>430</v>
      </c>
      <c r="AT287" s="200" t="s">
        <v>179</v>
      </c>
      <c r="AU287" s="200" t="s">
        <v>89</v>
      </c>
      <c r="AY287" s="15" t="s">
        <v>177</v>
      </c>
      <c r="BE287" s="201">
        <f>IF(N287="základní",J287,0)</f>
        <v>0</v>
      </c>
      <c r="BF287" s="201">
        <f>IF(N287="snížená",J287,0)</f>
        <v>0</v>
      </c>
      <c r="BG287" s="201">
        <f>IF(N287="zákl. přenesená",J287,0)</f>
        <v>0</v>
      </c>
      <c r="BH287" s="201">
        <f>IF(N287="sníž. přenesená",J287,0)</f>
        <v>0</v>
      </c>
      <c r="BI287" s="201">
        <f>IF(N287="nulová",J287,0)</f>
        <v>0</v>
      </c>
      <c r="BJ287" s="15" t="s">
        <v>87</v>
      </c>
      <c r="BK287" s="201">
        <f>ROUND(I287*H287,2)</f>
        <v>0</v>
      </c>
      <c r="BL287" s="15" t="s">
        <v>430</v>
      </c>
      <c r="BM287" s="200" t="s">
        <v>445</v>
      </c>
    </row>
    <row r="288" spans="1:65" s="2" customFormat="1" ht="24.2" customHeight="1">
      <c r="A288" s="32"/>
      <c r="B288" s="33"/>
      <c r="C288" s="189" t="s">
        <v>446</v>
      </c>
      <c r="D288" s="189" t="s">
        <v>179</v>
      </c>
      <c r="E288" s="190" t="s">
        <v>447</v>
      </c>
      <c r="F288" s="191" t="s">
        <v>448</v>
      </c>
      <c r="G288" s="192" t="s">
        <v>429</v>
      </c>
      <c r="H288" s="193">
        <v>1</v>
      </c>
      <c r="I288" s="194"/>
      <c r="J288" s="195">
        <f>ROUND(I288*H288,2)</f>
        <v>0</v>
      </c>
      <c r="K288" s="191" t="s">
        <v>183</v>
      </c>
      <c r="L288" s="37"/>
      <c r="M288" s="196" t="s">
        <v>1</v>
      </c>
      <c r="N288" s="197" t="s">
        <v>45</v>
      </c>
      <c r="O288" s="69"/>
      <c r="P288" s="198">
        <f>O288*H288</f>
        <v>0</v>
      </c>
      <c r="Q288" s="198">
        <v>0</v>
      </c>
      <c r="R288" s="198">
        <f>Q288*H288</f>
        <v>0</v>
      </c>
      <c r="S288" s="198">
        <v>0</v>
      </c>
      <c r="T288" s="199">
        <f>S288*H288</f>
        <v>0</v>
      </c>
      <c r="U288" s="32"/>
      <c r="V288" s="32"/>
      <c r="W288" s="32"/>
      <c r="X288" s="32"/>
      <c r="Y288" s="32"/>
      <c r="Z288" s="32"/>
      <c r="AA288" s="32"/>
      <c r="AB288" s="32"/>
      <c r="AC288" s="32"/>
      <c r="AD288" s="32"/>
      <c r="AE288" s="32"/>
      <c r="AR288" s="200" t="s">
        <v>430</v>
      </c>
      <c r="AT288" s="200" t="s">
        <v>179</v>
      </c>
      <c r="AU288" s="200" t="s">
        <v>89</v>
      </c>
      <c r="AY288" s="15" t="s">
        <v>177</v>
      </c>
      <c r="BE288" s="201">
        <f>IF(N288="základní",J288,0)</f>
        <v>0</v>
      </c>
      <c r="BF288" s="201">
        <f>IF(N288="snížená",J288,0)</f>
        <v>0</v>
      </c>
      <c r="BG288" s="201">
        <f>IF(N288="zákl. přenesená",J288,0)</f>
        <v>0</v>
      </c>
      <c r="BH288" s="201">
        <f>IF(N288="sníž. přenesená",J288,0)</f>
        <v>0</v>
      </c>
      <c r="BI288" s="201">
        <f>IF(N288="nulová",J288,0)</f>
        <v>0</v>
      </c>
      <c r="BJ288" s="15" t="s">
        <v>87</v>
      </c>
      <c r="BK288" s="201">
        <f>ROUND(I288*H288,2)</f>
        <v>0</v>
      </c>
      <c r="BL288" s="15" t="s">
        <v>430</v>
      </c>
      <c r="BM288" s="200" t="s">
        <v>449</v>
      </c>
    </row>
    <row r="289" spans="1:47" s="2" customFormat="1" ht="11.25">
      <c r="A289" s="32"/>
      <c r="B289" s="33"/>
      <c r="C289" s="34"/>
      <c r="D289" s="202" t="s">
        <v>186</v>
      </c>
      <c r="E289" s="34"/>
      <c r="F289" s="203" t="s">
        <v>450</v>
      </c>
      <c r="G289" s="34"/>
      <c r="H289" s="34"/>
      <c r="I289" s="204"/>
      <c r="J289" s="34"/>
      <c r="K289" s="34"/>
      <c r="L289" s="37"/>
      <c r="M289" s="205"/>
      <c r="N289" s="206"/>
      <c r="O289" s="69"/>
      <c r="P289" s="69"/>
      <c r="Q289" s="69"/>
      <c r="R289" s="69"/>
      <c r="S289" s="69"/>
      <c r="T289" s="70"/>
      <c r="U289" s="32"/>
      <c r="V289" s="32"/>
      <c r="W289" s="32"/>
      <c r="X289" s="32"/>
      <c r="Y289" s="32"/>
      <c r="Z289" s="32"/>
      <c r="AA289" s="32"/>
      <c r="AB289" s="32"/>
      <c r="AC289" s="32"/>
      <c r="AD289" s="32"/>
      <c r="AE289" s="32"/>
      <c r="AT289" s="15" t="s">
        <v>186</v>
      </c>
      <c r="AU289" s="15" t="s">
        <v>89</v>
      </c>
    </row>
    <row r="290" spans="1:65" s="2" customFormat="1" ht="14.45" customHeight="1">
      <c r="A290" s="32"/>
      <c r="B290" s="33"/>
      <c r="C290" s="189" t="s">
        <v>451</v>
      </c>
      <c r="D290" s="189" t="s">
        <v>179</v>
      </c>
      <c r="E290" s="190" t="s">
        <v>452</v>
      </c>
      <c r="F290" s="191" t="s">
        <v>453</v>
      </c>
      <c r="G290" s="192" t="s">
        <v>429</v>
      </c>
      <c r="H290" s="193">
        <v>1</v>
      </c>
      <c r="I290" s="194"/>
      <c r="J290" s="195">
        <f>ROUND(I290*H290,2)</f>
        <v>0</v>
      </c>
      <c r="K290" s="191" t="s">
        <v>183</v>
      </c>
      <c r="L290" s="37"/>
      <c r="M290" s="196" t="s">
        <v>1</v>
      </c>
      <c r="N290" s="197" t="s">
        <v>45</v>
      </c>
      <c r="O290" s="69"/>
      <c r="P290" s="198">
        <f>O290*H290</f>
        <v>0</v>
      </c>
      <c r="Q290" s="198">
        <v>0</v>
      </c>
      <c r="R290" s="198">
        <f>Q290*H290</f>
        <v>0</v>
      </c>
      <c r="S290" s="198">
        <v>0</v>
      </c>
      <c r="T290" s="199">
        <f>S290*H290</f>
        <v>0</v>
      </c>
      <c r="U290" s="32"/>
      <c r="V290" s="32"/>
      <c r="W290" s="32"/>
      <c r="X290" s="32"/>
      <c r="Y290" s="32"/>
      <c r="Z290" s="32"/>
      <c r="AA290" s="32"/>
      <c r="AB290" s="32"/>
      <c r="AC290" s="32"/>
      <c r="AD290" s="32"/>
      <c r="AE290" s="32"/>
      <c r="AR290" s="200" t="s">
        <v>430</v>
      </c>
      <c r="AT290" s="200" t="s">
        <v>179</v>
      </c>
      <c r="AU290" s="200" t="s">
        <v>89</v>
      </c>
      <c r="AY290" s="15" t="s">
        <v>177</v>
      </c>
      <c r="BE290" s="201">
        <f>IF(N290="základní",J290,0)</f>
        <v>0</v>
      </c>
      <c r="BF290" s="201">
        <f>IF(N290="snížená",J290,0)</f>
        <v>0</v>
      </c>
      <c r="BG290" s="201">
        <f>IF(N290="zákl. přenesená",J290,0)</f>
        <v>0</v>
      </c>
      <c r="BH290" s="201">
        <f>IF(N290="sníž. přenesená",J290,0)</f>
        <v>0</v>
      </c>
      <c r="BI290" s="201">
        <f>IF(N290="nulová",J290,0)</f>
        <v>0</v>
      </c>
      <c r="BJ290" s="15" t="s">
        <v>87</v>
      </c>
      <c r="BK290" s="201">
        <f>ROUND(I290*H290,2)</f>
        <v>0</v>
      </c>
      <c r="BL290" s="15" t="s">
        <v>430</v>
      </c>
      <c r="BM290" s="200" t="s">
        <v>454</v>
      </c>
    </row>
    <row r="291" spans="1:47" s="2" customFormat="1" ht="11.25">
      <c r="A291" s="32"/>
      <c r="B291" s="33"/>
      <c r="C291" s="34"/>
      <c r="D291" s="202" t="s">
        <v>186</v>
      </c>
      <c r="E291" s="34"/>
      <c r="F291" s="203" t="s">
        <v>453</v>
      </c>
      <c r="G291" s="34"/>
      <c r="H291" s="34"/>
      <c r="I291" s="204"/>
      <c r="J291" s="34"/>
      <c r="K291" s="34"/>
      <c r="L291" s="37"/>
      <c r="M291" s="205"/>
      <c r="N291" s="206"/>
      <c r="O291" s="69"/>
      <c r="P291" s="69"/>
      <c r="Q291" s="69"/>
      <c r="R291" s="69"/>
      <c r="S291" s="69"/>
      <c r="T291" s="70"/>
      <c r="U291" s="32"/>
      <c r="V291" s="32"/>
      <c r="W291" s="32"/>
      <c r="X291" s="32"/>
      <c r="Y291" s="32"/>
      <c r="Z291" s="32"/>
      <c r="AA291" s="32"/>
      <c r="AB291" s="32"/>
      <c r="AC291" s="32"/>
      <c r="AD291" s="32"/>
      <c r="AE291" s="32"/>
      <c r="AT291" s="15" t="s">
        <v>186</v>
      </c>
      <c r="AU291" s="15" t="s">
        <v>89</v>
      </c>
    </row>
    <row r="292" spans="2:63" s="12" customFormat="1" ht="22.9" customHeight="1">
      <c r="B292" s="173"/>
      <c r="C292" s="174"/>
      <c r="D292" s="175" t="s">
        <v>79</v>
      </c>
      <c r="E292" s="187" t="s">
        <v>455</v>
      </c>
      <c r="F292" s="187" t="s">
        <v>456</v>
      </c>
      <c r="G292" s="174"/>
      <c r="H292" s="174"/>
      <c r="I292" s="177"/>
      <c r="J292" s="188">
        <f>BK292</f>
        <v>0</v>
      </c>
      <c r="K292" s="174"/>
      <c r="L292" s="179"/>
      <c r="M292" s="180"/>
      <c r="N292" s="181"/>
      <c r="O292" s="181"/>
      <c r="P292" s="182">
        <f>SUM(P293:P296)</f>
        <v>0</v>
      </c>
      <c r="Q292" s="181"/>
      <c r="R292" s="182">
        <f>SUM(R293:R296)</f>
        <v>0</v>
      </c>
      <c r="S292" s="181"/>
      <c r="T292" s="183">
        <f>SUM(T293:T296)</f>
        <v>0</v>
      </c>
      <c r="AR292" s="184" t="s">
        <v>207</v>
      </c>
      <c r="AT292" s="185" t="s">
        <v>79</v>
      </c>
      <c r="AU292" s="185" t="s">
        <v>87</v>
      </c>
      <c r="AY292" s="184" t="s">
        <v>177</v>
      </c>
      <c r="BK292" s="186">
        <f>SUM(BK293:BK296)</f>
        <v>0</v>
      </c>
    </row>
    <row r="293" spans="1:65" s="2" customFormat="1" ht="14.45" customHeight="1">
      <c r="A293" s="32"/>
      <c r="B293" s="33"/>
      <c r="C293" s="189" t="s">
        <v>457</v>
      </c>
      <c r="D293" s="189" t="s">
        <v>179</v>
      </c>
      <c r="E293" s="190" t="s">
        <v>458</v>
      </c>
      <c r="F293" s="191" t="s">
        <v>459</v>
      </c>
      <c r="G293" s="192" t="s">
        <v>429</v>
      </c>
      <c r="H293" s="193">
        <v>1</v>
      </c>
      <c r="I293" s="194"/>
      <c r="J293" s="195">
        <f>ROUND(I293*H293,2)</f>
        <v>0</v>
      </c>
      <c r="K293" s="191" t="s">
        <v>183</v>
      </c>
      <c r="L293" s="37"/>
      <c r="M293" s="196" t="s">
        <v>1</v>
      </c>
      <c r="N293" s="197" t="s">
        <v>45</v>
      </c>
      <c r="O293" s="69"/>
      <c r="P293" s="198">
        <f>O293*H293</f>
        <v>0</v>
      </c>
      <c r="Q293" s="198">
        <v>0</v>
      </c>
      <c r="R293" s="198">
        <f>Q293*H293</f>
        <v>0</v>
      </c>
      <c r="S293" s="198">
        <v>0</v>
      </c>
      <c r="T293" s="199">
        <f>S293*H293</f>
        <v>0</v>
      </c>
      <c r="U293" s="32"/>
      <c r="V293" s="32"/>
      <c r="W293" s="32"/>
      <c r="X293" s="32"/>
      <c r="Y293" s="32"/>
      <c r="Z293" s="32"/>
      <c r="AA293" s="32"/>
      <c r="AB293" s="32"/>
      <c r="AC293" s="32"/>
      <c r="AD293" s="32"/>
      <c r="AE293" s="32"/>
      <c r="AR293" s="200" t="s">
        <v>430</v>
      </c>
      <c r="AT293" s="200" t="s">
        <v>179</v>
      </c>
      <c r="AU293" s="200" t="s">
        <v>89</v>
      </c>
      <c r="AY293" s="15" t="s">
        <v>177</v>
      </c>
      <c r="BE293" s="201">
        <f>IF(N293="základní",J293,0)</f>
        <v>0</v>
      </c>
      <c r="BF293" s="201">
        <f>IF(N293="snížená",J293,0)</f>
        <v>0</v>
      </c>
      <c r="BG293" s="201">
        <f>IF(N293="zákl. přenesená",J293,0)</f>
        <v>0</v>
      </c>
      <c r="BH293" s="201">
        <f>IF(N293="sníž. přenesená",J293,0)</f>
        <v>0</v>
      </c>
      <c r="BI293" s="201">
        <f>IF(N293="nulová",J293,0)</f>
        <v>0</v>
      </c>
      <c r="BJ293" s="15" t="s">
        <v>87</v>
      </c>
      <c r="BK293" s="201">
        <f>ROUND(I293*H293,2)</f>
        <v>0</v>
      </c>
      <c r="BL293" s="15" t="s">
        <v>430</v>
      </c>
      <c r="BM293" s="200" t="s">
        <v>460</v>
      </c>
    </row>
    <row r="294" spans="1:47" s="2" customFormat="1" ht="11.25">
      <c r="A294" s="32"/>
      <c r="B294" s="33"/>
      <c r="C294" s="34"/>
      <c r="D294" s="202" t="s">
        <v>186</v>
      </c>
      <c r="E294" s="34"/>
      <c r="F294" s="203" t="s">
        <v>459</v>
      </c>
      <c r="G294" s="34"/>
      <c r="H294" s="34"/>
      <c r="I294" s="204"/>
      <c r="J294" s="34"/>
      <c r="K294" s="34"/>
      <c r="L294" s="37"/>
      <c r="M294" s="205"/>
      <c r="N294" s="206"/>
      <c r="O294" s="69"/>
      <c r="P294" s="69"/>
      <c r="Q294" s="69"/>
      <c r="R294" s="69"/>
      <c r="S294" s="69"/>
      <c r="T294" s="70"/>
      <c r="U294" s="32"/>
      <c r="V294" s="32"/>
      <c r="W294" s="32"/>
      <c r="X294" s="32"/>
      <c r="Y294" s="32"/>
      <c r="Z294" s="32"/>
      <c r="AA294" s="32"/>
      <c r="AB294" s="32"/>
      <c r="AC294" s="32"/>
      <c r="AD294" s="32"/>
      <c r="AE294" s="32"/>
      <c r="AT294" s="15" t="s">
        <v>186</v>
      </c>
      <c r="AU294" s="15" t="s">
        <v>89</v>
      </c>
    </row>
    <row r="295" spans="1:65" s="2" customFormat="1" ht="14.45" customHeight="1">
      <c r="A295" s="32"/>
      <c r="B295" s="33"/>
      <c r="C295" s="189" t="s">
        <v>461</v>
      </c>
      <c r="D295" s="189" t="s">
        <v>179</v>
      </c>
      <c r="E295" s="190" t="s">
        <v>462</v>
      </c>
      <c r="F295" s="191" t="s">
        <v>463</v>
      </c>
      <c r="G295" s="192" t="s">
        <v>464</v>
      </c>
      <c r="H295" s="193">
        <v>1</v>
      </c>
      <c r="I295" s="194"/>
      <c r="J295" s="195">
        <f>ROUND(I295*H295,2)</f>
        <v>0</v>
      </c>
      <c r="K295" s="191" t="s">
        <v>183</v>
      </c>
      <c r="L295" s="37"/>
      <c r="M295" s="196" t="s">
        <v>1</v>
      </c>
      <c r="N295" s="197" t="s">
        <v>45</v>
      </c>
      <c r="O295" s="69"/>
      <c r="P295" s="198">
        <f>O295*H295</f>
        <v>0</v>
      </c>
      <c r="Q295" s="198">
        <v>0</v>
      </c>
      <c r="R295" s="198">
        <f>Q295*H295</f>
        <v>0</v>
      </c>
      <c r="S295" s="198">
        <v>0</v>
      </c>
      <c r="T295" s="199">
        <f>S295*H295</f>
        <v>0</v>
      </c>
      <c r="U295" s="32"/>
      <c r="V295" s="32"/>
      <c r="W295" s="32"/>
      <c r="X295" s="32"/>
      <c r="Y295" s="32"/>
      <c r="Z295" s="32"/>
      <c r="AA295" s="32"/>
      <c r="AB295" s="32"/>
      <c r="AC295" s="32"/>
      <c r="AD295" s="32"/>
      <c r="AE295" s="32"/>
      <c r="AR295" s="200" t="s">
        <v>430</v>
      </c>
      <c r="AT295" s="200" t="s">
        <v>179</v>
      </c>
      <c r="AU295" s="200" t="s">
        <v>89</v>
      </c>
      <c r="AY295" s="15" t="s">
        <v>177</v>
      </c>
      <c r="BE295" s="201">
        <f>IF(N295="základní",J295,0)</f>
        <v>0</v>
      </c>
      <c r="BF295" s="201">
        <f>IF(N295="snížená",J295,0)</f>
        <v>0</v>
      </c>
      <c r="BG295" s="201">
        <f>IF(N295="zákl. přenesená",J295,0)</f>
        <v>0</v>
      </c>
      <c r="BH295" s="201">
        <f>IF(N295="sníž. přenesená",J295,0)</f>
        <v>0</v>
      </c>
      <c r="BI295" s="201">
        <f>IF(N295="nulová",J295,0)</f>
        <v>0</v>
      </c>
      <c r="BJ295" s="15" t="s">
        <v>87</v>
      </c>
      <c r="BK295" s="201">
        <f>ROUND(I295*H295,2)</f>
        <v>0</v>
      </c>
      <c r="BL295" s="15" t="s">
        <v>430</v>
      </c>
      <c r="BM295" s="200" t="s">
        <v>465</v>
      </c>
    </row>
    <row r="296" spans="1:47" s="2" customFormat="1" ht="11.25">
      <c r="A296" s="32"/>
      <c r="B296" s="33"/>
      <c r="C296" s="34"/>
      <c r="D296" s="202" t="s">
        <v>186</v>
      </c>
      <c r="E296" s="34"/>
      <c r="F296" s="203" t="s">
        <v>463</v>
      </c>
      <c r="G296" s="34"/>
      <c r="H296" s="34"/>
      <c r="I296" s="204"/>
      <c r="J296" s="34"/>
      <c r="K296" s="34"/>
      <c r="L296" s="37"/>
      <c r="M296" s="205"/>
      <c r="N296" s="206"/>
      <c r="O296" s="69"/>
      <c r="P296" s="69"/>
      <c r="Q296" s="69"/>
      <c r="R296" s="69"/>
      <c r="S296" s="69"/>
      <c r="T296" s="70"/>
      <c r="U296" s="32"/>
      <c r="V296" s="32"/>
      <c r="W296" s="32"/>
      <c r="X296" s="32"/>
      <c r="Y296" s="32"/>
      <c r="Z296" s="32"/>
      <c r="AA296" s="32"/>
      <c r="AB296" s="32"/>
      <c r="AC296" s="32"/>
      <c r="AD296" s="32"/>
      <c r="AE296" s="32"/>
      <c r="AT296" s="15" t="s">
        <v>186</v>
      </c>
      <c r="AU296" s="15" t="s">
        <v>89</v>
      </c>
    </row>
    <row r="297" spans="2:63" s="12" customFormat="1" ht="22.9" customHeight="1">
      <c r="B297" s="173"/>
      <c r="C297" s="174"/>
      <c r="D297" s="175" t="s">
        <v>79</v>
      </c>
      <c r="E297" s="187" t="s">
        <v>466</v>
      </c>
      <c r="F297" s="187" t="s">
        <v>467</v>
      </c>
      <c r="G297" s="174"/>
      <c r="H297" s="174"/>
      <c r="I297" s="177"/>
      <c r="J297" s="188">
        <f>BK297</f>
        <v>0</v>
      </c>
      <c r="K297" s="174"/>
      <c r="L297" s="179"/>
      <c r="M297" s="180"/>
      <c r="N297" s="181"/>
      <c r="O297" s="181"/>
      <c r="P297" s="182">
        <f>SUM(P298:P301)</f>
        <v>0</v>
      </c>
      <c r="Q297" s="181"/>
      <c r="R297" s="182">
        <f>SUM(R298:R301)</f>
        <v>0</v>
      </c>
      <c r="S297" s="181"/>
      <c r="T297" s="183">
        <f>SUM(T298:T301)</f>
        <v>0</v>
      </c>
      <c r="AR297" s="184" t="s">
        <v>207</v>
      </c>
      <c r="AT297" s="185" t="s">
        <v>79</v>
      </c>
      <c r="AU297" s="185" t="s">
        <v>87</v>
      </c>
      <c r="AY297" s="184" t="s">
        <v>177</v>
      </c>
      <c r="BK297" s="186">
        <f>SUM(BK298:BK301)</f>
        <v>0</v>
      </c>
    </row>
    <row r="298" spans="1:65" s="2" customFormat="1" ht="14.45" customHeight="1">
      <c r="A298" s="32"/>
      <c r="B298" s="33"/>
      <c r="C298" s="189" t="s">
        <v>468</v>
      </c>
      <c r="D298" s="189" t="s">
        <v>179</v>
      </c>
      <c r="E298" s="190" t="s">
        <v>469</v>
      </c>
      <c r="F298" s="191" t="s">
        <v>470</v>
      </c>
      <c r="G298" s="192" t="s">
        <v>429</v>
      </c>
      <c r="H298" s="193">
        <v>1</v>
      </c>
      <c r="I298" s="194"/>
      <c r="J298" s="195">
        <f>ROUND(I298*H298,2)</f>
        <v>0</v>
      </c>
      <c r="K298" s="191" t="s">
        <v>183</v>
      </c>
      <c r="L298" s="37"/>
      <c r="M298" s="196" t="s">
        <v>1</v>
      </c>
      <c r="N298" s="197" t="s">
        <v>45</v>
      </c>
      <c r="O298" s="69"/>
      <c r="P298" s="198">
        <f>O298*H298</f>
        <v>0</v>
      </c>
      <c r="Q298" s="198">
        <v>0</v>
      </c>
      <c r="R298" s="198">
        <f>Q298*H298</f>
        <v>0</v>
      </c>
      <c r="S298" s="198">
        <v>0</v>
      </c>
      <c r="T298" s="199">
        <f>S298*H298</f>
        <v>0</v>
      </c>
      <c r="U298" s="32"/>
      <c r="V298" s="32"/>
      <c r="W298" s="32"/>
      <c r="X298" s="32"/>
      <c r="Y298" s="32"/>
      <c r="Z298" s="32"/>
      <c r="AA298" s="32"/>
      <c r="AB298" s="32"/>
      <c r="AC298" s="32"/>
      <c r="AD298" s="32"/>
      <c r="AE298" s="32"/>
      <c r="AR298" s="200" t="s">
        <v>430</v>
      </c>
      <c r="AT298" s="200" t="s">
        <v>179</v>
      </c>
      <c r="AU298" s="200" t="s">
        <v>89</v>
      </c>
      <c r="AY298" s="15" t="s">
        <v>177</v>
      </c>
      <c r="BE298" s="201">
        <f>IF(N298="základní",J298,0)</f>
        <v>0</v>
      </c>
      <c r="BF298" s="201">
        <f>IF(N298="snížená",J298,0)</f>
        <v>0</v>
      </c>
      <c r="BG298" s="201">
        <f>IF(N298="zákl. přenesená",J298,0)</f>
        <v>0</v>
      </c>
      <c r="BH298" s="201">
        <f>IF(N298="sníž. přenesená",J298,0)</f>
        <v>0</v>
      </c>
      <c r="BI298" s="201">
        <f>IF(N298="nulová",J298,0)</f>
        <v>0</v>
      </c>
      <c r="BJ298" s="15" t="s">
        <v>87</v>
      </c>
      <c r="BK298" s="201">
        <f>ROUND(I298*H298,2)</f>
        <v>0</v>
      </c>
      <c r="BL298" s="15" t="s">
        <v>430</v>
      </c>
      <c r="BM298" s="200" t="s">
        <v>471</v>
      </c>
    </row>
    <row r="299" spans="1:47" s="2" customFormat="1" ht="11.25">
      <c r="A299" s="32"/>
      <c r="B299" s="33"/>
      <c r="C299" s="34"/>
      <c r="D299" s="202" t="s">
        <v>186</v>
      </c>
      <c r="E299" s="34"/>
      <c r="F299" s="203" t="s">
        <v>470</v>
      </c>
      <c r="G299" s="34"/>
      <c r="H299" s="34"/>
      <c r="I299" s="204"/>
      <c r="J299" s="34"/>
      <c r="K299" s="34"/>
      <c r="L299" s="37"/>
      <c r="M299" s="205"/>
      <c r="N299" s="206"/>
      <c r="O299" s="69"/>
      <c r="P299" s="69"/>
      <c r="Q299" s="69"/>
      <c r="R299" s="69"/>
      <c r="S299" s="69"/>
      <c r="T299" s="70"/>
      <c r="U299" s="32"/>
      <c r="V299" s="32"/>
      <c r="W299" s="32"/>
      <c r="X299" s="32"/>
      <c r="Y299" s="32"/>
      <c r="Z299" s="32"/>
      <c r="AA299" s="32"/>
      <c r="AB299" s="32"/>
      <c r="AC299" s="32"/>
      <c r="AD299" s="32"/>
      <c r="AE299" s="32"/>
      <c r="AT299" s="15" t="s">
        <v>186</v>
      </c>
      <c r="AU299" s="15" t="s">
        <v>89</v>
      </c>
    </row>
    <row r="300" spans="1:65" s="2" customFormat="1" ht="14.45" customHeight="1">
      <c r="A300" s="32"/>
      <c r="B300" s="33"/>
      <c r="C300" s="189" t="s">
        <v>472</v>
      </c>
      <c r="D300" s="189" t="s">
        <v>179</v>
      </c>
      <c r="E300" s="190" t="s">
        <v>473</v>
      </c>
      <c r="F300" s="191" t="s">
        <v>474</v>
      </c>
      <c r="G300" s="192" t="s">
        <v>429</v>
      </c>
      <c r="H300" s="193">
        <v>2</v>
      </c>
      <c r="I300" s="194"/>
      <c r="J300" s="195">
        <f>ROUND(I300*H300,2)</f>
        <v>0</v>
      </c>
      <c r="K300" s="191" t="s">
        <v>183</v>
      </c>
      <c r="L300" s="37"/>
      <c r="M300" s="196" t="s">
        <v>1</v>
      </c>
      <c r="N300" s="197" t="s">
        <v>45</v>
      </c>
      <c r="O300" s="69"/>
      <c r="P300" s="198">
        <f>O300*H300</f>
        <v>0</v>
      </c>
      <c r="Q300" s="198">
        <v>0</v>
      </c>
      <c r="R300" s="198">
        <f>Q300*H300</f>
        <v>0</v>
      </c>
      <c r="S300" s="198">
        <v>0</v>
      </c>
      <c r="T300" s="199">
        <f>S300*H300</f>
        <v>0</v>
      </c>
      <c r="U300" s="32"/>
      <c r="V300" s="32"/>
      <c r="W300" s="32"/>
      <c r="X300" s="32"/>
      <c r="Y300" s="32"/>
      <c r="Z300" s="32"/>
      <c r="AA300" s="32"/>
      <c r="AB300" s="32"/>
      <c r="AC300" s="32"/>
      <c r="AD300" s="32"/>
      <c r="AE300" s="32"/>
      <c r="AR300" s="200" t="s">
        <v>430</v>
      </c>
      <c r="AT300" s="200" t="s">
        <v>179</v>
      </c>
      <c r="AU300" s="200" t="s">
        <v>89</v>
      </c>
      <c r="AY300" s="15" t="s">
        <v>177</v>
      </c>
      <c r="BE300" s="201">
        <f>IF(N300="základní",J300,0)</f>
        <v>0</v>
      </c>
      <c r="BF300" s="201">
        <f>IF(N300="snížená",J300,0)</f>
        <v>0</v>
      </c>
      <c r="BG300" s="201">
        <f>IF(N300="zákl. přenesená",J300,0)</f>
        <v>0</v>
      </c>
      <c r="BH300" s="201">
        <f>IF(N300="sníž. přenesená",J300,0)</f>
        <v>0</v>
      </c>
      <c r="BI300" s="201">
        <f>IF(N300="nulová",J300,0)</f>
        <v>0</v>
      </c>
      <c r="BJ300" s="15" t="s">
        <v>87</v>
      </c>
      <c r="BK300" s="201">
        <f>ROUND(I300*H300,2)</f>
        <v>0</v>
      </c>
      <c r="BL300" s="15" t="s">
        <v>430</v>
      </c>
      <c r="BM300" s="200" t="s">
        <v>475</v>
      </c>
    </row>
    <row r="301" spans="1:47" s="2" customFormat="1" ht="11.25">
      <c r="A301" s="32"/>
      <c r="B301" s="33"/>
      <c r="C301" s="34"/>
      <c r="D301" s="202" t="s">
        <v>186</v>
      </c>
      <c r="E301" s="34"/>
      <c r="F301" s="203" t="s">
        <v>476</v>
      </c>
      <c r="G301" s="34"/>
      <c r="H301" s="34"/>
      <c r="I301" s="204"/>
      <c r="J301" s="34"/>
      <c r="K301" s="34"/>
      <c r="L301" s="37"/>
      <c r="M301" s="205"/>
      <c r="N301" s="206"/>
      <c r="O301" s="69"/>
      <c r="P301" s="69"/>
      <c r="Q301" s="69"/>
      <c r="R301" s="69"/>
      <c r="S301" s="69"/>
      <c r="T301" s="70"/>
      <c r="U301" s="32"/>
      <c r="V301" s="32"/>
      <c r="W301" s="32"/>
      <c r="X301" s="32"/>
      <c r="Y301" s="32"/>
      <c r="Z301" s="32"/>
      <c r="AA301" s="32"/>
      <c r="AB301" s="32"/>
      <c r="AC301" s="32"/>
      <c r="AD301" s="32"/>
      <c r="AE301" s="32"/>
      <c r="AT301" s="15" t="s">
        <v>186</v>
      </c>
      <c r="AU301" s="15" t="s">
        <v>89</v>
      </c>
    </row>
    <row r="302" spans="2:63" s="12" customFormat="1" ht="22.9" customHeight="1">
      <c r="B302" s="173"/>
      <c r="C302" s="174"/>
      <c r="D302" s="175" t="s">
        <v>79</v>
      </c>
      <c r="E302" s="187" t="s">
        <v>477</v>
      </c>
      <c r="F302" s="187" t="s">
        <v>478</v>
      </c>
      <c r="G302" s="174"/>
      <c r="H302" s="174"/>
      <c r="I302" s="177"/>
      <c r="J302" s="188">
        <f>BK302</f>
        <v>0</v>
      </c>
      <c r="K302" s="174"/>
      <c r="L302" s="179"/>
      <c r="M302" s="180"/>
      <c r="N302" s="181"/>
      <c r="O302" s="181"/>
      <c r="P302" s="182">
        <f>SUM(P303:P304)</f>
        <v>0</v>
      </c>
      <c r="Q302" s="181"/>
      <c r="R302" s="182">
        <f>SUM(R303:R304)</f>
        <v>0</v>
      </c>
      <c r="S302" s="181"/>
      <c r="T302" s="183">
        <f>SUM(T303:T304)</f>
        <v>0</v>
      </c>
      <c r="AR302" s="184" t="s">
        <v>207</v>
      </c>
      <c r="AT302" s="185" t="s">
        <v>79</v>
      </c>
      <c r="AU302" s="185" t="s">
        <v>87</v>
      </c>
      <c r="AY302" s="184" t="s">
        <v>177</v>
      </c>
      <c r="BK302" s="186">
        <f>SUM(BK303:BK304)</f>
        <v>0</v>
      </c>
    </row>
    <row r="303" spans="1:65" s="2" customFormat="1" ht="14.45" customHeight="1">
      <c r="A303" s="32"/>
      <c r="B303" s="33"/>
      <c r="C303" s="189" t="s">
        <v>479</v>
      </c>
      <c r="D303" s="189" t="s">
        <v>179</v>
      </c>
      <c r="E303" s="190" t="s">
        <v>480</v>
      </c>
      <c r="F303" s="191" t="s">
        <v>481</v>
      </c>
      <c r="G303" s="192" t="s">
        <v>429</v>
      </c>
      <c r="H303" s="193">
        <v>1</v>
      </c>
      <c r="I303" s="194"/>
      <c r="J303" s="195">
        <f>ROUND(I303*H303,2)</f>
        <v>0</v>
      </c>
      <c r="K303" s="191" t="s">
        <v>183</v>
      </c>
      <c r="L303" s="37"/>
      <c r="M303" s="196" t="s">
        <v>1</v>
      </c>
      <c r="N303" s="197" t="s">
        <v>45</v>
      </c>
      <c r="O303" s="69"/>
      <c r="P303" s="198">
        <f>O303*H303</f>
        <v>0</v>
      </c>
      <c r="Q303" s="198">
        <v>0</v>
      </c>
      <c r="R303" s="198">
        <f>Q303*H303</f>
        <v>0</v>
      </c>
      <c r="S303" s="198">
        <v>0</v>
      </c>
      <c r="T303" s="199">
        <f>S303*H303</f>
        <v>0</v>
      </c>
      <c r="U303" s="32"/>
      <c r="V303" s="32"/>
      <c r="W303" s="32"/>
      <c r="X303" s="32"/>
      <c r="Y303" s="32"/>
      <c r="Z303" s="32"/>
      <c r="AA303" s="32"/>
      <c r="AB303" s="32"/>
      <c r="AC303" s="32"/>
      <c r="AD303" s="32"/>
      <c r="AE303" s="32"/>
      <c r="AR303" s="200" t="s">
        <v>430</v>
      </c>
      <c r="AT303" s="200" t="s">
        <v>179</v>
      </c>
      <c r="AU303" s="200" t="s">
        <v>89</v>
      </c>
      <c r="AY303" s="15" t="s">
        <v>177</v>
      </c>
      <c r="BE303" s="201">
        <f>IF(N303="základní",J303,0)</f>
        <v>0</v>
      </c>
      <c r="BF303" s="201">
        <f>IF(N303="snížená",J303,0)</f>
        <v>0</v>
      </c>
      <c r="BG303" s="201">
        <f>IF(N303="zákl. přenesená",J303,0)</f>
        <v>0</v>
      </c>
      <c r="BH303" s="201">
        <f>IF(N303="sníž. přenesená",J303,0)</f>
        <v>0</v>
      </c>
      <c r="BI303" s="201">
        <f>IF(N303="nulová",J303,0)</f>
        <v>0</v>
      </c>
      <c r="BJ303" s="15" t="s">
        <v>87</v>
      </c>
      <c r="BK303" s="201">
        <f>ROUND(I303*H303,2)</f>
        <v>0</v>
      </c>
      <c r="BL303" s="15" t="s">
        <v>430</v>
      </c>
      <c r="BM303" s="200" t="s">
        <v>482</v>
      </c>
    </row>
    <row r="304" spans="1:47" s="2" customFormat="1" ht="11.25">
      <c r="A304" s="32"/>
      <c r="B304" s="33"/>
      <c r="C304" s="34"/>
      <c r="D304" s="202" t="s">
        <v>186</v>
      </c>
      <c r="E304" s="34"/>
      <c r="F304" s="203" t="s">
        <v>481</v>
      </c>
      <c r="G304" s="34"/>
      <c r="H304" s="34"/>
      <c r="I304" s="204"/>
      <c r="J304" s="34"/>
      <c r="K304" s="34"/>
      <c r="L304" s="37"/>
      <c r="M304" s="205"/>
      <c r="N304" s="206"/>
      <c r="O304" s="69"/>
      <c r="P304" s="69"/>
      <c r="Q304" s="69"/>
      <c r="R304" s="69"/>
      <c r="S304" s="69"/>
      <c r="T304" s="70"/>
      <c r="U304" s="32"/>
      <c r="V304" s="32"/>
      <c r="W304" s="32"/>
      <c r="X304" s="32"/>
      <c r="Y304" s="32"/>
      <c r="Z304" s="32"/>
      <c r="AA304" s="32"/>
      <c r="AB304" s="32"/>
      <c r="AC304" s="32"/>
      <c r="AD304" s="32"/>
      <c r="AE304" s="32"/>
      <c r="AT304" s="15" t="s">
        <v>186</v>
      </c>
      <c r="AU304" s="15" t="s">
        <v>89</v>
      </c>
    </row>
    <row r="305" spans="2:63" s="12" customFormat="1" ht="22.9" customHeight="1">
      <c r="B305" s="173"/>
      <c r="C305" s="174"/>
      <c r="D305" s="175" t="s">
        <v>79</v>
      </c>
      <c r="E305" s="187" t="s">
        <v>483</v>
      </c>
      <c r="F305" s="187" t="s">
        <v>484</v>
      </c>
      <c r="G305" s="174"/>
      <c r="H305" s="174"/>
      <c r="I305" s="177"/>
      <c r="J305" s="188">
        <f>BK305</f>
        <v>0</v>
      </c>
      <c r="K305" s="174"/>
      <c r="L305" s="179"/>
      <c r="M305" s="180"/>
      <c r="N305" s="181"/>
      <c r="O305" s="181"/>
      <c r="P305" s="182">
        <f>SUM(P306:P308)</f>
        <v>0</v>
      </c>
      <c r="Q305" s="181"/>
      <c r="R305" s="182">
        <f>SUM(R306:R308)</f>
        <v>0</v>
      </c>
      <c r="S305" s="181"/>
      <c r="T305" s="183">
        <f>SUM(T306:T308)</f>
        <v>0</v>
      </c>
      <c r="AR305" s="184" t="s">
        <v>207</v>
      </c>
      <c r="AT305" s="185" t="s">
        <v>79</v>
      </c>
      <c r="AU305" s="185" t="s">
        <v>87</v>
      </c>
      <c r="AY305" s="184" t="s">
        <v>177</v>
      </c>
      <c r="BK305" s="186">
        <f>SUM(BK306:BK308)</f>
        <v>0</v>
      </c>
    </row>
    <row r="306" spans="1:65" s="2" customFormat="1" ht="14.45" customHeight="1">
      <c r="A306" s="32"/>
      <c r="B306" s="33"/>
      <c r="C306" s="189" t="s">
        <v>485</v>
      </c>
      <c r="D306" s="189" t="s">
        <v>179</v>
      </c>
      <c r="E306" s="190" t="s">
        <v>486</v>
      </c>
      <c r="F306" s="191" t="s">
        <v>487</v>
      </c>
      <c r="G306" s="192" t="s">
        <v>488</v>
      </c>
      <c r="H306" s="193">
        <v>1</v>
      </c>
      <c r="I306" s="194"/>
      <c r="J306" s="195">
        <f>ROUND(I306*H306,2)</f>
        <v>0</v>
      </c>
      <c r="K306" s="191" t="s">
        <v>183</v>
      </c>
      <c r="L306" s="37"/>
      <c r="M306" s="196" t="s">
        <v>1</v>
      </c>
      <c r="N306" s="197" t="s">
        <v>45</v>
      </c>
      <c r="O306" s="69"/>
      <c r="P306" s="198">
        <f>O306*H306</f>
        <v>0</v>
      </c>
      <c r="Q306" s="198">
        <v>0</v>
      </c>
      <c r="R306" s="198">
        <f>Q306*H306</f>
        <v>0</v>
      </c>
      <c r="S306" s="198">
        <v>0</v>
      </c>
      <c r="T306" s="199">
        <f>S306*H306</f>
        <v>0</v>
      </c>
      <c r="U306" s="32"/>
      <c r="V306" s="32"/>
      <c r="W306" s="32"/>
      <c r="X306" s="32"/>
      <c r="Y306" s="32"/>
      <c r="Z306" s="32"/>
      <c r="AA306" s="32"/>
      <c r="AB306" s="32"/>
      <c r="AC306" s="32"/>
      <c r="AD306" s="32"/>
      <c r="AE306" s="32"/>
      <c r="AR306" s="200" t="s">
        <v>430</v>
      </c>
      <c r="AT306" s="200" t="s">
        <v>179</v>
      </c>
      <c r="AU306" s="200" t="s">
        <v>89</v>
      </c>
      <c r="AY306" s="15" t="s">
        <v>177</v>
      </c>
      <c r="BE306" s="201">
        <f>IF(N306="základní",J306,0)</f>
        <v>0</v>
      </c>
      <c r="BF306" s="201">
        <f>IF(N306="snížená",J306,0)</f>
        <v>0</v>
      </c>
      <c r="BG306" s="201">
        <f>IF(N306="zákl. přenesená",J306,0)</f>
        <v>0</v>
      </c>
      <c r="BH306" s="201">
        <f>IF(N306="sníž. přenesená",J306,0)</f>
        <v>0</v>
      </c>
      <c r="BI306" s="201">
        <f>IF(N306="nulová",J306,0)</f>
        <v>0</v>
      </c>
      <c r="BJ306" s="15" t="s">
        <v>87</v>
      </c>
      <c r="BK306" s="201">
        <f>ROUND(I306*H306,2)</f>
        <v>0</v>
      </c>
      <c r="BL306" s="15" t="s">
        <v>430</v>
      </c>
      <c r="BM306" s="200" t="s">
        <v>489</v>
      </c>
    </row>
    <row r="307" spans="1:47" s="2" customFormat="1" ht="11.25">
      <c r="A307" s="32"/>
      <c r="B307" s="33"/>
      <c r="C307" s="34"/>
      <c r="D307" s="202" t="s">
        <v>186</v>
      </c>
      <c r="E307" s="34"/>
      <c r="F307" s="203" t="s">
        <v>490</v>
      </c>
      <c r="G307" s="34"/>
      <c r="H307" s="34"/>
      <c r="I307" s="204"/>
      <c r="J307" s="34"/>
      <c r="K307" s="34"/>
      <c r="L307" s="37"/>
      <c r="M307" s="205"/>
      <c r="N307" s="206"/>
      <c r="O307" s="69"/>
      <c r="P307" s="69"/>
      <c r="Q307" s="69"/>
      <c r="R307" s="69"/>
      <c r="S307" s="69"/>
      <c r="T307" s="70"/>
      <c r="U307" s="32"/>
      <c r="V307" s="32"/>
      <c r="W307" s="32"/>
      <c r="X307" s="32"/>
      <c r="Y307" s="32"/>
      <c r="Z307" s="32"/>
      <c r="AA307" s="32"/>
      <c r="AB307" s="32"/>
      <c r="AC307" s="32"/>
      <c r="AD307" s="32"/>
      <c r="AE307" s="32"/>
      <c r="AT307" s="15" t="s">
        <v>186</v>
      </c>
      <c r="AU307" s="15" t="s">
        <v>89</v>
      </c>
    </row>
    <row r="308" spans="1:47" s="2" customFormat="1" ht="39">
      <c r="A308" s="32"/>
      <c r="B308" s="33"/>
      <c r="C308" s="34"/>
      <c r="D308" s="202" t="s">
        <v>188</v>
      </c>
      <c r="E308" s="34"/>
      <c r="F308" s="207" t="s">
        <v>491</v>
      </c>
      <c r="G308" s="34"/>
      <c r="H308" s="34"/>
      <c r="I308" s="204"/>
      <c r="J308" s="34"/>
      <c r="K308" s="34"/>
      <c r="L308" s="37"/>
      <c r="M308" s="205"/>
      <c r="N308" s="206"/>
      <c r="O308" s="69"/>
      <c r="P308" s="69"/>
      <c r="Q308" s="69"/>
      <c r="R308" s="69"/>
      <c r="S308" s="69"/>
      <c r="T308" s="70"/>
      <c r="U308" s="32"/>
      <c r="V308" s="32"/>
      <c r="W308" s="32"/>
      <c r="X308" s="32"/>
      <c r="Y308" s="32"/>
      <c r="Z308" s="32"/>
      <c r="AA308" s="32"/>
      <c r="AB308" s="32"/>
      <c r="AC308" s="32"/>
      <c r="AD308" s="32"/>
      <c r="AE308" s="32"/>
      <c r="AT308" s="15" t="s">
        <v>188</v>
      </c>
      <c r="AU308" s="15" t="s">
        <v>89</v>
      </c>
    </row>
    <row r="309" spans="2:63" s="12" customFormat="1" ht="22.9" customHeight="1">
      <c r="B309" s="173"/>
      <c r="C309" s="174"/>
      <c r="D309" s="175" t="s">
        <v>79</v>
      </c>
      <c r="E309" s="187" t="s">
        <v>492</v>
      </c>
      <c r="F309" s="187" t="s">
        <v>493</v>
      </c>
      <c r="G309" s="174"/>
      <c r="H309" s="174"/>
      <c r="I309" s="177"/>
      <c r="J309" s="188">
        <f>BK309</f>
        <v>0</v>
      </c>
      <c r="K309" s="174"/>
      <c r="L309" s="179"/>
      <c r="M309" s="180"/>
      <c r="N309" s="181"/>
      <c r="O309" s="181"/>
      <c r="P309" s="182">
        <f>SUM(P310:P311)</f>
        <v>0</v>
      </c>
      <c r="Q309" s="181"/>
      <c r="R309" s="182">
        <f>SUM(R310:R311)</f>
        <v>0</v>
      </c>
      <c r="S309" s="181"/>
      <c r="T309" s="183">
        <f>SUM(T310:T311)</f>
        <v>0</v>
      </c>
      <c r="AR309" s="184" t="s">
        <v>207</v>
      </c>
      <c r="AT309" s="185" t="s">
        <v>79</v>
      </c>
      <c r="AU309" s="185" t="s">
        <v>87</v>
      </c>
      <c r="AY309" s="184" t="s">
        <v>177</v>
      </c>
      <c r="BK309" s="186">
        <f>SUM(BK310:BK311)</f>
        <v>0</v>
      </c>
    </row>
    <row r="310" spans="1:65" s="2" customFormat="1" ht="14.45" customHeight="1">
      <c r="A310" s="32"/>
      <c r="B310" s="33"/>
      <c r="C310" s="189" t="s">
        <v>494</v>
      </c>
      <c r="D310" s="189" t="s">
        <v>179</v>
      </c>
      <c r="E310" s="190" t="s">
        <v>495</v>
      </c>
      <c r="F310" s="191" t="s">
        <v>496</v>
      </c>
      <c r="G310" s="192" t="s">
        <v>429</v>
      </c>
      <c r="H310" s="193">
        <v>1</v>
      </c>
      <c r="I310" s="194"/>
      <c r="J310" s="195">
        <f>ROUND(I310*H310,2)</f>
        <v>0</v>
      </c>
      <c r="K310" s="191" t="s">
        <v>183</v>
      </c>
      <c r="L310" s="37"/>
      <c r="M310" s="196" t="s">
        <v>1</v>
      </c>
      <c r="N310" s="197" t="s">
        <v>45</v>
      </c>
      <c r="O310" s="69"/>
      <c r="P310" s="198">
        <f>O310*H310</f>
        <v>0</v>
      </c>
      <c r="Q310" s="198">
        <v>0</v>
      </c>
      <c r="R310" s="198">
        <f>Q310*H310</f>
        <v>0</v>
      </c>
      <c r="S310" s="198">
        <v>0</v>
      </c>
      <c r="T310" s="199">
        <f>S310*H310</f>
        <v>0</v>
      </c>
      <c r="U310" s="32"/>
      <c r="V310" s="32"/>
      <c r="W310" s="32"/>
      <c r="X310" s="32"/>
      <c r="Y310" s="32"/>
      <c r="Z310" s="32"/>
      <c r="AA310" s="32"/>
      <c r="AB310" s="32"/>
      <c r="AC310" s="32"/>
      <c r="AD310" s="32"/>
      <c r="AE310" s="32"/>
      <c r="AR310" s="200" t="s">
        <v>430</v>
      </c>
      <c r="AT310" s="200" t="s">
        <v>179</v>
      </c>
      <c r="AU310" s="200" t="s">
        <v>89</v>
      </c>
      <c r="AY310" s="15" t="s">
        <v>177</v>
      </c>
      <c r="BE310" s="201">
        <f>IF(N310="základní",J310,0)</f>
        <v>0</v>
      </c>
      <c r="BF310" s="201">
        <f>IF(N310="snížená",J310,0)</f>
        <v>0</v>
      </c>
      <c r="BG310" s="201">
        <f>IF(N310="zákl. přenesená",J310,0)</f>
        <v>0</v>
      </c>
      <c r="BH310" s="201">
        <f>IF(N310="sníž. přenesená",J310,0)</f>
        <v>0</v>
      </c>
      <c r="BI310" s="201">
        <f>IF(N310="nulová",J310,0)</f>
        <v>0</v>
      </c>
      <c r="BJ310" s="15" t="s">
        <v>87</v>
      </c>
      <c r="BK310" s="201">
        <f>ROUND(I310*H310,2)</f>
        <v>0</v>
      </c>
      <c r="BL310" s="15" t="s">
        <v>430</v>
      </c>
      <c r="BM310" s="200" t="s">
        <v>497</v>
      </c>
    </row>
    <row r="311" spans="1:47" s="2" customFormat="1" ht="11.25">
      <c r="A311" s="32"/>
      <c r="B311" s="33"/>
      <c r="C311" s="34"/>
      <c r="D311" s="202" t="s">
        <v>186</v>
      </c>
      <c r="E311" s="34"/>
      <c r="F311" s="203" t="s">
        <v>498</v>
      </c>
      <c r="G311" s="34"/>
      <c r="H311" s="34"/>
      <c r="I311" s="204"/>
      <c r="J311" s="34"/>
      <c r="K311" s="34"/>
      <c r="L311" s="37"/>
      <c r="M311" s="218"/>
      <c r="N311" s="219"/>
      <c r="O311" s="220"/>
      <c r="P311" s="220"/>
      <c r="Q311" s="220"/>
      <c r="R311" s="220"/>
      <c r="S311" s="220"/>
      <c r="T311" s="221"/>
      <c r="U311" s="32"/>
      <c r="V311" s="32"/>
      <c r="W311" s="32"/>
      <c r="X311" s="32"/>
      <c r="Y311" s="32"/>
      <c r="Z311" s="32"/>
      <c r="AA311" s="32"/>
      <c r="AB311" s="32"/>
      <c r="AC311" s="32"/>
      <c r="AD311" s="32"/>
      <c r="AE311" s="32"/>
      <c r="AT311" s="15" t="s">
        <v>186</v>
      </c>
      <c r="AU311" s="15" t="s">
        <v>89</v>
      </c>
    </row>
    <row r="312" spans="1:31" s="2" customFormat="1" ht="6.95" customHeight="1">
      <c r="A312" s="32"/>
      <c r="B312" s="52"/>
      <c r="C312" s="53"/>
      <c r="D312" s="53"/>
      <c r="E312" s="53"/>
      <c r="F312" s="53"/>
      <c r="G312" s="53"/>
      <c r="H312" s="53"/>
      <c r="I312" s="53"/>
      <c r="J312" s="53"/>
      <c r="K312" s="53"/>
      <c r="L312" s="37"/>
      <c r="M312" s="32"/>
      <c r="O312" s="32"/>
      <c r="P312" s="32"/>
      <c r="Q312" s="32"/>
      <c r="R312" s="32"/>
      <c r="S312" s="32"/>
      <c r="T312" s="32"/>
      <c r="U312" s="32"/>
      <c r="V312" s="32"/>
      <c r="W312" s="32"/>
      <c r="X312" s="32"/>
      <c r="Y312" s="32"/>
      <c r="Z312" s="32"/>
      <c r="AA312" s="32"/>
      <c r="AB312" s="32"/>
      <c r="AC312" s="32"/>
      <c r="AD312" s="32"/>
      <c r="AE312" s="32"/>
    </row>
  </sheetData>
  <sheetProtection algorithmName="SHA-512" hashValue="1VasSjtMNazTLxS9pG+Er9W1rpfov33w4V2bGf56tslazATgriIwzt37aqaLHf+LdQ+ydqiF0GiSzrE+oqA8AA==" saltValue="sgsqsQ92mlqZjcFuQtHBgzJA89huG27ZEsNfJSbQ2TbDqsVyLlsYjg4EzJgcelLW7xyUYwybnr8S8LyEUjeIoQ==" spinCount="100000" sheet="1" objects="1" scenarios="1" formatColumns="0" formatRows="0" autoFilter="0"/>
  <autoFilter ref="C135:K311"/>
  <mergeCells count="12">
    <mergeCell ref="E128:H128"/>
    <mergeCell ref="L2:V2"/>
    <mergeCell ref="E85:H85"/>
    <mergeCell ref="E87:H87"/>
    <mergeCell ref="E89:H89"/>
    <mergeCell ref="E124:H124"/>
    <mergeCell ref="E126:H12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3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97</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2:12" s="1" customFormat="1" ht="12" customHeight="1">
      <c r="B8" s="18"/>
      <c r="D8" s="117" t="s">
        <v>137</v>
      </c>
      <c r="L8" s="18"/>
    </row>
    <row r="9" spans="1:31" s="2" customFormat="1" ht="16.5" customHeight="1">
      <c r="A9" s="32"/>
      <c r="B9" s="37"/>
      <c r="C9" s="32"/>
      <c r="D9" s="32"/>
      <c r="E9" s="278" t="s">
        <v>138</v>
      </c>
      <c r="F9" s="280"/>
      <c r="G9" s="280"/>
      <c r="H9" s="280"/>
      <c r="I9" s="32"/>
      <c r="J9" s="32"/>
      <c r="K9" s="32"/>
      <c r="L9" s="49"/>
      <c r="S9" s="32"/>
      <c r="T9" s="32"/>
      <c r="U9" s="32"/>
      <c r="V9" s="32"/>
      <c r="W9" s="32"/>
      <c r="X9" s="32"/>
      <c r="Y9" s="32"/>
      <c r="Z9" s="32"/>
      <c r="AA9" s="32"/>
      <c r="AB9" s="32"/>
      <c r="AC9" s="32"/>
      <c r="AD9" s="32"/>
      <c r="AE9" s="32"/>
    </row>
    <row r="10" spans="1:31" s="2" customFormat="1" ht="12" customHeight="1">
      <c r="A10" s="32"/>
      <c r="B10" s="37"/>
      <c r="C10" s="32"/>
      <c r="D10" s="117" t="s">
        <v>139</v>
      </c>
      <c r="E10" s="32"/>
      <c r="F10" s="32"/>
      <c r="G10" s="32"/>
      <c r="H10" s="32"/>
      <c r="I10" s="32"/>
      <c r="J10" s="32"/>
      <c r="K10" s="32"/>
      <c r="L10" s="49"/>
      <c r="S10" s="32"/>
      <c r="T10" s="32"/>
      <c r="U10" s="32"/>
      <c r="V10" s="32"/>
      <c r="W10" s="32"/>
      <c r="X10" s="32"/>
      <c r="Y10" s="32"/>
      <c r="Z10" s="32"/>
      <c r="AA10" s="32"/>
      <c r="AB10" s="32"/>
      <c r="AC10" s="32"/>
      <c r="AD10" s="32"/>
      <c r="AE10" s="32"/>
    </row>
    <row r="11" spans="1:31" s="2" customFormat="1" ht="16.5" customHeight="1">
      <c r="A11" s="32"/>
      <c r="B11" s="37"/>
      <c r="C11" s="32"/>
      <c r="D11" s="32"/>
      <c r="E11" s="281" t="s">
        <v>499</v>
      </c>
      <c r="F11" s="280"/>
      <c r="G11" s="280"/>
      <c r="H11" s="280"/>
      <c r="I11" s="32"/>
      <c r="J11" s="32"/>
      <c r="K11" s="32"/>
      <c r="L11" s="49"/>
      <c r="S11" s="32"/>
      <c r="T11" s="32"/>
      <c r="U11" s="32"/>
      <c r="V11" s="32"/>
      <c r="W11" s="32"/>
      <c r="X11" s="32"/>
      <c r="Y11" s="32"/>
      <c r="Z11" s="32"/>
      <c r="AA11" s="32"/>
      <c r="AB11" s="32"/>
      <c r="AC11" s="32"/>
      <c r="AD11" s="32"/>
      <c r="AE11" s="32"/>
    </row>
    <row r="12" spans="1:31" s="2" customFormat="1" ht="11.25">
      <c r="A12" s="32"/>
      <c r="B12" s="37"/>
      <c r="C12" s="32"/>
      <c r="D12" s="32"/>
      <c r="E12" s="32"/>
      <c r="F12" s="32"/>
      <c r="G12" s="32"/>
      <c r="H12" s="32"/>
      <c r="I12" s="32"/>
      <c r="J12" s="32"/>
      <c r="K12" s="32"/>
      <c r="L12" s="49"/>
      <c r="S12" s="32"/>
      <c r="T12" s="32"/>
      <c r="U12" s="32"/>
      <c r="V12" s="32"/>
      <c r="W12" s="32"/>
      <c r="X12" s="32"/>
      <c r="Y12" s="32"/>
      <c r="Z12" s="32"/>
      <c r="AA12" s="32"/>
      <c r="AB12" s="32"/>
      <c r="AC12" s="32"/>
      <c r="AD12" s="32"/>
      <c r="AE12" s="32"/>
    </row>
    <row r="13" spans="1:31" s="2" customFormat="1" ht="12" customHeight="1">
      <c r="A13" s="32"/>
      <c r="B13" s="37"/>
      <c r="C13" s="32"/>
      <c r="D13" s="117" t="s">
        <v>18</v>
      </c>
      <c r="E13" s="32"/>
      <c r="F13" s="108" t="s">
        <v>1</v>
      </c>
      <c r="G13" s="32"/>
      <c r="H13" s="32"/>
      <c r="I13" s="117" t="s">
        <v>19</v>
      </c>
      <c r="J13" s="108" t="s">
        <v>1</v>
      </c>
      <c r="K13" s="32"/>
      <c r="L13" s="49"/>
      <c r="S13" s="32"/>
      <c r="T13" s="32"/>
      <c r="U13" s="32"/>
      <c r="V13" s="32"/>
      <c r="W13" s="32"/>
      <c r="X13" s="32"/>
      <c r="Y13" s="32"/>
      <c r="Z13" s="32"/>
      <c r="AA13" s="32"/>
      <c r="AB13" s="32"/>
      <c r="AC13" s="32"/>
      <c r="AD13" s="32"/>
      <c r="AE13" s="32"/>
    </row>
    <row r="14" spans="1:31" s="2" customFormat="1" ht="12" customHeight="1">
      <c r="A14" s="32"/>
      <c r="B14" s="37"/>
      <c r="C14" s="32"/>
      <c r="D14" s="117" t="s">
        <v>20</v>
      </c>
      <c r="E14" s="32"/>
      <c r="F14" s="108" t="s">
        <v>21</v>
      </c>
      <c r="G14" s="32"/>
      <c r="H14" s="32"/>
      <c r="I14" s="117" t="s">
        <v>22</v>
      </c>
      <c r="J14" s="118" t="str">
        <f>'Rekapitulace stavby'!AN8</f>
        <v>18. 4. 2020</v>
      </c>
      <c r="K14" s="32"/>
      <c r="L14" s="49"/>
      <c r="S14" s="32"/>
      <c r="T14" s="32"/>
      <c r="U14" s="32"/>
      <c r="V14" s="32"/>
      <c r="W14" s="32"/>
      <c r="X14" s="32"/>
      <c r="Y14" s="32"/>
      <c r="Z14" s="32"/>
      <c r="AA14" s="32"/>
      <c r="AB14" s="32"/>
      <c r="AC14" s="32"/>
      <c r="AD14" s="32"/>
      <c r="AE14" s="32"/>
    </row>
    <row r="15" spans="1:31" s="2" customFormat="1" ht="10.9" customHeight="1">
      <c r="A15" s="32"/>
      <c r="B15" s="37"/>
      <c r="C15" s="32"/>
      <c r="D15" s="32"/>
      <c r="E15" s="32"/>
      <c r="F15" s="32"/>
      <c r="G15" s="32"/>
      <c r="H15" s="32"/>
      <c r="I15" s="32"/>
      <c r="J15" s="32"/>
      <c r="K15" s="32"/>
      <c r="L15" s="49"/>
      <c r="S15" s="32"/>
      <c r="T15" s="32"/>
      <c r="U15" s="32"/>
      <c r="V15" s="32"/>
      <c r="W15" s="32"/>
      <c r="X15" s="32"/>
      <c r="Y15" s="32"/>
      <c r="Z15" s="32"/>
      <c r="AA15" s="32"/>
      <c r="AB15" s="32"/>
      <c r="AC15" s="32"/>
      <c r="AD15" s="32"/>
      <c r="AE15" s="32"/>
    </row>
    <row r="16" spans="1:31" s="2" customFormat="1" ht="12" customHeight="1">
      <c r="A16" s="32"/>
      <c r="B16" s="37"/>
      <c r="C16" s="32"/>
      <c r="D16" s="117" t="s">
        <v>24</v>
      </c>
      <c r="E16" s="32"/>
      <c r="F16" s="32"/>
      <c r="G16" s="32"/>
      <c r="H16" s="32"/>
      <c r="I16" s="117" t="s">
        <v>25</v>
      </c>
      <c r="J16" s="108" t="s">
        <v>26</v>
      </c>
      <c r="K16" s="32"/>
      <c r="L16" s="49"/>
      <c r="S16" s="32"/>
      <c r="T16" s="32"/>
      <c r="U16" s="32"/>
      <c r="V16" s="32"/>
      <c r="W16" s="32"/>
      <c r="X16" s="32"/>
      <c r="Y16" s="32"/>
      <c r="Z16" s="32"/>
      <c r="AA16" s="32"/>
      <c r="AB16" s="32"/>
      <c r="AC16" s="32"/>
      <c r="AD16" s="32"/>
      <c r="AE16" s="32"/>
    </row>
    <row r="17" spans="1:31" s="2" customFormat="1" ht="18" customHeight="1">
      <c r="A17" s="32"/>
      <c r="B17" s="37"/>
      <c r="C17" s="32"/>
      <c r="D17" s="32"/>
      <c r="E17" s="108" t="s">
        <v>27</v>
      </c>
      <c r="F17" s="32"/>
      <c r="G17" s="32"/>
      <c r="H17" s="32"/>
      <c r="I17" s="117" t="s">
        <v>28</v>
      </c>
      <c r="J17" s="108" t="s">
        <v>29</v>
      </c>
      <c r="K17" s="32"/>
      <c r="L17" s="49"/>
      <c r="S17" s="32"/>
      <c r="T17" s="32"/>
      <c r="U17" s="32"/>
      <c r="V17" s="32"/>
      <c r="W17" s="32"/>
      <c r="X17" s="32"/>
      <c r="Y17" s="32"/>
      <c r="Z17" s="32"/>
      <c r="AA17" s="32"/>
      <c r="AB17" s="32"/>
      <c r="AC17" s="32"/>
      <c r="AD17" s="32"/>
      <c r="AE17" s="32"/>
    </row>
    <row r="18" spans="1:31" s="2" customFormat="1" ht="6.95" customHeight="1">
      <c r="A18" s="32"/>
      <c r="B18" s="37"/>
      <c r="C18" s="32"/>
      <c r="D18" s="32"/>
      <c r="E18" s="32"/>
      <c r="F18" s="32"/>
      <c r="G18" s="32"/>
      <c r="H18" s="32"/>
      <c r="I18" s="32"/>
      <c r="J18" s="32"/>
      <c r="K18" s="32"/>
      <c r="L18" s="49"/>
      <c r="S18" s="32"/>
      <c r="T18" s="32"/>
      <c r="U18" s="32"/>
      <c r="V18" s="32"/>
      <c r="W18" s="32"/>
      <c r="X18" s="32"/>
      <c r="Y18" s="32"/>
      <c r="Z18" s="32"/>
      <c r="AA18" s="32"/>
      <c r="AB18" s="32"/>
      <c r="AC18" s="32"/>
      <c r="AD18" s="32"/>
      <c r="AE18" s="32"/>
    </row>
    <row r="19" spans="1:31" s="2" customFormat="1" ht="12" customHeight="1">
      <c r="A19" s="32"/>
      <c r="B19" s="37"/>
      <c r="C19" s="32"/>
      <c r="D19" s="117" t="s">
        <v>30</v>
      </c>
      <c r="E19" s="32"/>
      <c r="F19" s="32"/>
      <c r="G19" s="32"/>
      <c r="H19" s="32"/>
      <c r="I19" s="117" t="s">
        <v>25</v>
      </c>
      <c r="J19" s="28" t="str">
        <f>'Rekapitulace stavby'!AN13</f>
        <v>Vyplň údaj</v>
      </c>
      <c r="K19" s="32"/>
      <c r="L19" s="49"/>
      <c r="S19" s="32"/>
      <c r="T19" s="32"/>
      <c r="U19" s="32"/>
      <c r="V19" s="32"/>
      <c r="W19" s="32"/>
      <c r="X19" s="32"/>
      <c r="Y19" s="32"/>
      <c r="Z19" s="32"/>
      <c r="AA19" s="32"/>
      <c r="AB19" s="32"/>
      <c r="AC19" s="32"/>
      <c r="AD19" s="32"/>
      <c r="AE19" s="32"/>
    </row>
    <row r="20" spans="1:31" s="2" customFormat="1" ht="18" customHeight="1">
      <c r="A20" s="32"/>
      <c r="B20" s="37"/>
      <c r="C20" s="32"/>
      <c r="D20" s="32"/>
      <c r="E20" s="282" t="str">
        <f>'Rekapitulace stavby'!E14</f>
        <v>Vyplň údaj</v>
      </c>
      <c r="F20" s="283"/>
      <c r="G20" s="283"/>
      <c r="H20" s="283"/>
      <c r="I20" s="117" t="s">
        <v>28</v>
      </c>
      <c r="J20" s="28" t="str">
        <f>'Rekapitulace stavby'!AN14</f>
        <v>Vyplň údaj</v>
      </c>
      <c r="K20" s="32"/>
      <c r="L20" s="49"/>
      <c r="S20" s="32"/>
      <c r="T20" s="32"/>
      <c r="U20" s="32"/>
      <c r="V20" s="32"/>
      <c r="W20" s="32"/>
      <c r="X20" s="32"/>
      <c r="Y20" s="32"/>
      <c r="Z20" s="32"/>
      <c r="AA20" s="32"/>
      <c r="AB20" s="32"/>
      <c r="AC20" s="32"/>
      <c r="AD20" s="32"/>
      <c r="AE20" s="32"/>
    </row>
    <row r="21" spans="1:31" s="2" customFormat="1" ht="6.95" customHeight="1">
      <c r="A21" s="32"/>
      <c r="B21" s="37"/>
      <c r="C21" s="32"/>
      <c r="D21" s="32"/>
      <c r="E21" s="32"/>
      <c r="F21" s="32"/>
      <c r="G21" s="32"/>
      <c r="H21" s="32"/>
      <c r="I21" s="32"/>
      <c r="J21" s="32"/>
      <c r="K21" s="32"/>
      <c r="L21" s="49"/>
      <c r="S21" s="32"/>
      <c r="T21" s="32"/>
      <c r="U21" s="32"/>
      <c r="V21" s="32"/>
      <c r="W21" s="32"/>
      <c r="X21" s="32"/>
      <c r="Y21" s="32"/>
      <c r="Z21" s="32"/>
      <c r="AA21" s="32"/>
      <c r="AB21" s="32"/>
      <c r="AC21" s="32"/>
      <c r="AD21" s="32"/>
      <c r="AE21" s="32"/>
    </row>
    <row r="22" spans="1:31" s="2" customFormat="1" ht="12" customHeight="1">
      <c r="A22" s="32"/>
      <c r="B22" s="37"/>
      <c r="C22" s="32"/>
      <c r="D22" s="117" t="s">
        <v>32</v>
      </c>
      <c r="E22" s="32"/>
      <c r="F22" s="32"/>
      <c r="G22" s="32"/>
      <c r="H22" s="32"/>
      <c r="I22" s="117" t="s">
        <v>25</v>
      </c>
      <c r="J22" s="108" t="s">
        <v>33</v>
      </c>
      <c r="K22" s="32"/>
      <c r="L22" s="49"/>
      <c r="S22" s="32"/>
      <c r="T22" s="32"/>
      <c r="U22" s="32"/>
      <c r="V22" s="32"/>
      <c r="W22" s="32"/>
      <c r="X22" s="32"/>
      <c r="Y22" s="32"/>
      <c r="Z22" s="32"/>
      <c r="AA22" s="32"/>
      <c r="AB22" s="32"/>
      <c r="AC22" s="32"/>
      <c r="AD22" s="32"/>
      <c r="AE22" s="32"/>
    </row>
    <row r="23" spans="1:31" s="2" customFormat="1" ht="18" customHeight="1">
      <c r="A23" s="32"/>
      <c r="B23" s="37"/>
      <c r="C23" s="32"/>
      <c r="D23" s="32"/>
      <c r="E23" s="108" t="s">
        <v>34</v>
      </c>
      <c r="F23" s="32"/>
      <c r="G23" s="32"/>
      <c r="H23" s="32"/>
      <c r="I23" s="117" t="s">
        <v>28</v>
      </c>
      <c r="J23" s="108" t="s">
        <v>35</v>
      </c>
      <c r="K23" s="32"/>
      <c r="L23" s="49"/>
      <c r="S23" s="32"/>
      <c r="T23" s="32"/>
      <c r="U23" s="32"/>
      <c r="V23" s="32"/>
      <c r="W23" s="32"/>
      <c r="X23" s="32"/>
      <c r="Y23" s="32"/>
      <c r="Z23" s="32"/>
      <c r="AA23" s="32"/>
      <c r="AB23" s="32"/>
      <c r="AC23" s="32"/>
      <c r="AD23" s="32"/>
      <c r="AE23" s="32"/>
    </row>
    <row r="24" spans="1:31" s="2" customFormat="1" ht="6.95" customHeight="1">
      <c r="A24" s="32"/>
      <c r="B24" s="37"/>
      <c r="C24" s="32"/>
      <c r="D24" s="32"/>
      <c r="E24" s="32"/>
      <c r="F24" s="32"/>
      <c r="G24" s="32"/>
      <c r="H24" s="32"/>
      <c r="I24" s="32"/>
      <c r="J24" s="32"/>
      <c r="K24" s="32"/>
      <c r="L24" s="49"/>
      <c r="S24" s="32"/>
      <c r="T24" s="32"/>
      <c r="U24" s="32"/>
      <c r="V24" s="32"/>
      <c r="W24" s="32"/>
      <c r="X24" s="32"/>
      <c r="Y24" s="32"/>
      <c r="Z24" s="32"/>
      <c r="AA24" s="32"/>
      <c r="AB24" s="32"/>
      <c r="AC24" s="32"/>
      <c r="AD24" s="32"/>
      <c r="AE24" s="32"/>
    </row>
    <row r="25" spans="1:31" s="2" customFormat="1" ht="12" customHeight="1">
      <c r="A25" s="32"/>
      <c r="B25" s="37"/>
      <c r="C25" s="32"/>
      <c r="D25" s="117" t="s">
        <v>37</v>
      </c>
      <c r="E25" s="32"/>
      <c r="F25" s="32"/>
      <c r="G25" s="32"/>
      <c r="H25" s="32"/>
      <c r="I25" s="117" t="s">
        <v>25</v>
      </c>
      <c r="J25" s="108" t="str">
        <f>IF('Rekapitulace stavby'!AN19="","",'Rekapitulace stavby'!AN19)</f>
        <v/>
      </c>
      <c r="K25" s="32"/>
      <c r="L25" s="49"/>
      <c r="S25" s="32"/>
      <c r="T25" s="32"/>
      <c r="U25" s="32"/>
      <c r="V25" s="32"/>
      <c r="W25" s="32"/>
      <c r="X25" s="32"/>
      <c r="Y25" s="32"/>
      <c r="Z25" s="32"/>
      <c r="AA25" s="32"/>
      <c r="AB25" s="32"/>
      <c r="AC25" s="32"/>
      <c r="AD25" s="32"/>
      <c r="AE25" s="32"/>
    </row>
    <row r="26" spans="1:31" s="2" customFormat="1" ht="18" customHeight="1">
      <c r="A26" s="32"/>
      <c r="B26" s="37"/>
      <c r="C26" s="32"/>
      <c r="D26" s="32"/>
      <c r="E26" s="108" t="str">
        <f>IF('Rekapitulace stavby'!E20="","",'Rekapitulace stavby'!E20)</f>
        <v xml:space="preserve"> </v>
      </c>
      <c r="F26" s="32"/>
      <c r="G26" s="32"/>
      <c r="H26" s="32"/>
      <c r="I26" s="117" t="s">
        <v>28</v>
      </c>
      <c r="J26" s="108" t="str">
        <f>IF('Rekapitulace stavby'!AN20="","",'Rekapitulace stavby'!AN20)</f>
        <v/>
      </c>
      <c r="K26" s="32"/>
      <c r="L26" s="49"/>
      <c r="S26" s="32"/>
      <c r="T26" s="32"/>
      <c r="U26" s="32"/>
      <c r="V26" s="32"/>
      <c r="W26" s="32"/>
      <c r="X26" s="32"/>
      <c r="Y26" s="32"/>
      <c r="Z26" s="32"/>
      <c r="AA26" s="32"/>
      <c r="AB26" s="32"/>
      <c r="AC26" s="32"/>
      <c r="AD26" s="32"/>
      <c r="AE26" s="32"/>
    </row>
    <row r="27" spans="1:31" s="2" customFormat="1" ht="6.95" customHeight="1">
      <c r="A27" s="32"/>
      <c r="B27" s="37"/>
      <c r="C27" s="32"/>
      <c r="D27" s="32"/>
      <c r="E27" s="32"/>
      <c r="F27" s="32"/>
      <c r="G27" s="32"/>
      <c r="H27" s="32"/>
      <c r="I27" s="32"/>
      <c r="J27" s="32"/>
      <c r="K27" s="32"/>
      <c r="L27" s="49"/>
      <c r="S27" s="32"/>
      <c r="T27" s="32"/>
      <c r="U27" s="32"/>
      <c r="V27" s="32"/>
      <c r="W27" s="32"/>
      <c r="X27" s="32"/>
      <c r="Y27" s="32"/>
      <c r="Z27" s="32"/>
      <c r="AA27" s="32"/>
      <c r="AB27" s="32"/>
      <c r="AC27" s="32"/>
      <c r="AD27" s="32"/>
      <c r="AE27" s="32"/>
    </row>
    <row r="28" spans="1:31" s="2" customFormat="1" ht="12" customHeight="1">
      <c r="A28" s="32"/>
      <c r="B28" s="37"/>
      <c r="C28" s="32"/>
      <c r="D28" s="117" t="s">
        <v>39</v>
      </c>
      <c r="E28" s="32"/>
      <c r="F28" s="32"/>
      <c r="G28" s="32"/>
      <c r="H28" s="32"/>
      <c r="I28" s="32"/>
      <c r="J28" s="32"/>
      <c r="K28" s="32"/>
      <c r="L28" s="49"/>
      <c r="S28" s="32"/>
      <c r="T28" s="32"/>
      <c r="U28" s="32"/>
      <c r="V28" s="32"/>
      <c r="W28" s="32"/>
      <c r="X28" s="32"/>
      <c r="Y28" s="32"/>
      <c r="Z28" s="32"/>
      <c r="AA28" s="32"/>
      <c r="AB28" s="32"/>
      <c r="AC28" s="32"/>
      <c r="AD28" s="32"/>
      <c r="AE28" s="32"/>
    </row>
    <row r="29" spans="1:31" s="8" customFormat="1" ht="16.5" customHeight="1">
      <c r="A29" s="119"/>
      <c r="B29" s="120"/>
      <c r="C29" s="119"/>
      <c r="D29" s="119"/>
      <c r="E29" s="284" t="s">
        <v>1</v>
      </c>
      <c r="F29" s="284"/>
      <c r="G29" s="284"/>
      <c r="H29" s="284"/>
      <c r="I29" s="119"/>
      <c r="J29" s="119"/>
      <c r="K29" s="119"/>
      <c r="L29" s="121"/>
      <c r="S29" s="119"/>
      <c r="T29" s="119"/>
      <c r="U29" s="119"/>
      <c r="V29" s="119"/>
      <c r="W29" s="119"/>
      <c r="X29" s="119"/>
      <c r="Y29" s="119"/>
      <c r="Z29" s="119"/>
      <c r="AA29" s="119"/>
      <c r="AB29" s="119"/>
      <c r="AC29" s="119"/>
      <c r="AD29" s="119"/>
      <c r="AE29" s="119"/>
    </row>
    <row r="30" spans="1:31" s="2" customFormat="1" ht="6.95" customHeight="1">
      <c r="A30" s="32"/>
      <c r="B30" s="37"/>
      <c r="C30" s="32"/>
      <c r="D30" s="32"/>
      <c r="E30" s="32"/>
      <c r="F30" s="32"/>
      <c r="G30" s="32"/>
      <c r="H30" s="32"/>
      <c r="I30" s="32"/>
      <c r="J30" s="32"/>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25.35" customHeight="1">
      <c r="A32" s="32"/>
      <c r="B32" s="37"/>
      <c r="C32" s="32"/>
      <c r="D32" s="123" t="s">
        <v>40</v>
      </c>
      <c r="E32" s="32"/>
      <c r="F32" s="32"/>
      <c r="G32" s="32"/>
      <c r="H32" s="32"/>
      <c r="I32" s="32"/>
      <c r="J32" s="124">
        <f>ROUND(J136,2)</f>
        <v>0</v>
      </c>
      <c r="K32" s="32"/>
      <c r="L32" s="49"/>
      <c r="S32" s="32"/>
      <c r="T32" s="32"/>
      <c r="U32" s="32"/>
      <c r="V32" s="32"/>
      <c r="W32" s="32"/>
      <c r="X32" s="32"/>
      <c r="Y32" s="32"/>
      <c r="Z32" s="32"/>
      <c r="AA32" s="32"/>
      <c r="AB32" s="32"/>
      <c r="AC32" s="32"/>
      <c r="AD32" s="32"/>
      <c r="AE32" s="32"/>
    </row>
    <row r="33" spans="1:31" s="2" customFormat="1" ht="6.95" customHeight="1">
      <c r="A33" s="32"/>
      <c r="B33" s="37"/>
      <c r="C33" s="32"/>
      <c r="D33" s="122"/>
      <c r="E33" s="122"/>
      <c r="F33" s="122"/>
      <c r="G33" s="122"/>
      <c r="H33" s="122"/>
      <c r="I33" s="122"/>
      <c r="J33" s="122"/>
      <c r="K33" s="122"/>
      <c r="L33" s="49"/>
      <c r="S33" s="32"/>
      <c r="T33" s="32"/>
      <c r="U33" s="32"/>
      <c r="V33" s="32"/>
      <c r="W33" s="32"/>
      <c r="X33" s="32"/>
      <c r="Y33" s="32"/>
      <c r="Z33" s="32"/>
      <c r="AA33" s="32"/>
      <c r="AB33" s="32"/>
      <c r="AC33" s="32"/>
      <c r="AD33" s="32"/>
      <c r="AE33" s="32"/>
    </row>
    <row r="34" spans="1:31" s="2" customFormat="1" ht="14.45" customHeight="1">
      <c r="A34" s="32"/>
      <c r="B34" s="37"/>
      <c r="C34" s="32"/>
      <c r="D34" s="32"/>
      <c r="E34" s="32"/>
      <c r="F34" s="125" t="s">
        <v>42</v>
      </c>
      <c r="G34" s="32"/>
      <c r="H34" s="32"/>
      <c r="I34" s="125" t="s">
        <v>41</v>
      </c>
      <c r="J34" s="125" t="s">
        <v>43</v>
      </c>
      <c r="K34" s="32"/>
      <c r="L34" s="49"/>
      <c r="S34" s="32"/>
      <c r="T34" s="32"/>
      <c r="U34" s="32"/>
      <c r="V34" s="32"/>
      <c r="W34" s="32"/>
      <c r="X34" s="32"/>
      <c r="Y34" s="32"/>
      <c r="Z34" s="32"/>
      <c r="AA34" s="32"/>
      <c r="AB34" s="32"/>
      <c r="AC34" s="32"/>
      <c r="AD34" s="32"/>
      <c r="AE34" s="32"/>
    </row>
    <row r="35" spans="1:31" s="2" customFormat="1" ht="14.45" customHeight="1">
      <c r="A35" s="32"/>
      <c r="B35" s="37"/>
      <c r="C35" s="32"/>
      <c r="D35" s="126" t="s">
        <v>44</v>
      </c>
      <c r="E35" s="117" t="s">
        <v>45</v>
      </c>
      <c r="F35" s="127">
        <f>ROUND((SUM(BE136:BE364)),2)</f>
        <v>0</v>
      </c>
      <c r="G35" s="32"/>
      <c r="H35" s="32"/>
      <c r="I35" s="128">
        <v>0.21</v>
      </c>
      <c r="J35" s="127">
        <f>ROUND(((SUM(BE136:BE364))*I35),2)</f>
        <v>0</v>
      </c>
      <c r="K35" s="32"/>
      <c r="L35" s="49"/>
      <c r="S35" s="32"/>
      <c r="T35" s="32"/>
      <c r="U35" s="32"/>
      <c r="V35" s="32"/>
      <c r="W35" s="32"/>
      <c r="X35" s="32"/>
      <c r="Y35" s="32"/>
      <c r="Z35" s="32"/>
      <c r="AA35" s="32"/>
      <c r="AB35" s="32"/>
      <c r="AC35" s="32"/>
      <c r="AD35" s="32"/>
      <c r="AE35" s="32"/>
    </row>
    <row r="36" spans="1:31" s="2" customFormat="1" ht="14.45" customHeight="1">
      <c r="A36" s="32"/>
      <c r="B36" s="37"/>
      <c r="C36" s="32"/>
      <c r="D36" s="32"/>
      <c r="E36" s="117" t="s">
        <v>46</v>
      </c>
      <c r="F36" s="127">
        <f>ROUND((SUM(BF136:BF364)),2)</f>
        <v>0</v>
      </c>
      <c r="G36" s="32"/>
      <c r="H36" s="32"/>
      <c r="I36" s="128">
        <v>0.15</v>
      </c>
      <c r="J36" s="127">
        <f>ROUND(((SUM(BF136:BF364))*I36),2)</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47</v>
      </c>
      <c r="F37" s="127">
        <f>ROUND((SUM(BG136:BG364)),2)</f>
        <v>0</v>
      </c>
      <c r="G37" s="32"/>
      <c r="H37" s="32"/>
      <c r="I37" s="128">
        <v>0.21</v>
      </c>
      <c r="J37" s="127">
        <f>0</f>
        <v>0</v>
      </c>
      <c r="K37" s="32"/>
      <c r="L37" s="49"/>
      <c r="S37" s="32"/>
      <c r="T37" s="32"/>
      <c r="U37" s="32"/>
      <c r="V37" s="32"/>
      <c r="W37" s="32"/>
      <c r="X37" s="32"/>
      <c r="Y37" s="32"/>
      <c r="Z37" s="32"/>
      <c r="AA37" s="32"/>
      <c r="AB37" s="32"/>
      <c r="AC37" s="32"/>
      <c r="AD37" s="32"/>
      <c r="AE37" s="32"/>
    </row>
    <row r="38" spans="1:31" s="2" customFormat="1" ht="14.45" customHeight="1" hidden="1">
      <c r="A38" s="32"/>
      <c r="B38" s="37"/>
      <c r="C38" s="32"/>
      <c r="D38" s="32"/>
      <c r="E38" s="117" t="s">
        <v>48</v>
      </c>
      <c r="F38" s="127">
        <f>ROUND((SUM(BH136:BH364)),2)</f>
        <v>0</v>
      </c>
      <c r="G38" s="32"/>
      <c r="H38" s="32"/>
      <c r="I38" s="128">
        <v>0.15</v>
      </c>
      <c r="J38" s="127">
        <f>0</f>
        <v>0</v>
      </c>
      <c r="K38" s="32"/>
      <c r="L38" s="49"/>
      <c r="S38" s="32"/>
      <c r="T38" s="32"/>
      <c r="U38" s="32"/>
      <c r="V38" s="32"/>
      <c r="W38" s="32"/>
      <c r="X38" s="32"/>
      <c r="Y38" s="32"/>
      <c r="Z38" s="32"/>
      <c r="AA38" s="32"/>
      <c r="AB38" s="32"/>
      <c r="AC38" s="32"/>
      <c r="AD38" s="32"/>
      <c r="AE38" s="32"/>
    </row>
    <row r="39" spans="1:31" s="2" customFormat="1" ht="14.45" customHeight="1" hidden="1">
      <c r="A39" s="32"/>
      <c r="B39" s="37"/>
      <c r="C39" s="32"/>
      <c r="D39" s="32"/>
      <c r="E39" s="117" t="s">
        <v>49</v>
      </c>
      <c r="F39" s="127">
        <f>ROUND((SUM(BI136:BI364)),2)</f>
        <v>0</v>
      </c>
      <c r="G39" s="32"/>
      <c r="H39" s="32"/>
      <c r="I39" s="128">
        <v>0</v>
      </c>
      <c r="J39" s="127">
        <f>0</f>
        <v>0</v>
      </c>
      <c r="K39" s="32"/>
      <c r="L39" s="49"/>
      <c r="S39" s="32"/>
      <c r="T39" s="32"/>
      <c r="U39" s="32"/>
      <c r="V39" s="32"/>
      <c r="W39" s="32"/>
      <c r="X39" s="32"/>
      <c r="Y39" s="32"/>
      <c r="Z39" s="32"/>
      <c r="AA39" s="32"/>
      <c r="AB39" s="32"/>
      <c r="AC39" s="32"/>
      <c r="AD39" s="32"/>
      <c r="AE39" s="32"/>
    </row>
    <row r="40" spans="1:31" s="2" customFormat="1" ht="6.9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1:31" s="2" customFormat="1" ht="25.35" customHeight="1">
      <c r="A41" s="32"/>
      <c r="B41" s="37"/>
      <c r="C41" s="129"/>
      <c r="D41" s="130" t="s">
        <v>50</v>
      </c>
      <c r="E41" s="131"/>
      <c r="F41" s="131"/>
      <c r="G41" s="132" t="s">
        <v>51</v>
      </c>
      <c r="H41" s="133" t="s">
        <v>52</v>
      </c>
      <c r="I41" s="131"/>
      <c r="J41" s="134">
        <f>SUM(J32:J39)</f>
        <v>0</v>
      </c>
      <c r="K41" s="135"/>
      <c r="L41" s="49"/>
      <c r="S41" s="32"/>
      <c r="T41" s="32"/>
      <c r="U41" s="32"/>
      <c r="V41" s="32"/>
      <c r="W41" s="32"/>
      <c r="X41" s="32"/>
      <c r="Y41" s="32"/>
      <c r="Z41" s="32"/>
      <c r="AA41" s="32"/>
      <c r="AB41" s="32"/>
      <c r="AC41" s="32"/>
      <c r="AD41" s="32"/>
      <c r="AE41" s="32"/>
    </row>
    <row r="42" spans="1:31" s="2" customFormat="1" ht="14.45" customHeight="1">
      <c r="A42" s="32"/>
      <c r="B42" s="37"/>
      <c r="C42" s="32"/>
      <c r="D42" s="32"/>
      <c r="E42" s="32"/>
      <c r="F42" s="32"/>
      <c r="G42" s="32"/>
      <c r="H42" s="32"/>
      <c r="I42" s="32"/>
      <c r="J42" s="32"/>
      <c r="K42" s="32"/>
      <c r="L42" s="49"/>
      <c r="S42" s="32"/>
      <c r="T42" s="32"/>
      <c r="U42" s="32"/>
      <c r="V42" s="32"/>
      <c r="W42" s="32"/>
      <c r="X42" s="32"/>
      <c r="Y42" s="32"/>
      <c r="Z42" s="32"/>
      <c r="AA42" s="32"/>
      <c r="AB42" s="32"/>
      <c r="AC42" s="32"/>
      <c r="AD42" s="32"/>
      <c r="AE42" s="32"/>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2:12" s="1" customFormat="1" ht="12" customHeight="1">
      <c r="B86" s="19"/>
      <c r="C86" s="27" t="s">
        <v>137</v>
      </c>
      <c r="D86" s="20"/>
      <c r="E86" s="20"/>
      <c r="F86" s="20"/>
      <c r="G86" s="20"/>
      <c r="H86" s="20"/>
      <c r="I86" s="20"/>
      <c r="J86" s="20"/>
      <c r="K86" s="20"/>
      <c r="L86" s="18"/>
    </row>
    <row r="87" spans="1:31" s="2" customFormat="1" ht="16.5" customHeight="1">
      <c r="A87" s="32"/>
      <c r="B87" s="33"/>
      <c r="C87" s="34"/>
      <c r="D87" s="34"/>
      <c r="E87" s="285" t="s">
        <v>138</v>
      </c>
      <c r="F87" s="287"/>
      <c r="G87" s="287"/>
      <c r="H87" s="287"/>
      <c r="I87" s="34"/>
      <c r="J87" s="34"/>
      <c r="K87" s="34"/>
      <c r="L87" s="49"/>
      <c r="S87" s="32"/>
      <c r="T87" s="32"/>
      <c r="U87" s="32"/>
      <c r="V87" s="32"/>
      <c r="W87" s="32"/>
      <c r="X87" s="32"/>
      <c r="Y87" s="32"/>
      <c r="Z87" s="32"/>
      <c r="AA87" s="32"/>
      <c r="AB87" s="32"/>
      <c r="AC87" s="32"/>
      <c r="AD87" s="32"/>
      <c r="AE87" s="32"/>
    </row>
    <row r="88" spans="1:31" s="2" customFormat="1" ht="12" customHeight="1">
      <c r="A88" s="32"/>
      <c r="B88" s="33"/>
      <c r="C88" s="27" t="s">
        <v>139</v>
      </c>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6.5" customHeight="1">
      <c r="A89" s="32"/>
      <c r="B89" s="33"/>
      <c r="C89" s="34"/>
      <c r="D89" s="34"/>
      <c r="E89" s="238" t="str">
        <f>E11</f>
        <v>2020040112 - HPC 1 - jižní část</v>
      </c>
      <c r="F89" s="287"/>
      <c r="G89" s="287"/>
      <c r="H89" s="287"/>
      <c r="I89" s="34"/>
      <c r="J89" s="34"/>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2" customHeight="1">
      <c r="A91" s="32"/>
      <c r="B91" s="33"/>
      <c r="C91" s="27" t="s">
        <v>20</v>
      </c>
      <c r="D91" s="34"/>
      <c r="E91" s="34"/>
      <c r="F91" s="25" t="str">
        <f>F14</f>
        <v>Řevníčov</v>
      </c>
      <c r="G91" s="34"/>
      <c r="H91" s="34"/>
      <c r="I91" s="27" t="s">
        <v>22</v>
      </c>
      <c r="J91" s="64" t="str">
        <f>IF(J14="","",J14)</f>
        <v>18. 4. 2020</v>
      </c>
      <c r="K91" s="34"/>
      <c r="L91" s="49"/>
      <c r="S91" s="32"/>
      <c r="T91" s="32"/>
      <c r="U91" s="32"/>
      <c r="V91" s="32"/>
      <c r="W91" s="32"/>
      <c r="X91" s="32"/>
      <c r="Y91" s="32"/>
      <c r="Z91" s="32"/>
      <c r="AA91" s="32"/>
      <c r="AB91" s="32"/>
      <c r="AC91" s="32"/>
      <c r="AD91" s="32"/>
      <c r="AE91" s="32"/>
    </row>
    <row r="92" spans="1:31" s="2" customFormat="1" ht="6.95" customHeight="1">
      <c r="A92" s="32"/>
      <c r="B92" s="33"/>
      <c r="C92" s="34"/>
      <c r="D92" s="34"/>
      <c r="E92" s="34"/>
      <c r="F92" s="34"/>
      <c r="G92" s="34"/>
      <c r="H92" s="34"/>
      <c r="I92" s="34"/>
      <c r="J92" s="34"/>
      <c r="K92" s="34"/>
      <c r="L92" s="49"/>
      <c r="S92" s="32"/>
      <c r="T92" s="32"/>
      <c r="U92" s="32"/>
      <c r="V92" s="32"/>
      <c r="W92" s="32"/>
      <c r="X92" s="32"/>
      <c r="Y92" s="32"/>
      <c r="Z92" s="32"/>
      <c r="AA92" s="32"/>
      <c r="AB92" s="32"/>
      <c r="AC92" s="32"/>
      <c r="AD92" s="32"/>
      <c r="AE92" s="32"/>
    </row>
    <row r="93" spans="1:31" s="2" customFormat="1" ht="15.2" customHeight="1">
      <c r="A93" s="32"/>
      <c r="B93" s="33"/>
      <c r="C93" s="27" t="s">
        <v>24</v>
      </c>
      <c r="D93" s="34"/>
      <c r="E93" s="34"/>
      <c r="F93" s="25" t="str">
        <f>E17</f>
        <v>Státní pozemkový úřad</v>
      </c>
      <c r="G93" s="34"/>
      <c r="H93" s="34"/>
      <c r="I93" s="27" t="s">
        <v>32</v>
      </c>
      <c r="J93" s="30" t="str">
        <f>E23</f>
        <v>S-pro servis s.r.o.</v>
      </c>
      <c r="K93" s="34"/>
      <c r="L93" s="49"/>
      <c r="S93" s="32"/>
      <c r="T93" s="32"/>
      <c r="U93" s="32"/>
      <c r="V93" s="32"/>
      <c r="W93" s="32"/>
      <c r="X93" s="32"/>
      <c r="Y93" s="32"/>
      <c r="Z93" s="32"/>
      <c r="AA93" s="32"/>
      <c r="AB93" s="32"/>
      <c r="AC93" s="32"/>
      <c r="AD93" s="32"/>
      <c r="AE93" s="32"/>
    </row>
    <row r="94" spans="1:31" s="2" customFormat="1" ht="15.2" customHeight="1">
      <c r="A94" s="32"/>
      <c r="B94" s="33"/>
      <c r="C94" s="27" t="s">
        <v>30</v>
      </c>
      <c r="D94" s="34"/>
      <c r="E94" s="34"/>
      <c r="F94" s="25" t="str">
        <f>IF(E20="","",E20)</f>
        <v>Vyplň údaj</v>
      </c>
      <c r="G94" s="34"/>
      <c r="H94" s="34"/>
      <c r="I94" s="27" t="s">
        <v>37</v>
      </c>
      <c r="J94" s="30" t="str">
        <f>E26</f>
        <v xml:space="preserve"> </v>
      </c>
      <c r="K94" s="34"/>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31" s="2" customFormat="1" ht="29.25" customHeight="1">
      <c r="A96" s="32"/>
      <c r="B96" s="33"/>
      <c r="C96" s="147" t="s">
        <v>142</v>
      </c>
      <c r="D96" s="148"/>
      <c r="E96" s="148"/>
      <c r="F96" s="148"/>
      <c r="G96" s="148"/>
      <c r="H96" s="148"/>
      <c r="I96" s="148"/>
      <c r="J96" s="149" t="s">
        <v>143</v>
      </c>
      <c r="K96" s="148"/>
      <c r="L96" s="49"/>
      <c r="S96" s="32"/>
      <c r="T96" s="32"/>
      <c r="U96" s="32"/>
      <c r="V96" s="32"/>
      <c r="W96" s="32"/>
      <c r="X96" s="32"/>
      <c r="Y96" s="32"/>
      <c r="Z96" s="32"/>
      <c r="AA96" s="32"/>
      <c r="AB96" s="32"/>
      <c r="AC96" s="32"/>
      <c r="AD96" s="32"/>
      <c r="AE96" s="32"/>
    </row>
    <row r="97" spans="1:31" s="2" customFormat="1" ht="10.35" customHeight="1">
      <c r="A97" s="32"/>
      <c r="B97" s="33"/>
      <c r="C97" s="34"/>
      <c r="D97" s="34"/>
      <c r="E97" s="34"/>
      <c r="F97" s="34"/>
      <c r="G97" s="34"/>
      <c r="H97" s="34"/>
      <c r="I97" s="34"/>
      <c r="J97" s="34"/>
      <c r="K97" s="34"/>
      <c r="L97" s="49"/>
      <c r="S97" s="32"/>
      <c r="T97" s="32"/>
      <c r="U97" s="32"/>
      <c r="V97" s="32"/>
      <c r="W97" s="32"/>
      <c r="X97" s="32"/>
      <c r="Y97" s="32"/>
      <c r="Z97" s="32"/>
      <c r="AA97" s="32"/>
      <c r="AB97" s="32"/>
      <c r="AC97" s="32"/>
      <c r="AD97" s="32"/>
      <c r="AE97" s="32"/>
    </row>
    <row r="98" spans="1:47" s="2" customFormat="1" ht="22.9" customHeight="1">
      <c r="A98" s="32"/>
      <c r="B98" s="33"/>
      <c r="C98" s="150" t="s">
        <v>144</v>
      </c>
      <c r="D98" s="34"/>
      <c r="E98" s="34"/>
      <c r="F98" s="34"/>
      <c r="G98" s="34"/>
      <c r="H98" s="34"/>
      <c r="I98" s="34"/>
      <c r="J98" s="82">
        <f>J136</f>
        <v>0</v>
      </c>
      <c r="K98" s="34"/>
      <c r="L98" s="49"/>
      <c r="S98" s="32"/>
      <c r="T98" s="32"/>
      <c r="U98" s="32"/>
      <c r="V98" s="32"/>
      <c r="W98" s="32"/>
      <c r="X98" s="32"/>
      <c r="Y98" s="32"/>
      <c r="Z98" s="32"/>
      <c r="AA98" s="32"/>
      <c r="AB98" s="32"/>
      <c r="AC98" s="32"/>
      <c r="AD98" s="32"/>
      <c r="AE98" s="32"/>
      <c r="AU98" s="15" t="s">
        <v>145</v>
      </c>
    </row>
    <row r="99" spans="2:12" s="9" customFormat="1" ht="24.95" customHeight="1">
      <c r="B99" s="151"/>
      <c r="C99" s="152"/>
      <c r="D99" s="153" t="s">
        <v>146</v>
      </c>
      <c r="E99" s="154"/>
      <c r="F99" s="154"/>
      <c r="G99" s="154"/>
      <c r="H99" s="154"/>
      <c r="I99" s="154"/>
      <c r="J99" s="155">
        <f>J137</f>
        <v>0</v>
      </c>
      <c r="K99" s="152"/>
      <c r="L99" s="156"/>
    </row>
    <row r="100" spans="2:12" s="10" customFormat="1" ht="19.9" customHeight="1">
      <c r="B100" s="157"/>
      <c r="C100" s="102"/>
      <c r="D100" s="158" t="s">
        <v>147</v>
      </c>
      <c r="E100" s="159"/>
      <c r="F100" s="159"/>
      <c r="G100" s="159"/>
      <c r="H100" s="159"/>
      <c r="I100" s="159"/>
      <c r="J100" s="160">
        <f>J138</f>
        <v>0</v>
      </c>
      <c r="K100" s="102"/>
      <c r="L100" s="161"/>
    </row>
    <row r="101" spans="2:12" s="10" customFormat="1" ht="19.9" customHeight="1">
      <c r="B101" s="157"/>
      <c r="C101" s="102"/>
      <c r="D101" s="158" t="s">
        <v>148</v>
      </c>
      <c r="E101" s="159"/>
      <c r="F101" s="159"/>
      <c r="G101" s="159"/>
      <c r="H101" s="159"/>
      <c r="I101" s="159"/>
      <c r="J101" s="160">
        <f>J218</f>
        <v>0</v>
      </c>
      <c r="K101" s="102"/>
      <c r="L101" s="161"/>
    </row>
    <row r="102" spans="2:12" s="10" customFormat="1" ht="19.9" customHeight="1">
      <c r="B102" s="157"/>
      <c r="C102" s="102"/>
      <c r="D102" s="158" t="s">
        <v>149</v>
      </c>
      <c r="E102" s="159"/>
      <c r="F102" s="159"/>
      <c r="G102" s="159"/>
      <c r="H102" s="159"/>
      <c r="I102" s="159"/>
      <c r="J102" s="160">
        <f>J225</f>
        <v>0</v>
      </c>
      <c r="K102" s="102"/>
      <c r="L102" s="161"/>
    </row>
    <row r="103" spans="2:12" s="10" customFormat="1" ht="19.9" customHeight="1">
      <c r="B103" s="157"/>
      <c r="C103" s="102"/>
      <c r="D103" s="158" t="s">
        <v>150</v>
      </c>
      <c r="E103" s="159"/>
      <c r="F103" s="159"/>
      <c r="G103" s="159"/>
      <c r="H103" s="159"/>
      <c r="I103" s="159"/>
      <c r="J103" s="160">
        <f>J232</f>
        <v>0</v>
      </c>
      <c r="K103" s="102"/>
      <c r="L103" s="161"/>
    </row>
    <row r="104" spans="2:12" s="10" customFormat="1" ht="19.9" customHeight="1">
      <c r="B104" s="157"/>
      <c r="C104" s="102"/>
      <c r="D104" s="158" t="s">
        <v>151</v>
      </c>
      <c r="E104" s="159"/>
      <c r="F104" s="159"/>
      <c r="G104" s="159"/>
      <c r="H104" s="159"/>
      <c r="I104" s="159"/>
      <c r="J104" s="160">
        <f>J292</f>
        <v>0</v>
      </c>
      <c r="K104" s="102"/>
      <c r="L104" s="161"/>
    </row>
    <row r="105" spans="2:12" s="10" customFormat="1" ht="19.9" customHeight="1">
      <c r="B105" s="157"/>
      <c r="C105" s="102"/>
      <c r="D105" s="158" t="s">
        <v>152</v>
      </c>
      <c r="E105" s="159"/>
      <c r="F105" s="159"/>
      <c r="G105" s="159"/>
      <c r="H105" s="159"/>
      <c r="I105" s="159"/>
      <c r="J105" s="160">
        <f>J296</f>
        <v>0</v>
      </c>
      <c r="K105" s="102"/>
      <c r="L105" s="161"/>
    </row>
    <row r="106" spans="2:12" s="10" customFormat="1" ht="19.9" customHeight="1">
      <c r="B106" s="157"/>
      <c r="C106" s="102"/>
      <c r="D106" s="158" t="s">
        <v>153</v>
      </c>
      <c r="E106" s="159"/>
      <c r="F106" s="159"/>
      <c r="G106" s="159"/>
      <c r="H106" s="159"/>
      <c r="I106" s="159"/>
      <c r="J106" s="160">
        <f>J316</f>
        <v>0</v>
      </c>
      <c r="K106" s="102"/>
      <c r="L106" s="161"/>
    </row>
    <row r="107" spans="2:12" s="10" customFormat="1" ht="19.9" customHeight="1">
      <c r="B107" s="157"/>
      <c r="C107" s="102"/>
      <c r="D107" s="158" t="s">
        <v>154</v>
      </c>
      <c r="E107" s="159"/>
      <c r="F107" s="159"/>
      <c r="G107" s="159"/>
      <c r="H107" s="159"/>
      <c r="I107" s="159"/>
      <c r="J107" s="160">
        <f>J326</f>
        <v>0</v>
      </c>
      <c r="K107" s="102"/>
      <c r="L107" s="161"/>
    </row>
    <row r="108" spans="2:12" s="9" customFormat="1" ht="24.95" customHeight="1">
      <c r="B108" s="151"/>
      <c r="C108" s="152"/>
      <c r="D108" s="153" t="s">
        <v>155</v>
      </c>
      <c r="E108" s="154"/>
      <c r="F108" s="154"/>
      <c r="G108" s="154"/>
      <c r="H108" s="154"/>
      <c r="I108" s="154"/>
      <c r="J108" s="155">
        <f>J329</f>
        <v>0</v>
      </c>
      <c r="K108" s="152"/>
      <c r="L108" s="156"/>
    </row>
    <row r="109" spans="2:12" s="10" customFormat="1" ht="19.9" customHeight="1">
      <c r="B109" s="157"/>
      <c r="C109" s="102"/>
      <c r="D109" s="158" t="s">
        <v>157</v>
      </c>
      <c r="E109" s="159"/>
      <c r="F109" s="159"/>
      <c r="G109" s="159"/>
      <c r="H109" s="159"/>
      <c r="I109" s="159"/>
      <c r="J109" s="160">
        <f>J344</f>
        <v>0</v>
      </c>
      <c r="K109" s="102"/>
      <c r="L109" s="161"/>
    </row>
    <row r="110" spans="2:12" s="10" customFormat="1" ht="14.85" customHeight="1">
      <c r="B110" s="157"/>
      <c r="C110" s="102"/>
      <c r="D110" s="158" t="s">
        <v>500</v>
      </c>
      <c r="E110" s="159"/>
      <c r="F110" s="159"/>
      <c r="G110" s="159"/>
      <c r="H110" s="159"/>
      <c r="I110" s="159"/>
      <c r="J110" s="160">
        <f>J349</f>
        <v>0</v>
      </c>
      <c r="K110" s="102"/>
      <c r="L110" s="161"/>
    </row>
    <row r="111" spans="2:12" s="10" customFormat="1" ht="19.9" customHeight="1">
      <c r="B111" s="157"/>
      <c r="C111" s="102"/>
      <c r="D111" s="158" t="s">
        <v>158</v>
      </c>
      <c r="E111" s="159"/>
      <c r="F111" s="159"/>
      <c r="G111" s="159"/>
      <c r="H111" s="159"/>
      <c r="I111" s="159"/>
      <c r="J111" s="160">
        <f>J350</f>
        <v>0</v>
      </c>
      <c r="K111" s="102"/>
      <c r="L111" s="161"/>
    </row>
    <row r="112" spans="2:12" s="10" customFormat="1" ht="19.9" customHeight="1">
      <c r="B112" s="157"/>
      <c r="C112" s="102"/>
      <c r="D112" s="158" t="s">
        <v>159</v>
      </c>
      <c r="E112" s="159"/>
      <c r="F112" s="159"/>
      <c r="G112" s="159"/>
      <c r="H112" s="159"/>
      <c r="I112" s="159"/>
      <c r="J112" s="160">
        <f>J355</f>
        <v>0</v>
      </c>
      <c r="K112" s="102"/>
      <c r="L112" s="161"/>
    </row>
    <row r="113" spans="2:12" s="10" customFormat="1" ht="19.9" customHeight="1">
      <c r="B113" s="157"/>
      <c r="C113" s="102"/>
      <c r="D113" s="158" t="s">
        <v>160</v>
      </c>
      <c r="E113" s="159"/>
      <c r="F113" s="159"/>
      <c r="G113" s="159"/>
      <c r="H113" s="159"/>
      <c r="I113" s="159"/>
      <c r="J113" s="160">
        <f>J358</f>
        <v>0</v>
      </c>
      <c r="K113" s="102"/>
      <c r="L113" s="161"/>
    </row>
    <row r="114" spans="2:12" s="10" customFormat="1" ht="19.9" customHeight="1">
      <c r="B114" s="157"/>
      <c r="C114" s="102"/>
      <c r="D114" s="158" t="s">
        <v>161</v>
      </c>
      <c r="E114" s="159"/>
      <c r="F114" s="159"/>
      <c r="G114" s="159"/>
      <c r="H114" s="159"/>
      <c r="I114" s="159"/>
      <c r="J114" s="160">
        <f>J362</f>
        <v>0</v>
      </c>
      <c r="K114" s="102"/>
      <c r="L114" s="161"/>
    </row>
    <row r="115" spans="1:31" s="2" customFormat="1" ht="21.75" customHeight="1">
      <c r="A115" s="32"/>
      <c r="B115" s="33"/>
      <c r="C115" s="34"/>
      <c r="D115" s="34"/>
      <c r="E115" s="34"/>
      <c r="F115" s="34"/>
      <c r="G115" s="34"/>
      <c r="H115" s="34"/>
      <c r="I115" s="34"/>
      <c r="J115" s="34"/>
      <c r="K115" s="34"/>
      <c r="L115" s="49"/>
      <c r="S115" s="32"/>
      <c r="T115" s="32"/>
      <c r="U115" s="32"/>
      <c r="V115" s="32"/>
      <c r="W115" s="32"/>
      <c r="X115" s="32"/>
      <c r="Y115" s="32"/>
      <c r="Z115" s="32"/>
      <c r="AA115" s="32"/>
      <c r="AB115" s="32"/>
      <c r="AC115" s="32"/>
      <c r="AD115" s="32"/>
      <c r="AE115" s="32"/>
    </row>
    <row r="116" spans="1:31" s="2" customFormat="1" ht="6.95" customHeight="1">
      <c r="A116" s="32"/>
      <c r="B116" s="52"/>
      <c r="C116" s="53"/>
      <c r="D116" s="53"/>
      <c r="E116" s="53"/>
      <c r="F116" s="53"/>
      <c r="G116" s="53"/>
      <c r="H116" s="53"/>
      <c r="I116" s="53"/>
      <c r="J116" s="53"/>
      <c r="K116" s="53"/>
      <c r="L116" s="49"/>
      <c r="S116" s="32"/>
      <c r="T116" s="32"/>
      <c r="U116" s="32"/>
      <c r="V116" s="32"/>
      <c r="W116" s="32"/>
      <c r="X116" s="32"/>
      <c r="Y116" s="32"/>
      <c r="Z116" s="32"/>
      <c r="AA116" s="32"/>
      <c r="AB116" s="32"/>
      <c r="AC116" s="32"/>
      <c r="AD116" s="32"/>
      <c r="AE116" s="32"/>
    </row>
    <row r="120" spans="1:31" s="2" customFormat="1" ht="6.95" customHeight="1">
      <c r="A120" s="32"/>
      <c r="B120" s="54"/>
      <c r="C120" s="55"/>
      <c r="D120" s="55"/>
      <c r="E120" s="55"/>
      <c r="F120" s="55"/>
      <c r="G120" s="55"/>
      <c r="H120" s="55"/>
      <c r="I120" s="55"/>
      <c r="J120" s="55"/>
      <c r="K120" s="55"/>
      <c r="L120" s="49"/>
      <c r="S120" s="32"/>
      <c r="T120" s="32"/>
      <c r="U120" s="32"/>
      <c r="V120" s="32"/>
      <c r="W120" s="32"/>
      <c r="X120" s="32"/>
      <c r="Y120" s="32"/>
      <c r="Z120" s="32"/>
      <c r="AA120" s="32"/>
      <c r="AB120" s="32"/>
      <c r="AC120" s="32"/>
      <c r="AD120" s="32"/>
      <c r="AE120" s="32"/>
    </row>
    <row r="121" spans="1:31" s="2" customFormat="1" ht="24.95" customHeight="1">
      <c r="A121" s="32"/>
      <c r="B121" s="33"/>
      <c r="C121" s="21" t="s">
        <v>162</v>
      </c>
      <c r="D121" s="34"/>
      <c r="E121" s="34"/>
      <c r="F121" s="34"/>
      <c r="G121" s="34"/>
      <c r="H121" s="34"/>
      <c r="I121" s="34"/>
      <c r="J121" s="34"/>
      <c r="K121" s="34"/>
      <c r="L121" s="49"/>
      <c r="S121" s="32"/>
      <c r="T121" s="32"/>
      <c r="U121" s="32"/>
      <c r="V121" s="32"/>
      <c r="W121" s="32"/>
      <c r="X121" s="32"/>
      <c r="Y121" s="32"/>
      <c r="Z121" s="32"/>
      <c r="AA121" s="32"/>
      <c r="AB121" s="32"/>
      <c r="AC121" s="32"/>
      <c r="AD121" s="32"/>
      <c r="AE121" s="32"/>
    </row>
    <row r="122" spans="1:31" s="2" customFormat="1" ht="6.95" customHeight="1">
      <c r="A122" s="32"/>
      <c r="B122" s="33"/>
      <c r="C122" s="34"/>
      <c r="D122" s="34"/>
      <c r="E122" s="34"/>
      <c r="F122" s="34"/>
      <c r="G122" s="34"/>
      <c r="H122" s="34"/>
      <c r="I122" s="34"/>
      <c r="J122" s="34"/>
      <c r="K122" s="34"/>
      <c r="L122" s="49"/>
      <c r="S122" s="32"/>
      <c r="T122" s="32"/>
      <c r="U122" s="32"/>
      <c r="V122" s="32"/>
      <c r="W122" s="32"/>
      <c r="X122" s="32"/>
      <c r="Y122" s="32"/>
      <c r="Z122" s="32"/>
      <c r="AA122" s="32"/>
      <c r="AB122" s="32"/>
      <c r="AC122" s="32"/>
      <c r="AD122" s="32"/>
      <c r="AE122" s="32"/>
    </row>
    <row r="123" spans="1:31" s="2" customFormat="1" ht="12" customHeight="1">
      <c r="A123" s="32"/>
      <c r="B123" s="33"/>
      <c r="C123" s="27" t="s">
        <v>16</v>
      </c>
      <c r="D123" s="34"/>
      <c r="E123" s="34"/>
      <c r="F123" s="34"/>
      <c r="G123" s="34"/>
      <c r="H123" s="34"/>
      <c r="I123" s="34"/>
      <c r="J123" s="34"/>
      <c r="K123" s="34"/>
      <c r="L123" s="49"/>
      <c r="S123" s="32"/>
      <c r="T123" s="32"/>
      <c r="U123" s="32"/>
      <c r="V123" s="32"/>
      <c r="W123" s="32"/>
      <c r="X123" s="32"/>
      <c r="Y123" s="32"/>
      <c r="Z123" s="32"/>
      <c r="AA123" s="32"/>
      <c r="AB123" s="32"/>
      <c r="AC123" s="32"/>
      <c r="AD123" s="32"/>
      <c r="AE123" s="32"/>
    </row>
    <row r="124" spans="1:31" s="2" customFormat="1" ht="16.5" customHeight="1">
      <c r="A124" s="32"/>
      <c r="B124" s="33"/>
      <c r="C124" s="34"/>
      <c r="D124" s="34"/>
      <c r="E124" s="285" t="str">
        <f>E7</f>
        <v>Polní cesty stavby D6 v k.ú. Řevničov_3</v>
      </c>
      <c r="F124" s="286"/>
      <c r="G124" s="286"/>
      <c r="H124" s="286"/>
      <c r="I124" s="34"/>
      <c r="J124" s="34"/>
      <c r="K124" s="34"/>
      <c r="L124" s="49"/>
      <c r="S124" s="32"/>
      <c r="T124" s="32"/>
      <c r="U124" s="32"/>
      <c r="V124" s="32"/>
      <c r="W124" s="32"/>
      <c r="X124" s="32"/>
      <c r="Y124" s="32"/>
      <c r="Z124" s="32"/>
      <c r="AA124" s="32"/>
      <c r="AB124" s="32"/>
      <c r="AC124" s="32"/>
      <c r="AD124" s="32"/>
      <c r="AE124" s="32"/>
    </row>
    <row r="125" spans="2:12" s="1" customFormat="1" ht="12" customHeight="1">
      <c r="B125" s="19"/>
      <c r="C125" s="27" t="s">
        <v>137</v>
      </c>
      <c r="D125" s="20"/>
      <c r="E125" s="20"/>
      <c r="F125" s="20"/>
      <c r="G125" s="20"/>
      <c r="H125" s="20"/>
      <c r="I125" s="20"/>
      <c r="J125" s="20"/>
      <c r="K125" s="20"/>
      <c r="L125" s="18"/>
    </row>
    <row r="126" spans="1:31" s="2" customFormat="1" ht="16.5" customHeight="1">
      <c r="A126" s="32"/>
      <c r="B126" s="33"/>
      <c r="C126" s="34"/>
      <c r="D126" s="34"/>
      <c r="E126" s="285" t="s">
        <v>138</v>
      </c>
      <c r="F126" s="287"/>
      <c r="G126" s="287"/>
      <c r="H126" s="287"/>
      <c r="I126" s="34"/>
      <c r="J126" s="34"/>
      <c r="K126" s="34"/>
      <c r="L126" s="49"/>
      <c r="S126" s="32"/>
      <c r="T126" s="32"/>
      <c r="U126" s="32"/>
      <c r="V126" s="32"/>
      <c r="W126" s="32"/>
      <c r="X126" s="32"/>
      <c r="Y126" s="32"/>
      <c r="Z126" s="32"/>
      <c r="AA126" s="32"/>
      <c r="AB126" s="32"/>
      <c r="AC126" s="32"/>
      <c r="AD126" s="32"/>
      <c r="AE126" s="32"/>
    </row>
    <row r="127" spans="1:31" s="2" customFormat="1" ht="12" customHeight="1">
      <c r="A127" s="32"/>
      <c r="B127" s="33"/>
      <c r="C127" s="27" t="s">
        <v>139</v>
      </c>
      <c r="D127" s="34"/>
      <c r="E127" s="34"/>
      <c r="F127" s="34"/>
      <c r="G127" s="34"/>
      <c r="H127" s="34"/>
      <c r="I127" s="34"/>
      <c r="J127" s="34"/>
      <c r="K127" s="34"/>
      <c r="L127" s="49"/>
      <c r="S127" s="32"/>
      <c r="T127" s="32"/>
      <c r="U127" s="32"/>
      <c r="V127" s="32"/>
      <c r="W127" s="32"/>
      <c r="X127" s="32"/>
      <c r="Y127" s="32"/>
      <c r="Z127" s="32"/>
      <c r="AA127" s="32"/>
      <c r="AB127" s="32"/>
      <c r="AC127" s="32"/>
      <c r="AD127" s="32"/>
      <c r="AE127" s="32"/>
    </row>
    <row r="128" spans="1:31" s="2" customFormat="1" ht="16.5" customHeight="1">
      <c r="A128" s="32"/>
      <c r="B128" s="33"/>
      <c r="C128" s="34"/>
      <c r="D128" s="34"/>
      <c r="E128" s="238" t="str">
        <f>E11</f>
        <v>2020040112 - HPC 1 - jižní část</v>
      </c>
      <c r="F128" s="287"/>
      <c r="G128" s="287"/>
      <c r="H128" s="287"/>
      <c r="I128" s="34"/>
      <c r="J128" s="34"/>
      <c r="K128" s="34"/>
      <c r="L128" s="49"/>
      <c r="S128" s="32"/>
      <c r="T128" s="32"/>
      <c r="U128" s="32"/>
      <c r="V128" s="32"/>
      <c r="W128" s="32"/>
      <c r="X128" s="32"/>
      <c r="Y128" s="32"/>
      <c r="Z128" s="32"/>
      <c r="AA128" s="32"/>
      <c r="AB128" s="32"/>
      <c r="AC128" s="32"/>
      <c r="AD128" s="32"/>
      <c r="AE128" s="32"/>
    </row>
    <row r="129" spans="1:31" s="2" customFormat="1" ht="6.95" customHeight="1">
      <c r="A129" s="32"/>
      <c r="B129" s="33"/>
      <c r="C129" s="34"/>
      <c r="D129" s="34"/>
      <c r="E129" s="34"/>
      <c r="F129" s="34"/>
      <c r="G129" s="34"/>
      <c r="H129" s="34"/>
      <c r="I129" s="34"/>
      <c r="J129" s="34"/>
      <c r="K129" s="34"/>
      <c r="L129" s="49"/>
      <c r="S129" s="32"/>
      <c r="T129" s="32"/>
      <c r="U129" s="32"/>
      <c r="V129" s="32"/>
      <c r="W129" s="32"/>
      <c r="X129" s="32"/>
      <c r="Y129" s="32"/>
      <c r="Z129" s="32"/>
      <c r="AA129" s="32"/>
      <c r="AB129" s="32"/>
      <c r="AC129" s="32"/>
      <c r="AD129" s="32"/>
      <c r="AE129" s="32"/>
    </row>
    <row r="130" spans="1:31" s="2" customFormat="1" ht="12" customHeight="1">
      <c r="A130" s="32"/>
      <c r="B130" s="33"/>
      <c r="C130" s="27" t="s">
        <v>20</v>
      </c>
      <c r="D130" s="34"/>
      <c r="E130" s="34"/>
      <c r="F130" s="25" t="str">
        <f>F14</f>
        <v>Řevníčov</v>
      </c>
      <c r="G130" s="34"/>
      <c r="H130" s="34"/>
      <c r="I130" s="27" t="s">
        <v>22</v>
      </c>
      <c r="J130" s="64" t="str">
        <f>IF(J14="","",J14)</f>
        <v>18. 4. 2020</v>
      </c>
      <c r="K130" s="34"/>
      <c r="L130" s="49"/>
      <c r="S130" s="32"/>
      <c r="T130" s="32"/>
      <c r="U130" s="32"/>
      <c r="V130" s="32"/>
      <c r="W130" s="32"/>
      <c r="X130" s="32"/>
      <c r="Y130" s="32"/>
      <c r="Z130" s="32"/>
      <c r="AA130" s="32"/>
      <c r="AB130" s="32"/>
      <c r="AC130" s="32"/>
      <c r="AD130" s="32"/>
      <c r="AE130" s="32"/>
    </row>
    <row r="131" spans="1:31" s="2" customFormat="1" ht="6.95" customHeight="1">
      <c r="A131" s="32"/>
      <c r="B131" s="33"/>
      <c r="C131" s="34"/>
      <c r="D131" s="34"/>
      <c r="E131" s="34"/>
      <c r="F131" s="34"/>
      <c r="G131" s="34"/>
      <c r="H131" s="34"/>
      <c r="I131" s="34"/>
      <c r="J131" s="34"/>
      <c r="K131" s="34"/>
      <c r="L131" s="49"/>
      <c r="S131" s="32"/>
      <c r="T131" s="32"/>
      <c r="U131" s="32"/>
      <c r="V131" s="32"/>
      <c r="W131" s="32"/>
      <c r="X131" s="32"/>
      <c r="Y131" s="32"/>
      <c r="Z131" s="32"/>
      <c r="AA131" s="32"/>
      <c r="AB131" s="32"/>
      <c r="AC131" s="32"/>
      <c r="AD131" s="32"/>
      <c r="AE131" s="32"/>
    </row>
    <row r="132" spans="1:31" s="2" customFormat="1" ht="15.2" customHeight="1">
      <c r="A132" s="32"/>
      <c r="B132" s="33"/>
      <c r="C132" s="27" t="s">
        <v>24</v>
      </c>
      <c r="D132" s="34"/>
      <c r="E132" s="34"/>
      <c r="F132" s="25" t="str">
        <f>E17</f>
        <v>Státní pozemkový úřad</v>
      </c>
      <c r="G132" s="34"/>
      <c r="H132" s="34"/>
      <c r="I132" s="27" t="s">
        <v>32</v>
      </c>
      <c r="J132" s="30" t="str">
        <f>E23</f>
        <v>S-pro servis s.r.o.</v>
      </c>
      <c r="K132" s="34"/>
      <c r="L132" s="49"/>
      <c r="S132" s="32"/>
      <c r="T132" s="32"/>
      <c r="U132" s="32"/>
      <c r="V132" s="32"/>
      <c r="W132" s="32"/>
      <c r="X132" s="32"/>
      <c r="Y132" s="32"/>
      <c r="Z132" s="32"/>
      <c r="AA132" s="32"/>
      <c r="AB132" s="32"/>
      <c r="AC132" s="32"/>
      <c r="AD132" s="32"/>
      <c r="AE132" s="32"/>
    </row>
    <row r="133" spans="1:31" s="2" customFormat="1" ht="15.2" customHeight="1">
      <c r="A133" s="32"/>
      <c r="B133" s="33"/>
      <c r="C133" s="27" t="s">
        <v>30</v>
      </c>
      <c r="D133" s="34"/>
      <c r="E133" s="34"/>
      <c r="F133" s="25" t="str">
        <f>IF(E20="","",E20)</f>
        <v>Vyplň údaj</v>
      </c>
      <c r="G133" s="34"/>
      <c r="H133" s="34"/>
      <c r="I133" s="27" t="s">
        <v>37</v>
      </c>
      <c r="J133" s="30" t="str">
        <f>E26</f>
        <v xml:space="preserve"> </v>
      </c>
      <c r="K133" s="34"/>
      <c r="L133" s="49"/>
      <c r="S133" s="32"/>
      <c r="T133" s="32"/>
      <c r="U133" s="32"/>
      <c r="V133" s="32"/>
      <c r="W133" s="32"/>
      <c r="X133" s="32"/>
      <c r="Y133" s="32"/>
      <c r="Z133" s="32"/>
      <c r="AA133" s="32"/>
      <c r="AB133" s="32"/>
      <c r="AC133" s="32"/>
      <c r="AD133" s="32"/>
      <c r="AE133" s="32"/>
    </row>
    <row r="134" spans="1:31" s="2" customFormat="1" ht="10.35" customHeight="1">
      <c r="A134" s="32"/>
      <c r="B134" s="33"/>
      <c r="C134" s="34"/>
      <c r="D134" s="34"/>
      <c r="E134" s="34"/>
      <c r="F134" s="34"/>
      <c r="G134" s="34"/>
      <c r="H134" s="34"/>
      <c r="I134" s="34"/>
      <c r="J134" s="34"/>
      <c r="K134" s="34"/>
      <c r="L134" s="49"/>
      <c r="S134" s="32"/>
      <c r="T134" s="32"/>
      <c r="U134" s="32"/>
      <c r="V134" s="32"/>
      <c r="W134" s="32"/>
      <c r="X134" s="32"/>
      <c r="Y134" s="32"/>
      <c r="Z134" s="32"/>
      <c r="AA134" s="32"/>
      <c r="AB134" s="32"/>
      <c r="AC134" s="32"/>
      <c r="AD134" s="32"/>
      <c r="AE134" s="32"/>
    </row>
    <row r="135" spans="1:31" s="11" customFormat="1" ht="29.25" customHeight="1">
      <c r="A135" s="162"/>
      <c r="B135" s="163"/>
      <c r="C135" s="164" t="s">
        <v>163</v>
      </c>
      <c r="D135" s="165" t="s">
        <v>65</v>
      </c>
      <c r="E135" s="165" t="s">
        <v>61</v>
      </c>
      <c r="F135" s="165" t="s">
        <v>62</v>
      </c>
      <c r="G135" s="165" t="s">
        <v>164</v>
      </c>
      <c r="H135" s="165" t="s">
        <v>165</v>
      </c>
      <c r="I135" s="165" t="s">
        <v>166</v>
      </c>
      <c r="J135" s="165" t="s">
        <v>143</v>
      </c>
      <c r="K135" s="166" t="s">
        <v>167</v>
      </c>
      <c r="L135" s="167"/>
      <c r="M135" s="73" t="s">
        <v>1</v>
      </c>
      <c r="N135" s="74" t="s">
        <v>44</v>
      </c>
      <c r="O135" s="74" t="s">
        <v>168</v>
      </c>
      <c r="P135" s="74" t="s">
        <v>169</v>
      </c>
      <c r="Q135" s="74" t="s">
        <v>170</v>
      </c>
      <c r="R135" s="74" t="s">
        <v>171</v>
      </c>
      <c r="S135" s="74" t="s">
        <v>172</v>
      </c>
      <c r="T135" s="75" t="s">
        <v>173</v>
      </c>
      <c r="U135" s="162"/>
      <c r="V135" s="162"/>
      <c r="W135" s="162"/>
      <c r="X135" s="162"/>
      <c r="Y135" s="162"/>
      <c r="Z135" s="162"/>
      <c r="AA135" s="162"/>
      <c r="AB135" s="162"/>
      <c r="AC135" s="162"/>
      <c r="AD135" s="162"/>
      <c r="AE135" s="162"/>
    </row>
    <row r="136" spans="1:63" s="2" customFormat="1" ht="22.9" customHeight="1">
      <c r="A136" s="32"/>
      <c r="B136" s="33"/>
      <c r="C136" s="80" t="s">
        <v>174</v>
      </c>
      <c r="D136" s="34"/>
      <c r="E136" s="34"/>
      <c r="F136" s="34"/>
      <c r="G136" s="34"/>
      <c r="H136" s="34"/>
      <c r="I136" s="34"/>
      <c r="J136" s="168">
        <f>BK136</f>
        <v>0</v>
      </c>
      <c r="K136" s="34"/>
      <c r="L136" s="37"/>
      <c r="M136" s="76"/>
      <c r="N136" s="169"/>
      <c r="O136" s="77"/>
      <c r="P136" s="170">
        <f>P137+P329</f>
        <v>0</v>
      </c>
      <c r="Q136" s="77"/>
      <c r="R136" s="170">
        <f>R137+R329</f>
        <v>6126.90957381</v>
      </c>
      <c r="S136" s="77"/>
      <c r="T136" s="171">
        <f>T137+T329</f>
        <v>2196.28833</v>
      </c>
      <c r="U136" s="32"/>
      <c r="V136" s="32"/>
      <c r="W136" s="32"/>
      <c r="X136" s="32"/>
      <c r="Y136" s="32"/>
      <c r="Z136" s="32"/>
      <c r="AA136" s="32"/>
      <c r="AB136" s="32"/>
      <c r="AC136" s="32"/>
      <c r="AD136" s="32"/>
      <c r="AE136" s="32"/>
      <c r="AT136" s="15" t="s">
        <v>79</v>
      </c>
      <c r="AU136" s="15" t="s">
        <v>145</v>
      </c>
      <c r="BK136" s="172">
        <f>BK137+BK329</f>
        <v>0</v>
      </c>
    </row>
    <row r="137" spans="2:63" s="12" customFormat="1" ht="25.9" customHeight="1">
      <c r="B137" s="173"/>
      <c r="C137" s="174"/>
      <c r="D137" s="175" t="s">
        <v>79</v>
      </c>
      <c r="E137" s="176" t="s">
        <v>175</v>
      </c>
      <c r="F137" s="176" t="s">
        <v>176</v>
      </c>
      <c r="G137" s="174"/>
      <c r="H137" s="174"/>
      <c r="I137" s="177"/>
      <c r="J137" s="178">
        <f>BK137</f>
        <v>0</v>
      </c>
      <c r="K137" s="174"/>
      <c r="L137" s="179"/>
      <c r="M137" s="180"/>
      <c r="N137" s="181"/>
      <c r="O137" s="181"/>
      <c r="P137" s="182">
        <f>P138+P218+P225+P232+P292+P296+P316+P326</f>
        <v>0</v>
      </c>
      <c r="Q137" s="181"/>
      <c r="R137" s="182">
        <f>R138+R218+R225+R232+R292+R296+R316+R326</f>
        <v>6126.90957381</v>
      </c>
      <c r="S137" s="181"/>
      <c r="T137" s="183">
        <f>T138+T218+T225+T232+T292+T296+T316+T326</f>
        <v>2196.28833</v>
      </c>
      <c r="AR137" s="184" t="s">
        <v>87</v>
      </c>
      <c r="AT137" s="185" t="s">
        <v>79</v>
      </c>
      <c r="AU137" s="185" t="s">
        <v>80</v>
      </c>
      <c r="AY137" s="184" t="s">
        <v>177</v>
      </c>
      <c r="BK137" s="186">
        <f>BK138+BK218+BK225+BK232+BK292+BK296+BK316+BK326</f>
        <v>0</v>
      </c>
    </row>
    <row r="138" spans="2:63" s="12" customFormat="1" ht="22.9" customHeight="1">
      <c r="B138" s="173"/>
      <c r="C138" s="174"/>
      <c r="D138" s="175" t="s">
        <v>79</v>
      </c>
      <c r="E138" s="187" t="s">
        <v>87</v>
      </c>
      <c r="F138" s="187" t="s">
        <v>178</v>
      </c>
      <c r="G138" s="174"/>
      <c r="H138" s="174"/>
      <c r="I138" s="177"/>
      <c r="J138" s="188">
        <f>BK138</f>
        <v>0</v>
      </c>
      <c r="K138" s="174"/>
      <c r="L138" s="179"/>
      <c r="M138" s="180"/>
      <c r="N138" s="181"/>
      <c r="O138" s="181"/>
      <c r="P138" s="182">
        <f>SUM(P139:P217)</f>
        <v>0</v>
      </c>
      <c r="Q138" s="181"/>
      <c r="R138" s="182">
        <f>SUM(R139:R217)</f>
        <v>387.425</v>
      </c>
      <c r="S138" s="181"/>
      <c r="T138" s="183">
        <f>SUM(T139:T217)</f>
        <v>1870.48733</v>
      </c>
      <c r="AR138" s="184" t="s">
        <v>87</v>
      </c>
      <c r="AT138" s="185" t="s">
        <v>79</v>
      </c>
      <c r="AU138" s="185" t="s">
        <v>87</v>
      </c>
      <c r="AY138" s="184" t="s">
        <v>177</v>
      </c>
      <c r="BK138" s="186">
        <f>SUM(BK139:BK217)</f>
        <v>0</v>
      </c>
    </row>
    <row r="139" spans="1:65" s="2" customFormat="1" ht="37.9" customHeight="1">
      <c r="A139" s="32"/>
      <c r="B139" s="33"/>
      <c r="C139" s="189" t="s">
        <v>87</v>
      </c>
      <c r="D139" s="189" t="s">
        <v>179</v>
      </c>
      <c r="E139" s="190" t="s">
        <v>501</v>
      </c>
      <c r="F139" s="191" t="s">
        <v>502</v>
      </c>
      <c r="G139" s="192" t="s">
        <v>182</v>
      </c>
      <c r="H139" s="193">
        <v>280</v>
      </c>
      <c r="I139" s="194"/>
      <c r="J139" s="195">
        <f>ROUND(I139*H139,2)</f>
        <v>0</v>
      </c>
      <c r="K139" s="191" t="s">
        <v>183</v>
      </c>
      <c r="L139" s="37"/>
      <c r="M139" s="196" t="s">
        <v>1</v>
      </c>
      <c r="N139" s="197" t="s">
        <v>45</v>
      </c>
      <c r="O139" s="69"/>
      <c r="P139" s="198">
        <f>O139*H139</f>
        <v>0</v>
      </c>
      <c r="Q139" s="198">
        <v>0</v>
      </c>
      <c r="R139" s="198">
        <f>Q139*H139</f>
        <v>0</v>
      </c>
      <c r="S139" s="198">
        <v>0</v>
      </c>
      <c r="T139" s="199">
        <f>S139*H139</f>
        <v>0</v>
      </c>
      <c r="U139" s="32"/>
      <c r="V139" s="32"/>
      <c r="W139" s="32"/>
      <c r="X139" s="32"/>
      <c r="Y139" s="32"/>
      <c r="Z139" s="32"/>
      <c r="AA139" s="32"/>
      <c r="AB139" s="32"/>
      <c r="AC139" s="32"/>
      <c r="AD139" s="32"/>
      <c r="AE139" s="32"/>
      <c r="AR139" s="200" t="s">
        <v>184</v>
      </c>
      <c r="AT139" s="200" t="s">
        <v>179</v>
      </c>
      <c r="AU139" s="200" t="s">
        <v>89</v>
      </c>
      <c r="AY139" s="15" t="s">
        <v>177</v>
      </c>
      <c r="BE139" s="201">
        <f>IF(N139="základní",J139,0)</f>
        <v>0</v>
      </c>
      <c r="BF139" s="201">
        <f>IF(N139="snížená",J139,0)</f>
        <v>0</v>
      </c>
      <c r="BG139" s="201">
        <f>IF(N139="zákl. přenesená",J139,0)</f>
        <v>0</v>
      </c>
      <c r="BH139" s="201">
        <f>IF(N139="sníž. přenesená",J139,0)</f>
        <v>0</v>
      </c>
      <c r="BI139" s="201">
        <f>IF(N139="nulová",J139,0)</f>
        <v>0</v>
      </c>
      <c r="BJ139" s="15" t="s">
        <v>87</v>
      </c>
      <c r="BK139" s="201">
        <f>ROUND(I139*H139,2)</f>
        <v>0</v>
      </c>
      <c r="BL139" s="15" t="s">
        <v>184</v>
      </c>
      <c r="BM139" s="200" t="s">
        <v>503</v>
      </c>
    </row>
    <row r="140" spans="1:47" s="2" customFormat="1" ht="29.25">
      <c r="A140" s="32"/>
      <c r="B140" s="33"/>
      <c r="C140" s="34"/>
      <c r="D140" s="202" t="s">
        <v>186</v>
      </c>
      <c r="E140" s="34"/>
      <c r="F140" s="203" t="s">
        <v>504</v>
      </c>
      <c r="G140" s="34"/>
      <c r="H140" s="34"/>
      <c r="I140" s="204"/>
      <c r="J140" s="34"/>
      <c r="K140" s="34"/>
      <c r="L140" s="37"/>
      <c r="M140" s="205"/>
      <c r="N140" s="206"/>
      <c r="O140" s="69"/>
      <c r="P140" s="69"/>
      <c r="Q140" s="69"/>
      <c r="R140" s="69"/>
      <c r="S140" s="69"/>
      <c r="T140" s="70"/>
      <c r="U140" s="32"/>
      <c r="V140" s="32"/>
      <c r="W140" s="32"/>
      <c r="X140" s="32"/>
      <c r="Y140" s="32"/>
      <c r="Z140" s="32"/>
      <c r="AA140" s="32"/>
      <c r="AB140" s="32"/>
      <c r="AC140" s="32"/>
      <c r="AD140" s="32"/>
      <c r="AE140" s="32"/>
      <c r="AT140" s="15" t="s">
        <v>186</v>
      </c>
      <c r="AU140" s="15" t="s">
        <v>89</v>
      </c>
    </row>
    <row r="141" spans="1:47" s="2" customFormat="1" ht="19.5">
      <c r="A141" s="32"/>
      <c r="B141" s="33"/>
      <c r="C141" s="34"/>
      <c r="D141" s="202" t="s">
        <v>188</v>
      </c>
      <c r="E141" s="34"/>
      <c r="F141" s="207" t="s">
        <v>505</v>
      </c>
      <c r="G141" s="34"/>
      <c r="H141" s="34"/>
      <c r="I141" s="204"/>
      <c r="J141" s="34"/>
      <c r="K141" s="34"/>
      <c r="L141" s="37"/>
      <c r="M141" s="205"/>
      <c r="N141" s="206"/>
      <c r="O141" s="69"/>
      <c r="P141" s="69"/>
      <c r="Q141" s="69"/>
      <c r="R141" s="69"/>
      <c r="S141" s="69"/>
      <c r="T141" s="70"/>
      <c r="U141" s="32"/>
      <c r="V141" s="32"/>
      <c r="W141" s="32"/>
      <c r="X141" s="32"/>
      <c r="Y141" s="32"/>
      <c r="Z141" s="32"/>
      <c r="AA141" s="32"/>
      <c r="AB141" s="32"/>
      <c r="AC141" s="32"/>
      <c r="AD141" s="32"/>
      <c r="AE141" s="32"/>
      <c r="AT141" s="15" t="s">
        <v>188</v>
      </c>
      <c r="AU141" s="15" t="s">
        <v>89</v>
      </c>
    </row>
    <row r="142" spans="1:65" s="2" customFormat="1" ht="24.2" customHeight="1">
      <c r="A142" s="32"/>
      <c r="B142" s="33"/>
      <c r="C142" s="189" t="s">
        <v>89</v>
      </c>
      <c r="D142" s="189" t="s">
        <v>179</v>
      </c>
      <c r="E142" s="190" t="s">
        <v>506</v>
      </c>
      <c r="F142" s="191" t="s">
        <v>507</v>
      </c>
      <c r="G142" s="192" t="s">
        <v>362</v>
      </c>
      <c r="H142" s="193">
        <v>2</v>
      </c>
      <c r="I142" s="194"/>
      <c r="J142" s="195">
        <f>ROUND(I142*H142,2)</f>
        <v>0</v>
      </c>
      <c r="K142" s="191" t="s">
        <v>183</v>
      </c>
      <c r="L142" s="37"/>
      <c r="M142" s="196" t="s">
        <v>1</v>
      </c>
      <c r="N142" s="197" t="s">
        <v>45</v>
      </c>
      <c r="O142" s="69"/>
      <c r="P142" s="198">
        <f>O142*H142</f>
        <v>0</v>
      </c>
      <c r="Q142" s="198">
        <v>0</v>
      </c>
      <c r="R142" s="198">
        <f>Q142*H142</f>
        <v>0</v>
      </c>
      <c r="S142" s="198">
        <v>0</v>
      </c>
      <c r="T142" s="199">
        <f>S142*H142</f>
        <v>0</v>
      </c>
      <c r="U142" s="32"/>
      <c r="V142" s="32"/>
      <c r="W142" s="32"/>
      <c r="X142" s="32"/>
      <c r="Y142" s="32"/>
      <c r="Z142" s="32"/>
      <c r="AA142" s="32"/>
      <c r="AB142" s="32"/>
      <c r="AC142" s="32"/>
      <c r="AD142" s="32"/>
      <c r="AE142" s="32"/>
      <c r="AR142" s="200" t="s">
        <v>184</v>
      </c>
      <c r="AT142" s="200" t="s">
        <v>179</v>
      </c>
      <c r="AU142" s="200" t="s">
        <v>89</v>
      </c>
      <c r="AY142" s="15" t="s">
        <v>177</v>
      </c>
      <c r="BE142" s="201">
        <f>IF(N142="základní",J142,0)</f>
        <v>0</v>
      </c>
      <c r="BF142" s="201">
        <f>IF(N142="snížená",J142,0)</f>
        <v>0</v>
      </c>
      <c r="BG142" s="201">
        <f>IF(N142="zákl. přenesená",J142,0)</f>
        <v>0</v>
      </c>
      <c r="BH142" s="201">
        <f>IF(N142="sníž. přenesená",J142,0)</f>
        <v>0</v>
      </c>
      <c r="BI142" s="201">
        <f>IF(N142="nulová",J142,0)</f>
        <v>0</v>
      </c>
      <c r="BJ142" s="15" t="s">
        <v>87</v>
      </c>
      <c r="BK142" s="201">
        <f>ROUND(I142*H142,2)</f>
        <v>0</v>
      </c>
      <c r="BL142" s="15" t="s">
        <v>184</v>
      </c>
      <c r="BM142" s="200" t="s">
        <v>508</v>
      </c>
    </row>
    <row r="143" spans="1:47" s="2" customFormat="1" ht="19.5">
      <c r="A143" s="32"/>
      <c r="B143" s="33"/>
      <c r="C143" s="34"/>
      <c r="D143" s="202" t="s">
        <v>186</v>
      </c>
      <c r="E143" s="34"/>
      <c r="F143" s="203" t="s">
        <v>509</v>
      </c>
      <c r="G143" s="34"/>
      <c r="H143" s="34"/>
      <c r="I143" s="204"/>
      <c r="J143" s="34"/>
      <c r="K143" s="34"/>
      <c r="L143" s="37"/>
      <c r="M143" s="205"/>
      <c r="N143" s="206"/>
      <c r="O143" s="69"/>
      <c r="P143" s="69"/>
      <c r="Q143" s="69"/>
      <c r="R143" s="69"/>
      <c r="S143" s="69"/>
      <c r="T143" s="70"/>
      <c r="U143" s="32"/>
      <c r="V143" s="32"/>
      <c r="W143" s="32"/>
      <c r="X143" s="32"/>
      <c r="Y143" s="32"/>
      <c r="Z143" s="32"/>
      <c r="AA143" s="32"/>
      <c r="AB143" s="32"/>
      <c r="AC143" s="32"/>
      <c r="AD143" s="32"/>
      <c r="AE143" s="32"/>
      <c r="AT143" s="15" t="s">
        <v>186</v>
      </c>
      <c r="AU143" s="15" t="s">
        <v>89</v>
      </c>
    </row>
    <row r="144" spans="1:47" s="2" customFormat="1" ht="29.25">
      <c r="A144" s="32"/>
      <c r="B144" s="33"/>
      <c r="C144" s="34"/>
      <c r="D144" s="202" t="s">
        <v>188</v>
      </c>
      <c r="E144" s="34"/>
      <c r="F144" s="207" t="s">
        <v>510</v>
      </c>
      <c r="G144" s="34"/>
      <c r="H144" s="34"/>
      <c r="I144" s="204"/>
      <c r="J144" s="34"/>
      <c r="K144" s="34"/>
      <c r="L144" s="37"/>
      <c r="M144" s="205"/>
      <c r="N144" s="206"/>
      <c r="O144" s="69"/>
      <c r="P144" s="69"/>
      <c r="Q144" s="69"/>
      <c r="R144" s="69"/>
      <c r="S144" s="69"/>
      <c r="T144" s="70"/>
      <c r="U144" s="32"/>
      <c r="V144" s="32"/>
      <c r="W144" s="32"/>
      <c r="X144" s="32"/>
      <c r="Y144" s="32"/>
      <c r="Z144" s="32"/>
      <c r="AA144" s="32"/>
      <c r="AB144" s="32"/>
      <c r="AC144" s="32"/>
      <c r="AD144" s="32"/>
      <c r="AE144" s="32"/>
      <c r="AT144" s="15" t="s">
        <v>188</v>
      </c>
      <c r="AU144" s="15" t="s">
        <v>89</v>
      </c>
    </row>
    <row r="145" spans="1:65" s="2" customFormat="1" ht="24.2" customHeight="1">
      <c r="A145" s="32"/>
      <c r="B145" s="33"/>
      <c r="C145" s="189" t="s">
        <v>195</v>
      </c>
      <c r="D145" s="189" t="s">
        <v>179</v>
      </c>
      <c r="E145" s="190" t="s">
        <v>511</v>
      </c>
      <c r="F145" s="191" t="s">
        <v>512</v>
      </c>
      <c r="G145" s="192" t="s">
        <v>362</v>
      </c>
      <c r="H145" s="193">
        <v>2</v>
      </c>
      <c r="I145" s="194"/>
      <c r="J145" s="195">
        <f>ROUND(I145*H145,2)</f>
        <v>0</v>
      </c>
      <c r="K145" s="191" t="s">
        <v>183</v>
      </c>
      <c r="L145" s="37"/>
      <c r="M145" s="196" t="s">
        <v>1</v>
      </c>
      <c r="N145" s="197" t="s">
        <v>45</v>
      </c>
      <c r="O145" s="69"/>
      <c r="P145" s="198">
        <f>O145*H145</f>
        <v>0</v>
      </c>
      <c r="Q145" s="198">
        <v>0</v>
      </c>
      <c r="R145" s="198">
        <f>Q145*H145</f>
        <v>0</v>
      </c>
      <c r="S145" s="198">
        <v>0</v>
      </c>
      <c r="T145" s="199">
        <f>S145*H145</f>
        <v>0</v>
      </c>
      <c r="U145" s="32"/>
      <c r="V145" s="32"/>
      <c r="W145" s="32"/>
      <c r="X145" s="32"/>
      <c r="Y145" s="32"/>
      <c r="Z145" s="32"/>
      <c r="AA145" s="32"/>
      <c r="AB145" s="32"/>
      <c r="AC145" s="32"/>
      <c r="AD145" s="32"/>
      <c r="AE145" s="32"/>
      <c r="AR145" s="200" t="s">
        <v>184</v>
      </c>
      <c r="AT145" s="200" t="s">
        <v>179</v>
      </c>
      <c r="AU145" s="200" t="s">
        <v>89</v>
      </c>
      <c r="AY145" s="15" t="s">
        <v>177</v>
      </c>
      <c r="BE145" s="201">
        <f>IF(N145="základní",J145,0)</f>
        <v>0</v>
      </c>
      <c r="BF145" s="201">
        <f>IF(N145="snížená",J145,0)</f>
        <v>0</v>
      </c>
      <c r="BG145" s="201">
        <f>IF(N145="zákl. přenesená",J145,0)</f>
        <v>0</v>
      </c>
      <c r="BH145" s="201">
        <f>IF(N145="sníž. přenesená",J145,0)</f>
        <v>0</v>
      </c>
      <c r="BI145" s="201">
        <f>IF(N145="nulová",J145,0)</f>
        <v>0</v>
      </c>
      <c r="BJ145" s="15" t="s">
        <v>87</v>
      </c>
      <c r="BK145" s="201">
        <f>ROUND(I145*H145,2)</f>
        <v>0</v>
      </c>
      <c r="BL145" s="15" t="s">
        <v>184</v>
      </c>
      <c r="BM145" s="200" t="s">
        <v>513</v>
      </c>
    </row>
    <row r="146" spans="1:47" s="2" customFormat="1" ht="19.5">
      <c r="A146" s="32"/>
      <c r="B146" s="33"/>
      <c r="C146" s="34"/>
      <c r="D146" s="202" t="s">
        <v>186</v>
      </c>
      <c r="E146" s="34"/>
      <c r="F146" s="203" t="s">
        <v>514</v>
      </c>
      <c r="G146" s="34"/>
      <c r="H146" s="34"/>
      <c r="I146" s="204"/>
      <c r="J146" s="34"/>
      <c r="K146" s="34"/>
      <c r="L146" s="37"/>
      <c r="M146" s="205"/>
      <c r="N146" s="206"/>
      <c r="O146" s="69"/>
      <c r="P146" s="69"/>
      <c r="Q146" s="69"/>
      <c r="R146" s="69"/>
      <c r="S146" s="69"/>
      <c r="T146" s="70"/>
      <c r="U146" s="32"/>
      <c r="V146" s="32"/>
      <c r="W146" s="32"/>
      <c r="X146" s="32"/>
      <c r="Y146" s="32"/>
      <c r="Z146" s="32"/>
      <c r="AA146" s="32"/>
      <c r="AB146" s="32"/>
      <c r="AC146" s="32"/>
      <c r="AD146" s="32"/>
      <c r="AE146" s="32"/>
      <c r="AT146" s="15" t="s">
        <v>186</v>
      </c>
      <c r="AU146" s="15" t="s">
        <v>89</v>
      </c>
    </row>
    <row r="147" spans="1:47" s="2" customFormat="1" ht="39">
      <c r="A147" s="32"/>
      <c r="B147" s="33"/>
      <c r="C147" s="34"/>
      <c r="D147" s="202" t="s">
        <v>188</v>
      </c>
      <c r="E147" s="34"/>
      <c r="F147" s="207" t="s">
        <v>515</v>
      </c>
      <c r="G147" s="34"/>
      <c r="H147" s="34"/>
      <c r="I147" s="204"/>
      <c r="J147" s="34"/>
      <c r="K147" s="34"/>
      <c r="L147" s="37"/>
      <c r="M147" s="205"/>
      <c r="N147" s="206"/>
      <c r="O147" s="69"/>
      <c r="P147" s="69"/>
      <c r="Q147" s="69"/>
      <c r="R147" s="69"/>
      <c r="S147" s="69"/>
      <c r="T147" s="70"/>
      <c r="U147" s="32"/>
      <c r="V147" s="32"/>
      <c r="W147" s="32"/>
      <c r="X147" s="32"/>
      <c r="Y147" s="32"/>
      <c r="Z147" s="32"/>
      <c r="AA147" s="32"/>
      <c r="AB147" s="32"/>
      <c r="AC147" s="32"/>
      <c r="AD147" s="32"/>
      <c r="AE147" s="32"/>
      <c r="AT147" s="15" t="s">
        <v>188</v>
      </c>
      <c r="AU147" s="15" t="s">
        <v>89</v>
      </c>
    </row>
    <row r="148" spans="1:65" s="2" customFormat="1" ht="24.2" customHeight="1">
      <c r="A148" s="32"/>
      <c r="B148" s="33"/>
      <c r="C148" s="189" t="s">
        <v>184</v>
      </c>
      <c r="D148" s="189" t="s">
        <v>179</v>
      </c>
      <c r="E148" s="190" t="s">
        <v>180</v>
      </c>
      <c r="F148" s="191" t="s">
        <v>181</v>
      </c>
      <c r="G148" s="192" t="s">
        <v>182</v>
      </c>
      <c r="H148" s="193">
        <v>3759.417</v>
      </c>
      <c r="I148" s="194"/>
      <c r="J148" s="195">
        <f>ROUND(I148*H148,2)</f>
        <v>0</v>
      </c>
      <c r="K148" s="191" t="s">
        <v>183</v>
      </c>
      <c r="L148" s="37"/>
      <c r="M148" s="196" t="s">
        <v>1</v>
      </c>
      <c r="N148" s="197" t="s">
        <v>45</v>
      </c>
      <c r="O148" s="69"/>
      <c r="P148" s="198">
        <f>O148*H148</f>
        <v>0</v>
      </c>
      <c r="Q148" s="198">
        <v>0</v>
      </c>
      <c r="R148" s="198">
        <f>Q148*H148</f>
        <v>0</v>
      </c>
      <c r="S148" s="198">
        <v>0.29</v>
      </c>
      <c r="T148" s="199">
        <f>S148*H148</f>
        <v>1090.23093</v>
      </c>
      <c r="U148" s="32"/>
      <c r="V148" s="32"/>
      <c r="W148" s="32"/>
      <c r="X148" s="32"/>
      <c r="Y148" s="32"/>
      <c r="Z148" s="32"/>
      <c r="AA148" s="32"/>
      <c r="AB148" s="32"/>
      <c r="AC148" s="32"/>
      <c r="AD148" s="32"/>
      <c r="AE148" s="32"/>
      <c r="AR148" s="200" t="s">
        <v>184</v>
      </c>
      <c r="AT148" s="200" t="s">
        <v>179</v>
      </c>
      <c r="AU148" s="200" t="s">
        <v>89</v>
      </c>
      <c r="AY148" s="15" t="s">
        <v>177</v>
      </c>
      <c r="BE148" s="201">
        <f>IF(N148="základní",J148,0)</f>
        <v>0</v>
      </c>
      <c r="BF148" s="201">
        <f>IF(N148="snížená",J148,0)</f>
        <v>0</v>
      </c>
      <c r="BG148" s="201">
        <f>IF(N148="zákl. přenesená",J148,0)</f>
        <v>0</v>
      </c>
      <c r="BH148" s="201">
        <f>IF(N148="sníž. přenesená",J148,0)</f>
        <v>0</v>
      </c>
      <c r="BI148" s="201">
        <f>IF(N148="nulová",J148,0)</f>
        <v>0</v>
      </c>
      <c r="BJ148" s="15" t="s">
        <v>87</v>
      </c>
      <c r="BK148" s="201">
        <f>ROUND(I148*H148,2)</f>
        <v>0</v>
      </c>
      <c r="BL148" s="15" t="s">
        <v>184</v>
      </c>
      <c r="BM148" s="200" t="s">
        <v>516</v>
      </c>
    </row>
    <row r="149" spans="1:47" s="2" customFormat="1" ht="39">
      <c r="A149" s="32"/>
      <c r="B149" s="33"/>
      <c r="C149" s="34"/>
      <c r="D149" s="202" t="s">
        <v>186</v>
      </c>
      <c r="E149" s="34"/>
      <c r="F149" s="203" t="s">
        <v>187</v>
      </c>
      <c r="G149" s="34"/>
      <c r="H149" s="34"/>
      <c r="I149" s="204"/>
      <c r="J149" s="34"/>
      <c r="K149" s="34"/>
      <c r="L149" s="37"/>
      <c r="M149" s="205"/>
      <c r="N149" s="206"/>
      <c r="O149" s="69"/>
      <c r="P149" s="69"/>
      <c r="Q149" s="69"/>
      <c r="R149" s="69"/>
      <c r="S149" s="69"/>
      <c r="T149" s="70"/>
      <c r="U149" s="32"/>
      <c r="V149" s="32"/>
      <c r="W149" s="32"/>
      <c r="X149" s="32"/>
      <c r="Y149" s="32"/>
      <c r="Z149" s="32"/>
      <c r="AA149" s="32"/>
      <c r="AB149" s="32"/>
      <c r="AC149" s="32"/>
      <c r="AD149" s="32"/>
      <c r="AE149" s="32"/>
      <c r="AT149" s="15" t="s">
        <v>186</v>
      </c>
      <c r="AU149" s="15" t="s">
        <v>89</v>
      </c>
    </row>
    <row r="150" spans="1:47" s="2" customFormat="1" ht="19.5">
      <c r="A150" s="32"/>
      <c r="B150" s="33"/>
      <c r="C150" s="34"/>
      <c r="D150" s="202" t="s">
        <v>188</v>
      </c>
      <c r="E150" s="34"/>
      <c r="F150" s="207" t="s">
        <v>189</v>
      </c>
      <c r="G150" s="34"/>
      <c r="H150" s="34"/>
      <c r="I150" s="204"/>
      <c r="J150" s="34"/>
      <c r="K150" s="34"/>
      <c r="L150" s="37"/>
      <c r="M150" s="205"/>
      <c r="N150" s="206"/>
      <c r="O150" s="69"/>
      <c r="P150" s="69"/>
      <c r="Q150" s="69"/>
      <c r="R150" s="69"/>
      <c r="S150" s="69"/>
      <c r="T150" s="70"/>
      <c r="U150" s="32"/>
      <c r="V150" s="32"/>
      <c r="W150" s="32"/>
      <c r="X150" s="32"/>
      <c r="Y150" s="32"/>
      <c r="Z150" s="32"/>
      <c r="AA150" s="32"/>
      <c r="AB150" s="32"/>
      <c r="AC150" s="32"/>
      <c r="AD150" s="32"/>
      <c r="AE150" s="32"/>
      <c r="AT150" s="15" t="s">
        <v>188</v>
      </c>
      <c r="AU150" s="15" t="s">
        <v>89</v>
      </c>
    </row>
    <row r="151" spans="1:65" s="2" customFormat="1" ht="24.2" customHeight="1">
      <c r="A151" s="32"/>
      <c r="B151" s="33"/>
      <c r="C151" s="189" t="s">
        <v>207</v>
      </c>
      <c r="D151" s="189" t="s">
        <v>179</v>
      </c>
      <c r="E151" s="190" t="s">
        <v>190</v>
      </c>
      <c r="F151" s="191" t="s">
        <v>191</v>
      </c>
      <c r="G151" s="192" t="s">
        <v>182</v>
      </c>
      <c r="H151" s="193">
        <v>3546.62</v>
      </c>
      <c r="I151" s="194"/>
      <c r="J151" s="195">
        <f>ROUND(I151*H151,2)</f>
        <v>0</v>
      </c>
      <c r="K151" s="191" t="s">
        <v>183</v>
      </c>
      <c r="L151" s="37"/>
      <c r="M151" s="196" t="s">
        <v>1</v>
      </c>
      <c r="N151" s="197" t="s">
        <v>45</v>
      </c>
      <c r="O151" s="69"/>
      <c r="P151" s="198">
        <f>O151*H151</f>
        <v>0</v>
      </c>
      <c r="Q151" s="198">
        <v>0</v>
      </c>
      <c r="R151" s="198">
        <f>Q151*H151</f>
        <v>0</v>
      </c>
      <c r="S151" s="198">
        <v>0.22</v>
      </c>
      <c r="T151" s="199">
        <f>S151*H151</f>
        <v>780.2564</v>
      </c>
      <c r="U151" s="32"/>
      <c r="V151" s="32"/>
      <c r="W151" s="32"/>
      <c r="X151" s="32"/>
      <c r="Y151" s="32"/>
      <c r="Z151" s="32"/>
      <c r="AA151" s="32"/>
      <c r="AB151" s="32"/>
      <c r="AC151" s="32"/>
      <c r="AD151" s="32"/>
      <c r="AE151" s="32"/>
      <c r="AR151" s="200" t="s">
        <v>184</v>
      </c>
      <c r="AT151" s="200" t="s">
        <v>179</v>
      </c>
      <c r="AU151" s="200" t="s">
        <v>89</v>
      </c>
      <c r="AY151" s="15" t="s">
        <v>177</v>
      </c>
      <c r="BE151" s="201">
        <f>IF(N151="základní",J151,0)</f>
        <v>0</v>
      </c>
      <c r="BF151" s="201">
        <f>IF(N151="snížená",J151,0)</f>
        <v>0</v>
      </c>
      <c r="BG151" s="201">
        <f>IF(N151="zákl. přenesená",J151,0)</f>
        <v>0</v>
      </c>
      <c r="BH151" s="201">
        <f>IF(N151="sníž. přenesená",J151,0)</f>
        <v>0</v>
      </c>
      <c r="BI151" s="201">
        <f>IF(N151="nulová",J151,0)</f>
        <v>0</v>
      </c>
      <c r="BJ151" s="15" t="s">
        <v>87</v>
      </c>
      <c r="BK151" s="201">
        <f>ROUND(I151*H151,2)</f>
        <v>0</v>
      </c>
      <c r="BL151" s="15" t="s">
        <v>184</v>
      </c>
      <c r="BM151" s="200" t="s">
        <v>517</v>
      </c>
    </row>
    <row r="152" spans="1:47" s="2" customFormat="1" ht="39">
      <c r="A152" s="32"/>
      <c r="B152" s="33"/>
      <c r="C152" s="34"/>
      <c r="D152" s="202" t="s">
        <v>186</v>
      </c>
      <c r="E152" s="34"/>
      <c r="F152" s="203" t="s">
        <v>193</v>
      </c>
      <c r="G152" s="34"/>
      <c r="H152" s="34"/>
      <c r="I152" s="204"/>
      <c r="J152" s="34"/>
      <c r="K152" s="34"/>
      <c r="L152" s="37"/>
      <c r="M152" s="205"/>
      <c r="N152" s="206"/>
      <c r="O152" s="69"/>
      <c r="P152" s="69"/>
      <c r="Q152" s="69"/>
      <c r="R152" s="69"/>
      <c r="S152" s="69"/>
      <c r="T152" s="70"/>
      <c r="U152" s="32"/>
      <c r="V152" s="32"/>
      <c r="W152" s="32"/>
      <c r="X152" s="32"/>
      <c r="Y152" s="32"/>
      <c r="Z152" s="32"/>
      <c r="AA152" s="32"/>
      <c r="AB152" s="32"/>
      <c r="AC152" s="32"/>
      <c r="AD152" s="32"/>
      <c r="AE152" s="32"/>
      <c r="AT152" s="15" t="s">
        <v>186</v>
      </c>
      <c r="AU152" s="15" t="s">
        <v>89</v>
      </c>
    </row>
    <row r="153" spans="1:47" s="2" customFormat="1" ht="19.5">
      <c r="A153" s="32"/>
      <c r="B153" s="33"/>
      <c r="C153" s="34"/>
      <c r="D153" s="202" t="s">
        <v>188</v>
      </c>
      <c r="E153" s="34"/>
      <c r="F153" s="207" t="s">
        <v>194</v>
      </c>
      <c r="G153" s="34"/>
      <c r="H153" s="34"/>
      <c r="I153" s="204"/>
      <c r="J153" s="34"/>
      <c r="K153" s="34"/>
      <c r="L153" s="37"/>
      <c r="M153" s="205"/>
      <c r="N153" s="206"/>
      <c r="O153" s="69"/>
      <c r="P153" s="69"/>
      <c r="Q153" s="69"/>
      <c r="R153" s="69"/>
      <c r="S153" s="69"/>
      <c r="T153" s="70"/>
      <c r="U153" s="32"/>
      <c r="V153" s="32"/>
      <c r="W153" s="32"/>
      <c r="X153" s="32"/>
      <c r="Y153" s="32"/>
      <c r="Z153" s="32"/>
      <c r="AA153" s="32"/>
      <c r="AB153" s="32"/>
      <c r="AC153" s="32"/>
      <c r="AD153" s="32"/>
      <c r="AE153" s="32"/>
      <c r="AT153" s="15" t="s">
        <v>188</v>
      </c>
      <c r="AU153" s="15" t="s">
        <v>89</v>
      </c>
    </row>
    <row r="154" spans="1:65" s="2" customFormat="1" ht="37.9" customHeight="1">
      <c r="A154" s="32"/>
      <c r="B154" s="33"/>
      <c r="C154" s="189" t="s">
        <v>210</v>
      </c>
      <c r="D154" s="189" t="s">
        <v>179</v>
      </c>
      <c r="E154" s="190" t="s">
        <v>518</v>
      </c>
      <c r="F154" s="191" t="s">
        <v>519</v>
      </c>
      <c r="G154" s="192" t="s">
        <v>182</v>
      </c>
      <c r="H154" s="193">
        <v>5018.929</v>
      </c>
      <c r="I154" s="194"/>
      <c r="J154" s="195">
        <f>ROUND(I154*H154,2)</f>
        <v>0</v>
      </c>
      <c r="K154" s="191" t="s">
        <v>183</v>
      </c>
      <c r="L154" s="37"/>
      <c r="M154" s="196" t="s">
        <v>1</v>
      </c>
      <c r="N154" s="197" t="s">
        <v>45</v>
      </c>
      <c r="O154" s="69"/>
      <c r="P154" s="198">
        <f>O154*H154</f>
        <v>0</v>
      </c>
      <c r="Q154" s="198">
        <v>0</v>
      </c>
      <c r="R154" s="198">
        <f>Q154*H154</f>
        <v>0</v>
      </c>
      <c r="S154" s="198">
        <v>0</v>
      </c>
      <c r="T154" s="199">
        <f>S154*H154</f>
        <v>0</v>
      </c>
      <c r="U154" s="32"/>
      <c r="V154" s="32"/>
      <c r="W154" s="32"/>
      <c r="X154" s="32"/>
      <c r="Y154" s="32"/>
      <c r="Z154" s="32"/>
      <c r="AA154" s="32"/>
      <c r="AB154" s="32"/>
      <c r="AC154" s="32"/>
      <c r="AD154" s="32"/>
      <c r="AE154" s="32"/>
      <c r="AR154" s="200" t="s">
        <v>184</v>
      </c>
      <c r="AT154" s="200" t="s">
        <v>179</v>
      </c>
      <c r="AU154" s="200" t="s">
        <v>89</v>
      </c>
      <c r="AY154" s="15" t="s">
        <v>177</v>
      </c>
      <c r="BE154" s="201">
        <f>IF(N154="základní",J154,0)</f>
        <v>0</v>
      </c>
      <c r="BF154" s="201">
        <f>IF(N154="snížená",J154,0)</f>
        <v>0</v>
      </c>
      <c r="BG154" s="201">
        <f>IF(N154="zákl. přenesená",J154,0)</f>
        <v>0</v>
      </c>
      <c r="BH154" s="201">
        <f>IF(N154="sníž. přenesená",J154,0)</f>
        <v>0</v>
      </c>
      <c r="BI154" s="201">
        <f>IF(N154="nulová",J154,0)</f>
        <v>0</v>
      </c>
      <c r="BJ154" s="15" t="s">
        <v>87</v>
      </c>
      <c r="BK154" s="201">
        <f>ROUND(I154*H154,2)</f>
        <v>0</v>
      </c>
      <c r="BL154" s="15" t="s">
        <v>184</v>
      </c>
      <c r="BM154" s="200" t="s">
        <v>520</v>
      </c>
    </row>
    <row r="155" spans="1:47" s="2" customFormat="1" ht="48.75">
      <c r="A155" s="32"/>
      <c r="B155" s="33"/>
      <c r="C155" s="34"/>
      <c r="D155" s="202" t="s">
        <v>186</v>
      </c>
      <c r="E155" s="34"/>
      <c r="F155" s="203" t="s">
        <v>521</v>
      </c>
      <c r="G155" s="34"/>
      <c r="H155" s="34"/>
      <c r="I155" s="204"/>
      <c r="J155" s="34"/>
      <c r="K155" s="34"/>
      <c r="L155" s="37"/>
      <c r="M155" s="205"/>
      <c r="N155" s="206"/>
      <c r="O155" s="69"/>
      <c r="P155" s="69"/>
      <c r="Q155" s="69"/>
      <c r="R155" s="69"/>
      <c r="S155" s="69"/>
      <c r="T155" s="70"/>
      <c r="U155" s="32"/>
      <c r="V155" s="32"/>
      <c r="W155" s="32"/>
      <c r="X155" s="32"/>
      <c r="Y155" s="32"/>
      <c r="Z155" s="32"/>
      <c r="AA155" s="32"/>
      <c r="AB155" s="32"/>
      <c r="AC155" s="32"/>
      <c r="AD155" s="32"/>
      <c r="AE155" s="32"/>
      <c r="AT155" s="15" t="s">
        <v>186</v>
      </c>
      <c r="AU155" s="15" t="s">
        <v>89</v>
      </c>
    </row>
    <row r="156" spans="1:65" s="2" customFormat="1" ht="14.45" customHeight="1">
      <c r="A156" s="32"/>
      <c r="B156" s="33"/>
      <c r="C156" s="208" t="s">
        <v>216</v>
      </c>
      <c r="D156" s="208" t="s">
        <v>246</v>
      </c>
      <c r="E156" s="209" t="s">
        <v>522</v>
      </c>
      <c r="F156" s="210" t="s">
        <v>523</v>
      </c>
      <c r="G156" s="211" t="s">
        <v>231</v>
      </c>
      <c r="H156" s="212">
        <v>146.8</v>
      </c>
      <c r="I156" s="213"/>
      <c r="J156" s="214">
        <f>ROUND(I156*H156,2)</f>
        <v>0</v>
      </c>
      <c r="K156" s="210" t="s">
        <v>183</v>
      </c>
      <c r="L156" s="215"/>
      <c r="M156" s="216" t="s">
        <v>1</v>
      </c>
      <c r="N156" s="217" t="s">
        <v>45</v>
      </c>
      <c r="O156" s="69"/>
      <c r="P156" s="198">
        <f>O156*H156</f>
        <v>0</v>
      </c>
      <c r="Q156" s="198">
        <v>1</v>
      </c>
      <c r="R156" s="198">
        <f>Q156*H156</f>
        <v>146.8</v>
      </c>
      <c r="S156" s="198">
        <v>0</v>
      </c>
      <c r="T156" s="199">
        <f>S156*H156</f>
        <v>0</v>
      </c>
      <c r="U156" s="32"/>
      <c r="V156" s="32"/>
      <c r="W156" s="32"/>
      <c r="X156" s="32"/>
      <c r="Y156" s="32"/>
      <c r="Z156" s="32"/>
      <c r="AA156" s="32"/>
      <c r="AB156" s="32"/>
      <c r="AC156" s="32"/>
      <c r="AD156" s="32"/>
      <c r="AE156" s="32"/>
      <c r="AR156" s="200" t="s">
        <v>218</v>
      </c>
      <c r="AT156" s="200" t="s">
        <v>246</v>
      </c>
      <c r="AU156" s="200" t="s">
        <v>89</v>
      </c>
      <c r="AY156" s="15" t="s">
        <v>177</v>
      </c>
      <c r="BE156" s="201">
        <f>IF(N156="základní",J156,0)</f>
        <v>0</v>
      </c>
      <c r="BF156" s="201">
        <f>IF(N156="snížená",J156,0)</f>
        <v>0</v>
      </c>
      <c r="BG156" s="201">
        <f>IF(N156="zákl. přenesená",J156,0)</f>
        <v>0</v>
      </c>
      <c r="BH156" s="201">
        <f>IF(N156="sníž. přenesená",J156,0)</f>
        <v>0</v>
      </c>
      <c r="BI156" s="201">
        <f>IF(N156="nulová",J156,0)</f>
        <v>0</v>
      </c>
      <c r="BJ156" s="15" t="s">
        <v>87</v>
      </c>
      <c r="BK156" s="201">
        <f>ROUND(I156*H156,2)</f>
        <v>0</v>
      </c>
      <c r="BL156" s="15" t="s">
        <v>184</v>
      </c>
      <c r="BM156" s="200" t="s">
        <v>524</v>
      </c>
    </row>
    <row r="157" spans="1:47" s="2" customFormat="1" ht="11.25">
      <c r="A157" s="32"/>
      <c r="B157" s="33"/>
      <c r="C157" s="34"/>
      <c r="D157" s="202" t="s">
        <v>186</v>
      </c>
      <c r="E157" s="34"/>
      <c r="F157" s="203" t="s">
        <v>523</v>
      </c>
      <c r="G157" s="34"/>
      <c r="H157" s="34"/>
      <c r="I157" s="204"/>
      <c r="J157" s="34"/>
      <c r="K157" s="34"/>
      <c r="L157" s="37"/>
      <c r="M157" s="205"/>
      <c r="N157" s="206"/>
      <c r="O157" s="69"/>
      <c r="P157" s="69"/>
      <c r="Q157" s="69"/>
      <c r="R157" s="69"/>
      <c r="S157" s="69"/>
      <c r="T157" s="70"/>
      <c r="U157" s="32"/>
      <c r="V157" s="32"/>
      <c r="W157" s="32"/>
      <c r="X157" s="32"/>
      <c r="Y157" s="32"/>
      <c r="Z157" s="32"/>
      <c r="AA157" s="32"/>
      <c r="AB157" s="32"/>
      <c r="AC157" s="32"/>
      <c r="AD157" s="32"/>
      <c r="AE157" s="32"/>
      <c r="AT157" s="15" t="s">
        <v>186</v>
      </c>
      <c r="AU157" s="15" t="s">
        <v>89</v>
      </c>
    </row>
    <row r="158" spans="1:47" s="2" customFormat="1" ht="19.5">
      <c r="A158" s="32"/>
      <c r="B158" s="33"/>
      <c r="C158" s="34"/>
      <c r="D158" s="202" t="s">
        <v>188</v>
      </c>
      <c r="E158" s="34"/>
      <c r="F158" s="207" t="s">
        <v>525</v>
      </c>
      <c r="G158" s="34"/>
      <c r="H158" s="34"/>
      <c r="I158" s="204"/>
      <c r="J158" s="34"/>
      <c r="K158" s="34"/>
      <c r="L158" s="37"/>
      <c r="M158" s="205"/>
      <c r="N158" s="206"/>
      <c r="O158" s="69"/>
      <c r="P158" s="69"/>
      <c r="Q158" s="69"/>
      <c r="R158" s="69"/>
      <c r="S158" s="69"/>
      <c r="T158" s="70"/>
      <c r="U158" s="32"/>
      <c r="V158" s="32"/>
      <c r="W158" s="32"/>
      <c r="X158" s="32"/>
      <c r="Y158" s="32"/>
      <c r="Z158" s="32"/>
      <c r="AA158" s="32"/>
      <c r="AB158" s="32"/>
      <c r="AC158" s="32"/>
      <c r="AD158" s="32"/>
      <c r="AE158" s="32"/>
      <c r="AT158" s="15" t="s">
        <v>188</v>
      </c>
      <c r="AU158" s="15" t="s">
        <v>89</v>
      </c>
    </row>
    <row r="159" spans="1:65" s="2" customFormat="1" ht="24.2" customHeight="1">
      <c r="A159" s="32"/>
      <c r="B159" s="33"/>
      <c r="C159" s="189" t="s">
        <v>218</v>
      </c>
      <c r="D159" s="189" t="s">
        <v>179</v>
      </c>
      <c r="E159" s="190" t="s">
        <v>196</v>
      </c>
      <c r="F159" s="191" t="s">
        <v>197</v>
      </c>
      <c r="G159" s="192" t="s">
        <v>198</v>
      </c>
      <c r="H159" s="193">
        <v>230</v>
      </c>
      <c r="I159" s="194"/>
      <c r="J159" s="195">
        <f>ROUND(I159*H159,2)</f>
        <v>0</v>
      </c>
      <c r="K159" s="191" t="s">
        <v>183</v>
      </c>
      <c r="L159" s="37"/>
      <c r="M159" s="196" t="s">
        <v>1</v>
      </c>
      <c r="N159" s="197" t="s">
        <v>45</v>
      </c>
      <c r="O159" s="69"/>
      <c r="P159" s="198">
        <f>O159*H159</f>
        <v>0</v>
      </c>
      <c r="Q159" s="198">
        <v>0</v>
      </c>
      <c r="R159" s="198">
        <f>Q159*H159</f>
        <v>0</v>
      </c>
      <c r="S159" s="198">
        <v>0</v>
      </c>
      <c r="T159" s="199">
        <f>S159*H159</f>
        <v>0</v>
      </c>
      <c r="U159" s="32"/>
      <c r="V159" s="32"/>
      <c r="W159" s="32"/>
      <c r="X159" s="32"/>
      <c r="Y159" s="32"/>
      <c r="Z159" s="32"/>
      <c r="AA159" s="32"/>
      <c r="AB159" s="32"/>
      <c r="AC159" s="32"/>
      <c r="AD159" s="32"/>
      <c r="AE159" s="32"/>
      <c r="AR159" s="200" t="s">
        <v>184</v>
      </c>
      <c r="AT159" s="200" t="s">
        <v>179</v>
      </c>
      <c r="AU159" s="200" t="s">
        <v>89</v>
      </c>
      <c r="AY159" s="15" t="s">
        <v>177</v>
      </c>
      <c r="BE159" s="201">
        <f>IF(N159="základní",J159,0)</f>
        <v>0</v>
      </c>
      <c r="BF159" s="201">
        <f>IF(N159="snížená",J159,0)</f>
        <v>0</v>
      </c>
      <c r="BG159" s="201">
        <f>IF(N159="zákl. přenesená",J159,0)</f>
        <v>0</v>
      </c>
      <c r="BH159" s="201">
        <f>IF(N159="sníž. přenesená",J159,0)</f>
        <v>0</v>
      </c>
      <c r="BI159" s="201">
        <f>IF(N159="nulová",J159,0)</f>
        <v>0</v>
      </c>
      <c r="BJ159" s="15" t="s">
        <v>87</v>
      </c>
      <c r="BK159" s="201">
        <f>ROUND(I159*H159,2)</f>
        <v>0</v>
      </c>
      <c r="BL159" s="15" t="s">
        <v>184</v>
      </c>
      <c r="BM159" s="200" t="s">
        <v>526</v>
      </c>
    </row>
    <row r="160" spans="1:47" s="2" customFormat="1" ht="19.5">
      <c r="A160" s="32"/>
      <c r="B160" s="33"/>
      <c r="C160" s="34"/>
      <c r="D160" s="202" t="s">
        <v>186</v>
      </c>
      <c r="E160" s="34"/>
      <c r="F160" s="203" t="s">
        <v>200</v>
      </c>
      <c r="G160" s="34"/>
      <c r="H160" s="34"/>
      <c r="I160" s="204"/>
      <c r="J160" s="34"/>
      <c r="K160" s="34"/>
      <c r="L160" s="37"/>
      <c r="M160" s="205"/>
      <c r="N160" s="206"/>
      <c r="O160" s="69"/>
      <c r="P160" s="69"/>
      <c r="Q160" s="69"/>
      <c r="R160" s="69"/>
      <c r="S160" s="69"/>
      <c r="T160" s="70"/>
      <c r="U160" s="32"/>
      <c r="V160" s="32"/>
      <c r="W160" s="32"/>
      <c r="X160" s="32"/>
      <c r="Y160" s="32"/>
      <c r="Z160" s="32"/>
      <c r="AA160" s="32"/>
      <c r="AB160" s="32"/>
      <c r="AC160" s="32"/>
      <c r="AD160" s="32"/>
      <c r="AE160" s="32"/>
      <c r="AT160" s="15" t="s">
        <v>186</v>
      </c>
      <c r="AU160" s="15" t="s">
        <v>89</v>
      </c>
    </row>
    <row r="161" spans="1:47" s="2" customFormat="1" ht="19.5">
      <c r="A161" s="32"/>
      <c r="B161" s="33"/>
      <c r="C161" s="34"/>
      <c r="D161" s="202" t="s">
        <v>188</v>
      </c>
      <c r="E161" s="34"/>
      <c r="F161" s="207" t="s">
        <v>244</v>
      </c>
      <c r="G161" s="34"/>
      <c r="H161" s="34"/>
      <c r="I161" s="204"/>
      <c r="J161" s="34"/>
      <c r="K161" s="34"/>
      <c r="L161" s="37"/>
      <c r="M161" s="205"/>
      <c r="N161" s="206"/>
      <c r="O161" s="69"/>
      <c r="P161" s="69"/>
      <c r="Q161" s="69"/>
      <c r="R161" s="69"/>
      <c r="S161" s="69"/>
      <c r="T161" s="70"/>
      <c r="U161" s="32"/>
      <c r="V161" s="32"/>
      <c r="W161" s="32"/>
      <c r="X161" s="32"/>
      <c r="Y161" s="32"/>
      <c r="Z161" s="32"/>
      <c r="AA161" s="32"/>
      <c r="AB161" s="32"/>
      <c r="AC161" s="32"/>
      <c r="AD161" s="32"/>
      <c r="AE161" s="32"/>
      <c r="AT161" s="15" t="s">
        <v>188</v>
      </c>
      <c r="AU161" s="15" t="s">
        <v>89</v>
      </c>
    </row>
    <row r="162" spans="1:65" s="2" customFormat="1" ht="24.2" customHeight="1">
      <c r="A162" s="32"/>
      <c r="B162" s="33"/>
      <c r="C162" s="189" t="s">
        <v>220</v>
      </c>
      <c r="D162" s="189" t="s">
        <v>179</v>
      </c>
      <c r="E162" s="190" t="s">
        <v>202</v>
      </c>
      <c r="F162" s="191" t="s">
        <v>203</v>
      </c>
      <c r="G162" s="192" t="s">
        <v>198</v>
      </c>
      <c r="H162" s="193">
        <v>2023.858</v>
      </c>
      <c r="I162" s="194"/>
      <c r="J162" s="195">
        <f>ROUND(I162*H162,2)</f>
        <v>0</v>
      </c>
      <c r="K162" s="191" t="s">
        <v>183</v>
      </c>
      <c r="L162" s="37"/>
      <c r="M162" s="196" t="s">
        <v>1</v>
      </c>
      <c r="N162" s="197" t="s">
        <v>45</v>
      </c>
      <c r="O162" s="69"/>
      <c r="P162" s="198">
        <f>O162*H162</f>
        <v>0</v>
      </c>
      <c r="Q162" s="198">
        <v>0</v>
      </c>
      <c r="R162" s="198">
        <f>Q162*H162</f>
        <v>0</v>
      </c>
      <c r="S162" s="198">
        <v>0</v>
      </c>
      <c r="T162" s="199">
        <f>S162*H162</f>
        <v>0</v>
      </c>
      <c r="U162" s="32"/>
      <c r="V162" s="32"/>
      <c r="W162" s="32"/>
      <c r="X162" s="32"/>
      <c r="Y162" s="32"/>
      <c r="Z162" s="32"/>
      <c r="AA162" s="32"/>
      <c r="AB162" s="32"/>
      <c r="AC162" s="32"/>
      <c r="AD162" s="32"/>
      <c r="AE162" s="32"/>
      <c r="AR162" s="200" t="s">
        <v>184</v>
      </c>
      <c r="AT162" s="200" t="s">
        <v>179</v>
      </c>
      <c r="AU162" s="200" t="s">
        <v>89</v>
      </c>
      <c r="AY162" s="15" t="s">
        <v>177</v>
      </c>
      <c r="BE162" s="201">
        <f>IF(N162="základní",J162,0)</f>
        <v>0</v>
      </c>
      <c r="BF162" s="201">
        <f>IF(N162="snížená",J162,0)</f>
        <v>0</v>
      </c>
      <c r="BG162" s="201">
        <f>IF(N162="zákl. přenesená",J162,0)</f>
        <v>0</v>
      </c>
      <c r="BH162" s="201">
        <f>IF(N162="sníž. přenesená",J162,0)</f>
        <v>0</v>
      </c>
      <c r="BI162" s="201">
        <f>IF(N162="nulová",J162,0)</f>
        <v>0</v>
      </c>
      <c r="BJ162" s="15" t="s">
        <v>87</v>
      </c>
      <c r="BK162" s="201">
        <f>ROUND(I162*H162,2)</f>
        <v>0</v>
      </c>
      <c r="BL162" s="15" t="s">
        <v>184</v>
      </c>
      <c r="BM162" s="200" t="s">
        <v>527</v>
      </c>
    </row>
    <row r="163" spans="1:47" s="2" customFormat="1" ht="19.5">
      <c r="A163" s="32"/>
      <c r="B163" s="33"/>
      <c r="C163" s="34"/>
      <c r="D163" s="202" t="s">
        <v>186</v>
      </c>
      <c r="E163" s="34"/>
      <c r="F163" s="203" t="s">
        <v>205</v>
      </c>
      <c r="G163" s="34"/>
      <c r="H163" s="34"/>
      <c r="I163" s="204"/>
      <c r="J163" s="34"/>
      <c r="K163" s="34"/>
      <c r="L163" s="37"/>
      <c r="M163" s="205"/>
      <c r="N163" s="206"/>
      <c r="O163" s="69"/>
      <c r="P163" s="69"/>
      <c r="Q163" s="69"/>
      <c r="R163" s="69"/>
      <c r="S163" s="69"/>
      <c r="T163" s="70"/>
      <c r="U163" s="32"/>
      <c r="V163" s="32"/>
      <c r="W163" s="32"/>
      <c r="X163" s="32"/>
      <c r="Y163" s="32"/>
      <c r="Z163" s="32"/>
      <c r="AA163" s="32"/>
      <c r="AB163" s="32"/>
      <c r="AC163" s="32"/>
      <c r="AD163" s="32"/>
      <c r="AE163" s="32"/>
      <c r="AT163" s="15" t="s">
        <v>186</v>
      </c>
      <c r="AU163" s="15" t="s">
        <v>89</v>
      </c>
    </row>
    <row r="164" spans="1:47" s="2" customFormat="1" ht="29.25">
      <c r="A164" s="32"/>
      <c r="B164" s="33"/>
      <c r="C164" s="34"/>
      <c r="D164" s="202" t="s">
        <v>188</v>
      </c>
      <c r="E164" s="34"/>
      <c r="F164" s="207" t="s">
        <v>265</v>
      </c>
      <c r="G164" s="34"/>
      <c r="H164" s="34"/>
      <c r="I164" s="204"/>
      <c r="J164" s="34"/>
      <c r="K164" s="34"/>
      <c r="L164" s="37"/>
      <c r="M164" s="205"/>
      <c r="N164" s="206"/>
      <c r="O164" s="69"/>
      <c r="P164" s="69"/>
      <c r="Q164" s="69"/>
      <c r="R164" s="69"/>
      <c r="S164" s="69"/>
      <c r="T164" s="70"/>
      <c r="U164" s="32"/>
      <c r="V164" s="32"/>
      <c r="W164" s="32"/>
      <c r="X164" s="32"/>
      <c r="Y164" s="32"/>
      <c r="Z164" s="32"/>
      <c r="AA164" s="32"/>
      <c r="AB164" s="32"/>
      <c r="AC164" s="32"/>
      <c r="AD164" s="32"/>
      <c r="AE164" s="32"/>
      <c r="AT164" s="15" t="s">
        <v>188</v>
      </c>
      <c r="AU164" s="15" t="s">
        <v>89</v>
      </c>
    </row>
    <row r="165" spans="1:65" s="2" customFormat="1" ht="24.2" customHeight="1">
      <c r="A165" s="32"/>
      <c r="B165" s="33"/>
      <c r="C165" s="189" t="s">
        <v>224</v>
      </c>
      <c r="D165" s="189" t="s">
        <v>179</v>
      </c>
      <c r="E165" s="190" t="s">
        <v>202</v>
      </c>
      <c r="F165" s="191" t="s">
        <v>203</v>
      </c>
      <c r="G165" s="192" t="s">
        <v>198</v>
      </c>
      <c r="H165" s="193">
        <v>140.368</v>
      </c>
      <c r="I165" s="194"/>
      <c r="J165" s="195">
        <f>ROUND(I165*H165,2)</f>
        <v>0</v>
      </c>
      <c r="K165" s="191" t="s">
        <v>183</v>
      </c>
      <c r="L165" s="37"/>
      <c r="M165" s="196" t="s">
        <v>1</v>
      </c>
      <c r="N165" s="197" t="s">
        <v>45</v>
      </c>
      <c r="O165" s="69"/>
      <c r="P165" s="198">
        <f>O165*H165</f>
        <v>0</v>
      </c>
      <c r="Q165" s="198">
        <v>0</v>
      </c>
      <c r="R165" s="198">
        <f>Q165*H165</f>
        <v>0</v>
      </c>
      <c r="S165" s="198">
        <v>0</v>
      </c>
      <c r="T165" s="199">
        <f>S165*H165</f>
        <v>0</v>
      </c>
      <c r="U165" s="32"/>
      <c r="V165" s="32"/>
      <c r="W165" s="32"/>
      <c r="X165" s="32"/>
      <c r="Y165" s="32"/>
      <c r="Z165" s="32"/>
      <c r="AA165" s="32"/>
      <c r="AB165" s="32"/>
      <c r="AC165" s="32"/>
      <c r="AD165" s="32"/>
      <c r="AE165" s="32"/>
      <c r="AR165" s="200" t="s">
        <v>184</v>
      </c>
      <c r="AT165" s="200" t="s">
        <v>179</v>
      </c>
      <c r="AU165" s="200" t="s">
        <v>89</v>
      </c>
      <c r="AY165" s="15" t="s">
        <v>177</v>
      </c>
      <c r="BE165" s="201">
        <f>IF(N165="základní",J165,0)</f>
        <v>0</v>
      </c>
      <c r="BF165" s="201">
        <f>IF(N165="snížená",J165,0)</f>
        <v>0</v>
      </c>
      <c r="BG165" s="201">
        <f>IF(N165="zákl. přenesená",J165,0)</f>
        <v>0</v>
      </c>
      <c r="BH165" s="201">
        <f>IF(N165="sníž. přenesená",J165,0)</f>
        <v>0</v>
      </c>
      <c r="BI165" s="201">
        <f>IF(N165="nulová",J165,0)</f>
        <v>0</v>
      </c>
      <c r="BJ165" s="15" t="s">
        <v>87</v>
      </c>
      <c r="BK165" s="201">
        <f>ROUND(I165*H165,2)</f>
        <v>0</v>
      </c>
      <c r="BL165" s="15" t="s">
        <v>184</v>
      </c>
      <c r="BM165" s="200" t="s">
        <v>528</v>
      </c>
    </row>
    <row r="166" spans="1:47" s="2" customFormat="1" ht="19.5">
      <c r="A166" s="32"/>
      <c r="B166" s="33"/>
      <c r="C166" s="34"/>
      <c r="D166" s="202" t="s">
        <v>186</v>
      </c>
      <c r="E166" s="34"/>
      <c r="F166" s="203" t="s">
        <v>205</v>
      </c>
      <c r="G166" s="34"/>
      <c r="H166" s="34"/>
      <c r="I166" s="204"/>
      <c r="J166" s="34"/>
      <c r="K166" s="34"/>
      <c r="L166" s="37"/>
      <c r="M166" s="205"/>
      <c r="N166" s="206"/>
      <c r="O166" s="69"/>
      <c r="P166" s="69"/>
      <c r="Q166" s="69"/>
      <c r="R166" s="69"/>
      <c r="S166" s="69"/>
      <c r="T166" s="70"/>
      <c r="U166" s="32"/>
      <c r="V166" s="32"/>
      <c r="W166" s="32"/>
      <c r="X166" s="32"/>
      <c r="Y166" s="32"/>
      <c r="Z166" s="32"/>
      <c r="AA166" s="32"/>
      <c r="AB166" s="32"/>
      <c r="AC166" s="32"/>
      <c r="AD166" s="32"/>
      <c r="AE166" s="32"/>
      <c r="AT166" s="15" t="s">
        <v>186</v>
      </c>
      <c r="AU166" s="15" t="s">
        <v>89</v>
      </c>
    </row>
    <row r="167" spans="1:47" s="2" customFormat="1" ht="214.5">
      <c r="A167" s="32"/>
      <c r="B167" s="33"/>
      <c r="C167" s="34"/>
      <c r="D167" s="202" t="s">
        <v>188</v>
      </c>
      <c r="E167" s="34"/>
      <c r="F167" s="207" t="s">
        <v>529</v>
      </c>
      <c r="G167" s="34"/>
      <c r="H167" s="34"/>
      <c r="I167" s="204"/>
      <c r="J167" s="34"/>
      <c r="K167" s="34"/>
      <c r="L167" s="37"/>
      <c r="M167" s="205"/>
      <c r="N167" s="206"/>
      <c r="O167" s="69"/>
      <c r="P167" s="69"/>
      <c r="Q167" s="69"/>
      <c r="R167" s="69"/>
      <c r="S167" s="69"/>
      <c r="T167" s="70"/>
      <c r="U167" s="32"/>
      <c r="V167" s="32"/>
      <c r="W167" s="32"/>
      <c r="X167" s="32"/>
      <c r="Y167" s="32"/>
      <c r="Z167" s="32"/>
      <c r="AA167" s="32"/>
      <c r="AB167" s="32"/>
      <c r="AC167" s="32"/>
      <c r="AD167" s="32"/>
      <c r="AE167" s="32"/>
      <c r="AT167" s="15" t="s">
        <v>188</v>
      </c>
      <c r="AU167" s="15" t="s">
        <v>89</v>
      </c>
    </row>
    <row r="168" spans="1:65" s="2" customFormat="1" ht="24.2" customHeight="1">
      <c r="A168" s="32"/>
      <c r="B168" s="33"/>
      <c r="C168" s="189" t="s">
        <v>226</v>
      </c>
      <c r="D168" s="189" t="s">
        <v>179</v>
      </c>
      <c r="E168" s="190" t="s">
        <v>530</v>
      </c>
      <c r="F168" s="191" t="s">
        <v>531</v>
      </c>
      <c r="G168" s="192" t="s">
        <v>362</v>
      </c>
      <c r="H168" s="193">
        <v>2</v>
      </c>
      <c r="I168" s="194"/>
      <c r="J168" s="195">
        <f>ROUND(I168*H168,2)</f>
        <v>0</v>
      </c>
      <c r="K168" s="191" t="s">
        <v>183</v>
      </c>
      <c r="L168" s="37"/>
      <c r="M168" s="196" t="s">
        <v>1</v>
      </c>
      <c r="N168" s="197" t="s">
        <v>45</v>
      </c>
      <c r="O168" s="69"/>
      <c r="P168" s="198">
        <f>O168*H168</f>
        <v>0</v>
      </c>
      <c r="Q168" s="198">
        <v>0</v>
      </c>
      <c r="R168" s="198">
        <f>Q168*H168</f>
        <v>0</v>
      </c>
      <c r="S168" s="198">
        <v>0</v>
      </c>
      <c r="T168" s="199">
        <f>S168*H168</f>
        <v>0</v>
      </c>
      <c r="U168" s="32"/>
      <c r="V168" s="32"/>
      <c r="W168" s="32"/>
      <c r="X168" s="32"/>
      <c r="Y168" s="32"/>
      <c r="Z168" s="32"/>
      <c r="AA168" s="32"/>
      <c r="AB168" s="32"/>
      <c r="AC168" s="32"/>
      <c r="AD168" s="32"/>
      <c r="AE168" s="32"/>
      <c r="AR168" s="200" t="s">
        <v>184</v>
      </c>
      <c r="AT168" s="200" t="s">
        <v>179</v>
      </c>
      <c r="AU168" s="200" t="s">
        <v>89</v>
      </c>
      <c r="AY168" s="15" t="s">
        <v>177</v>
      </c>
      <c r="BE168" s="201">
        <f>IF(N168="základní",J168,0)</f>
        <v>0</v>
      </c>
      <c r="BF168" s="201">
        <f>IF(N168="snížená",J168,0)</f>
        <v>0</v>
      </c>
      <c r="BG168" s="201">
        <f>IF(N168="zákl. přenesená",J168,0)</f>
        <v>0</v>
      </c>
      <c r="BH168" s="201">
        <f>IF(N168="sníž. přenesená",J168,0)</f>
        <v>0</v>
      </c>
      <c r="BI168" s="201">
        <f>IF(N168="nulová",J168,0)</f>
        <v>0</v>
      </c>
      <c r="BJ168" s="15" t="s">
        <v>87</v>
      </c>
      <c r="BK168" s="201">
        <f>ROUND(I168*H168,2)</f>
        <v>0</v>
      </c>
      <c r="BL168" s="15" t="s">
        <v>184</v>
      </c>
      <c r="BM168" s="200" t="s">
        <v>532</v>
      </c>
    </row>
    <row r="169" spans="1:47" s="2" customFormat="1" ht="29.25">
      <c r="A169" s="32"/>
      <c r="B169" s="33"/>
      <c r="C169" s="34"/>
      <c r="D169" s="202" t="s">
        <v>186</v>
      </c>
      <c r="E169" s="34"/>
      <c r="F169" s="203" t="s">
        <v>533</v>
      </c>
      <c r="G169" s="34"/>
      <c r="H169" s="34"/>
      <c r="I169" s="204"/>
      <c r="J169" s="34"/>
      <c r="K169" s="34"/>
      <c r="L169" s="37"/>
      <c r="M169" s="205"/>
      <c r="N169" s="206"/>
      <c r="O169" s="69"/>
      <c r="P169" s="69"/>
      <c r="Q169" s="69"/>
      <c r="R169" s="69"/>
      <c r="S169" s="69"/>
      <c r="T169" s="70"/>
      <c r="U169" s="32"/>
      <c r="V169" s="32"/>
      <c r="W169" s="32"/>
      <c r="X169" s="32"/>
      <c r="Y169" s="32"/>
      <c r="Z169" s="32"/>
      <c r="AA169" s="32"/>
      <c r="AB169" s="32"/>
      <c r="AC169" s="32"/>
      <c r="AD169" s="32"/>
      <c r="AE169" s="32"/>
      <c r="AT169" s="15" t="s">
        <v>186</v>
      </c>
      <c r="AU169" s="15" t="s">
        <v>89</v>
      </c>
    </row>
    <row r="170" spans="1:47" s="2" customFormat="1" ht="29.25">
      <c r="A170" s="32"/>
      <c r="B170" s="33"/>
      <c r="C170" s="34"/>
      <c r="D170" s="202" t="s">
        <v>188</v>
      </c>
      <c r="E170" s="34"/>
      <c r="F170" s="207" t="s">
        <v>510</v>
      </c>
      <c r="G170" s="34"/>
      <c r="H170" s="34"/>
      <c r="I170" s="204"/>
      <c r="J170" s="34"/>
      <c r="K170" s="34"/>
      <c r="L170" s="37"/>
      <c r="M170" s="205"/>
      <c r="N170" s="206"/>
      <c r="O170" s="69"/>
      <c r="P170" s="69"/>
      <c r="Q170" s="69"/>
      <c r="R170" s="69"/>
      <c r="S170" s="69"/>
      <c r="T170" s="70"/>
      <c r="U170" s="32"/>
      <c r="V170" s="32"/>
      <c r="W170" s="32"/>
      <c r="X170" s="32"/>
      <c r="Y170" s="32"/>
      <c r="Z170" s="32"/>
      <c r="AA170" s="32"/>
      <c r="AB170" s="32"/>
      <c r="AC170" s="32"/>
      <c r="AD170" s="32"/>
      <c r="AE170" s="32"/>
      <c r="AT170" s="15" t="s">
        <v>188</v>
      </c>
      <c r="AU170" s="15" t="s">
        <v>89</v>
      </c>
    </row>
    <row r="171" spans="1:65" s="2" customFormat="1" ht="24.2" customHeight="1">
      <c r="A171" s="32"/>
      <c r="B171" s="33"/>
      <c r="C171" s="189" t="s">
        <v>228</v>
      </c>
      <c r="D171" s="189" t="s">
        <v>179</v>
      </c>
      <c r="E171" s="190" t="s">
        <v>211</v>
      </c>
      <c r="F171" s="191" t="s">
        <v>212</v>
      </c>
      <c r="G171" s="192" t="s">
        <v>198</v>
      </c>
      <c r="H171" s="193">
        <v>2023.858</v>
      </c>
      <c r="I171" s="194"/>
      <c r="J171" s="195">
        <f>ROUND(I171*H171,2)</f>
        <v>0</v>
      </c>
      <c r="K171" s="191" t="s">
        <v>183</v>
      </c>
      <c r="L171" s="37"/>
      <c r="M171" s="196" t="s">
        <v>1</v>
      </c>
      <c r="N171" s="197" t="s">
        <v>45</v>
      </c>
      <c r="O171" s="69"/>
      <c r="P171" s="198">
        <f>O171*H171</f>
        <v>0</v>
      </c>
      <c r="Q171" s="198">
        <v>0</v>
      </c>
      <c r="R171" s="198">
        <f>Q171*H171</f>
        <v>0</v>
      </c>
      <c r="S171" s="198">
        <v>0</v>
      </c>
      <c r="T171" s="199">
        <f>S171*H171</f>
        <v>0</v>
      </c>
      <c r="U171" s="32"/>
      <c r="V171" s="32"/>
      <c r="W171" s="32"/>
      <c r="X171" s="32"/>
      <c r="Y171" s="32"/>
      <c r="Z171" s="32"/>
      <c r="AA171" s="32"/>
      <c r="AB171" s="32"/>
      <c r="AC171" s="32"/>
      <c r="AD171" s="32"/>
      <c r="AE171" s="32"/>
      <c r="AR171" s="200" t="s">
        <v>184</v>
      </c>
      <c r="AT171" s="200" t="s">
        <v>179</v>
      </c>
      <c r="AU171" s="200" t="s">
        <v>89</v>
      </c>
      <c r="AY171" s="15" t="s">
        <v>177</v>
      </c>
      <c r="BE171" s="201">
        <f>IF(N171="základní",J171,0)</f>
        <v>0</v>
      </c>
      <c r="BF171" s="201">
        <f>IF(N171="snížená",J171,0)</f>
        <v>0</v>
      </c>
      <c r="BG171" s="201">
        <f>IF(N171="zákl. přenesená",J171,0)</f>
        <v>0</v>
      </c>
      <c r="BH171" s="201">
        <f>IF(N171="sníž. přenesená",J171,0)</f>
        <v>0</v>
      </c>
      <c r="BI171" s="201">
        <f>IF(N171="nulová",J171,0)</f>
        <v>0</v>
      </c>
      <c r="BJ171" s="15" t="s">
        <v>87</v>
      </c>
      <c r="BK171" s="201">
        <f>ROUND(I171*H171,2)</f>
        <v>0</v>
      </c>
      <c r="BL171" s="15" t="s">
        <v>184</v>
      </c>
      <c r="BM171" s="200" t="s">
        <v>534</v>
      </c>
    </row>
    <row r="172" spans="1:47" s="2" customFormat="1" ht="39">
      <c r="A172" s="32"/>
      <c r="B172" s="33"/>
      <c r="C172" s="34"/>
      <c r="D172" s="202" t="s">
        <v>186</v>
      </c>
      <c r="E172" s="34"/>
      <c r="F172" s="203" t="s">
        <v>214</v>
      </c>
      <c r="G172" s="34"/>
      <c r="H172" s="34"/>
      <c r="I172" s="204"/>
      <c r="J172" s="34"/>
      <c r="K172" s="34"/>
      <c r="L172" s="37"/>
      <c r="M172" s="205"/>
      <c r="N172" s="206"/>
      <c r="O172" s="69"/>
      <c r="P172" s="69"/>
      <c r="Q172" s="69"/>
      <c r="R172" s="69"/>
      <c r="S172" s="69"/>
      <c r="T172" s="70"/>
      <c r="U172" s="32"/>
      <c r="V172" s="32"/>
      <c r="W172" s="32"/>
      <c r="X172" s="32"/>
      <c r="Y172" s="32"/>
      <c r="Z172" s="32"/>
      <c r="AA172" s="32"/>
      <c r="AB172" s="32"/>
      <c r="AC172" s="32"/>
      <c r="AD172" s="32"/>
      <c r="AE172" s="32"/>
      <c r="AT172" s="15" t="s">
        <v>186</v>
      </c>
      <c r="AU172" s="15" t="s">
        <v>89</v>
      </c>
    </row>
    <row r="173" spans="1:65" s="2" customFormat="1" ht="24.2" customHeight="1">
      <c r="A173" s="32"/>
      <c r="B173" s="33"/>
      <c r="C173" s="189" t="s">
        <v>235</v>
      </c>
      <c r="D173" s="189" t="s">
        <v>179</v>
      </c>
      <c r="E173" s="190" t="s">
        <v>211</v>
      </c>
      <c r="F173" s="191" t="s">
        <v>212</v>
      </c>
      <c r="G173" s="192" t="s">
        <v>198</v>
      </c>
      <c r="H173" s="193">
        <v>140.368</v>
      </c>
      <c r="I173" s="194"/>
      <c r="J173" s="195">
        <f>ROUND(I173*H173,2)</f>
        <v>0</v>
      </c>
      <c r="K173" s="191" t="s">
        <v>183</v>
      </c>
      <c r="L173" s="37"/>
      <c r="M173" s="196" t="s">
        <v>1</v>
      </c>
      <c r="N173" s="197" t="s">
        <v>45</v>
      </c>
      <c r="O173" s="69"/>
      <c r="P173" s="198">
        <f>O173*H173</f>
        <v>0</v>
      </c>
      <c r="Q173" s="198">
        <v>0</v>
      </c>
      <c r="R173" s="198">
        <f>Q173*H173</f>
        <v>0</v>
      </c>
      <c r="S173" s="198">
        <v>0</v>
      </c>
      <c r="T173" s="199">
        <f>S173*H173</f>
        <v>0</v>
      </c>
      <c r="U173" s="32"/>
      <c r="V173" s="32"/>
      <c r="W173" s="32"/>
      <c r="X173" s="32"/>
      <c r="Y173" s="32"/>
      <c r="Z173" s="32"/>
      <c r="AA173" s="32"/>
      <c r="AB173" s="32"/>
      <c r="AC173" s="32"/>
      <c r="AD173" s="32"/>
      <c r="AE173" s="32"/>
      <c r="AR173" s="200" t="s">
        <v>184</v>
      </c>
      <c r="AT173" s="200" t="s">
        <v>179</v>
      </c>
      <c r="AU173" s="200" t="s">
        <v>89</v>
      </c>
      <c r="AY173" s="15" t="s">
        <v>177</v>
      </c>
      <c r="BE173" s="201">
        <f>IF(N173="základní",J173,0)</f>
        <v>0</v>
      </c>
      <c r="BF173" s="201">
        <f>IF(N173="snížená",J173,0)</f>
        <v>0</v>
      </c>
      <c r="BG173" s="201">
        <f>IF(N173="zákl. přenesená",J173,0)</f>
        <v>0</v>
      </c>
      <c r="BH173" s="201">
        <f>IF(N173="sníž. přenesená",J173,0)</f>
        <v>0</v>
      </c>
      <c r="BI173" s="201">
        <f>IF(N173="nulová",J173,0)</f>
        <v>0</v>
      </c>
      <c r="BJ173" s="15" t="s">
        <v>87</v>
      </c>
      <c r="BK173" s="201">
        <f>ROUND(I173*H173,2)</f>
        <v>0</v>
      </c>
      <c r="BL173" s="15" t="s">
        <v>184</v>
      </c>
      <c r="BM173" s="200" t="s">
        <v>535</v>
      </c>
    </row>
    <row r="174" spans="1:47" s="2" customFormat="1" ht="39">
      <c r="A174" s="32"/>
      <c r="B174" s="33"/>
      <c r="C174" s="34"/>
      <c r="D174" s="202" t="s">
        <v>186</v>
      </c>
      <c r="E174" s="34"/>
      <c r="F174" s="203" t="s">
        <v>214</v>
      </c>
      <c r="G174" s="34"/>
      <c r="H174" s="34"/>
      <c r="I174" s="204"/>
      <c r="J174" s="34"/>
      <c r="K174" s="34"/>
      <c r="L174" s="37"/>
      <c r="M174" s="205"/>
      <c r="N174" s="206"/>
      <c r="O174" s="69"/>
      <c r="P174" s="69"/>
      <c r="Q174" s="69"/>
      <c r="R174" s="69"/>
      <c r="S174" s="69"/>
      <c r="T174" s="70"/>
      <c r="U174" s="32"/>
      <c r="V174" s="32"/>
      <c r="W174" s="32"/>
      <c r="X174" s="32"/>
      <c r="Y174" s="32"/>
      <c r="Z174" s="32"/>
      <c r="AA174" s="32"/>
      <c r="AB174" s="32"/>
      <c r="AC174" s="32"/>
      <c r="AD174" s="32"/>
      <c r="AE174" s="32"/>
      <c r="AT174" s="15" t="s">
        <v>186</v>
      </c>
      <c r="AU174" s="15" t="s">
        <v>89</v>
      </c>
    </row>
    <row r="175" spans="1:47" s="2" customFormat="1" ht="19.5">
      <c r="A175" s="32"/>
      <c r="B175" s="33"/>
      <c r="C175" s="34"/>
      <c r="D175" s="202" t="s">
        <v>188</v>
      </c>
      <c r="E175" s="34"/>
      <c r="F175" s="207" t="s">
        <v>536</v>
      </c>
      <c r="G175" s="34"/>
      <c r="H175" s="34"/>
      <c r="I175" s="204"/>
      <c r="J175" s="34"/>
      <c r="K175" s="34"/>
      <c r="L175" s="37"/>
      <c r="M175" s="205"/>
      <c r="N175" s="206"/>
      <c r="O175" s="69"/>
      <c r="P175" s="69"/>
      <c r="Q175" s="69"/>
      <c r="R175" s="69"/>
      <c r="S175" s="69"/>
      <c r="T175" s="70"/>
      <c r="U175" s="32"/>
      <c r="V175" s="32"/>
      <c r="W175" s="32"/>
      <c r="X175" s="32"/>
      <c r="Y175" s="32"/>
      <c r="Z175" s="32"/>
      <c r="AA175" s="32"/>
      <c r="AB175" s="32"/>
      <c r="AC175" s="32"/>
      <c r="AD175" s="32"/>
      <c r="AE175" s="32"/>
      <c r="AT175" s="15" t="s">
        <v>188</v>
      </c>
      <c r="AU175" s="15" t="s">
        <v>89</v>
      </c>
    </row>
    <row r="176" spans="1:65" s="2" customFormat="1" ht="24.2" customHeight="1">
      <c r="A176" s="32"/>
      <c r="B176" s="33"/>
      <c r="C176" s="189" t="s">
        <v>238</v>
      </c>
      <c r="D176" s="189" t="s">
        <v>179</v>
      </c>
      <c r="E176" s="190" t="s">
        <v>211</v>
      </c>
      <c r="F176" s="191" t="s">
        <v>212</v>
      </c>
      <c r="G176" s="192" t="s">
        <v>198</v>
      </c>
      <c r="H176" s="193">
        <v>230</v>
      </c>
      <c r="I176" s="194"/>
      <c r="J176" s="195">
        <f>ROUND(I176*H176,2)</f>
        <v>0</v>
      </c>
      <c r="K176" s="191" t="s">
        <v>183</v>
      </c>
      <c r="L176" s="37"/>
      <c r="M176" s="196" t="s">
        <v>1</v>
      </c>
      <c r="N176" s="197" t="s">
        <v>45</v>
      </c>
      <c r="O176" s="69"/>
      <c r="P176" s="198">
        <f>O176*H176</f>
        <v>0</v>
      </c>
      <c r="Q176" s="198">
        <v>0</v>
      </c>
      <c r="R176" s="198">
        <f>Q176*H176</f>
        <v>0</v>
      </c>
      <c r="S176" s="198">
        <v>0</v>
      </c>
      <c r="T176" s="199">
        <f>S176*H176</f>
        <v>0</v>
      </c>
      <c r="U176" s="32"/>
      <c r="V176" s="32"/>
      <c r="W176" s="32"/>
      <c r="X176" s="32"/>
      <c r="Y176" s="32"/>
      <c r="Z176" s="32"/>
      <c r="AA176" s="32"/>
      <c r="AB176" s="32"/>
      <c r="AC176" s="32"/>
      <c r="AD176" s="32"/>
      <c r="AE176" s="32"/>
      <c r="AR176" s="200" t="s">
        <v>184</v>
      </c>
      <c r="AT176" s="200" t="s">
        <v>179</v>
      </c>
      <c r="AU176" s="200" t="s">
        <v>89</v>
      </c>
      <c r="AY176" s="15" t="s">
        <v>177</v>
      </c>
      <c r="BE176" s="201">
        <f>IF(N176="základní",J176,0)</f>
        <v>0</v>
      </c>
      <c r="BF176" s="201">
        <f>IF(N176="snížená",J176,0)</f>
        <v>0</v>
      </c>
      <c r="BG176" s="201">
        <f>IF(N176="zákl. přenesená",J176,0)</f>
        <v>0</v>
      </c>
      <c r="BH176" s="201">
        <f>IF(N176="sníž. přenesená",J176,0)</f>
        <v>0</v>
      </c>
      <c r="BI176" s="201">
        <f>IF(N176="nulová",J176,0)</f>
        <v>0</v>
      </c>
      <c r="BJ176" s="15" t="s">
        <v>87</v>
      </c>
      <c r="BK176" s="201">
        <f>ROUND(I176*H176,2)</f>
        <v>0</v>
      </c>
      <c r="BL176" s="15" t="s">
        <v>184</v>
      </c>
      <c r="BM176" s="200" t="s">
        <v>537</v>
      </c>
    </row>
    <row r="177" spans="1:47" s="2" customFormat="1" ht="39">
      <c r="A177" s="32"/>
      <c r="B177" s="33"/>
      <c r="C177" s="34"/>
      <c r="D177" s="202" t="s">
        <v>186</v>
      </c>
      <c r="E177" s="34"/>
      <c r="F177" s="203" t="s">
        <v>214</v>
      </c>
      <c r="G177" s="34"/>
      <c r="H177" s="34"/>
      <c r="I177" s="204"/>
      <c r="J177" s="34"/>
      <c r="K177" s="34"/>
      <c r="L177" s="37"/>
      <c r="M177" s="205"/>
      <c r="N177" s="206"/>
      <c r="O177" s="69"/>
      <c r="P177" s="69"/>
      <c r="Q177" s="69"/>
      <c r="R177" s="69"/>
      <c r="S177" s="69"/>
      <c r="T177" s="70"/>
      <c r="U177" s="32"/>
      <c r="V177" s="32"/>
      <c r="W177" s="32"/>
      <c r="X177" s="32"/>
      <c r="Y177" s="32"/>
      <c r="Z177" s="32"/>
      <c r="AA177" s="32"/>
      <c r="AB177" s="32"/>
      <c r="AC177" s="32"/>
      <c r="AD177" s="32"/>
      <c r="AE177" s="32"/>
      <c r="AT177" s="15" t="s">
        <v>186</v>
      </c>
      <c r="AU177" s="15" t="s">
        <v>89</v>
      </c>
    </row>
    <row r="178" spans="1:47" s="2" customFormat="1" ht="19.5">
      <c r="A178" s="32"/>
      <c r="B178" s="33"/>
      <c r="C178" s="34"/>
      <c r="D178" s="202" t="s">
        <v>188</v>
      </c>
      <c r="E178" s="34"/>
      <c r="F178" s="207" t="s">
        <v>244</v>
      </c>
      <c r="G178" s="34"/>
      <c r="H178" s="34"/>
      <c r="I178" s="204"/>
      <c r="J178" s="34"/>
      <c r="K178" s="34"/>
      <c r="L178" s="37"/>
      <c r="M178" s="205"/>
      <c r="N178" s="206"/>
      <c r="O178" s="69"/>
      <c r="P178" s="69"/>
      <c r="Q178" s="69"/>
      <c r="R178" s="69"/>
      <c r="S178" s="69"/>
      <c r="T178" s="70"/>
      <c r="U178" s="32"/>
      <c r="V178" s="32"/>
      <c r="W178" s="32"/>
      <c r="X178" s="32"/>
      <c r="Y178" s="32"/>
      <c r="Z178" s="32"/>
      <c r="AA178" s="32"/>
      <c r="AB178" s="32"/>
      <c r="AC178" s="32"/>
      <c r="AD178" s="32"/>
      <c r="AE178" s="32"/>
      <c r="AT178" s="15" t="s">
        <v>188</v>
      </c>
      <c r="AU178" s="15" t="s">
        <v>89</v>
      </c>
    </row>
    <row r="179" spans="1:65" s="2" customFormat="1" ht="14.45" customHeight="1">
      <c r="A179" s="32"/>
      <c r="B179" s="33"/>
      <c r="C179" s="189" t="s">
        <v>8</v>
      </c>
      <c r="D179" s="189" t="s">
        <v>179</v>
      </c>
      <c r="E179" s="190" t="s">
        <v>221</v>
      </c>
      <c r="F179" s="191" t="s">
        <v>222</v>
      </c>
      <c r="G179" s="192" t="s">
        <v>198</v>
      </c>
      <c r="H179" s="193">
        <v>2023.858</v>
      </c>
      <c r="I179" s="194"/>
      <c r="J179" s="195">
        <f>ROUND(I179*H179,2)</f>
        <v>0</v>
      </c>
      <c r="K179" s="191" t="s">
        <v>183</v>
      </c>
      <c r="L179" s="37"/>
      <c r="M179" s="196" t="s">
        <v>1</v>
      </c>
      <c r="N179" s="197" t="s">
        <v>45</v>
      </c>
      <c r="O179" s="69"/>
      <c r="P179" s="198">
        <f>O179*H179</f>
        <v>0</v>
      </c>
      <c r="Q179" s="198">
        <v>0</v>
      </c>
      <c r="R179" s="198">
        <f>Q179*H179</f>
        <v>0</v>
      </c>
      <c r="S179" s="198">
        <v>0</v>
      </c>
      <c r="T179" s="199">
        <f>S179*H179</f>
        <v>0</v>
      </c>
      <c r="U179" s="32"/>
      <c r="V179" s="32"/>
      <c r="W179" s="32"/>
      <c r="X179" s="32"/>
      <c r="Y179" s="32"/>
      <c r="Z179" s="32"/>
      <c r="AA179" s="32"/>
      <c r="AB179" s="32"/>
      <c r="AC179" s="32"/>
      <c r="AD179" s="32"/>
      <c r="AE179" s="32"/>
      <c r="AR179" s="200" t="s">
        <v>184</v>
      </c>
      <c r="AT179" s="200" t="s">
        <v>179</v>
      </c>
      <c r="AU179" s="200" t="s">
        <v>89</v>
      </c>
      <c r="AY179" s="15" t="s">
        <v>177</v>
      </c>
      <c r="BE179" s="201">
        <f>IF(N179="základní",J179,0)</f>
        <v>0</v>
      </c>
      <c r="BF179" s="201">
        <f>IF(N179="snížená",J179,0)</f>
        <v>0</v>
      </c>
      <c r="BG179" s="201">
        <f>IF(N179="zákl. přenesená",J179,0)</f>
        <v>0</v>
      </c>
      <c r="BH179" s="201">
        <f>IF(N179="sníž. přenesená",J179,0)</f>
        <v>0</v>
      </c>
      <c r="BI179" s="201">
        <f>IF(N179="nulová",J179,0)</f>
        <v>0</v>
      </c>
      <c r="BJ179" s="15" t="s">
        <v>87</v>
      </c>
      <c r="BK179" s="201">
        <f>ROUND(I179*H179,2)</f>
        <v>0</v>
      </c>
      <c r="BL179" s="15" t="s">
        <v>184</v>
      </c>
      <c r="BM179" s="200" t="s">
        <v>538</v>
      </c>
    </row>
    <row r="180" spans="1:47" s="2" customFormat="1" ht="11.25">
      <c r="A180" s="32"/>
      <c r="B180" s="33"/>
      <c r="C180" s="34"/>
      <c r="D180" s="202" t="s">
        <v>186</v>
      </c>
      <c r="E180" s="34"/>
      <c r="F180" s="203" t="s">
        <v>222</v>
      </c>
      <c r="G180" s="34"/>
      <c r="H180" s="34"/>
      <c r="I180" s="204"/>
      <c r="J180" s="34"/>
      <c r="K180" s="34"/>
      <c r="L180" s="37"/>
      <c r="M180" s="205"/>
      <c r="N180" s="206"/>
      <c r="O180" s="69"/>
      <c r="P180" s="69"/>
      <c r="Q180" s="69"/>
      <c r="R180" s="69"/>
      <c r="S180" s="69"/>
      <c r="T180" s="70"/>
      <c r="U180" s="32"/>
      <c r="V180" s="32"/>
      <c r="W180" s="32"/>
      <c r="X180" s="32"/>
      <c r="Y180" s="32"/>
      <c r="Z180" s="32"/>
      <c r="AA180" s="32"/>
      <c r="AB180" s="32"/>
      <c r="AC180" s="32"/>
      <c r="AD180" s="32"/>
      <c r="AE180" s="32"/>
      <c r="AT180" s="15" t="s">
        <v>186</v>
      </c>
      <c r="AU180" s="15" t="s">
        <v>89</v>
      </c>
    </row>
    <row r="181" spans="1:47" s="2" customFormat="1" ht="19.5">
      <c r="A181" s="32"/>
      <c r="B181" s="33"/>
      <c r="C181" s="34"/>
      <c r="D181" s="202" t="s">
        <v>188</v>
      </c>
      <c r="E181" s="34"/>
      <c r="F181" s="207" t="s">
        <v>539</v>
      </c>
      <c r="G181" s="34"/>
      <c r="H181" s="34"/>
      <c r="I181" s="204"/>
      <c r="J181" s="34"/>
      <c r="K181" s="34"/>
      <c r="L181" s="37"/>
      <c r="M181" s="205"/>
      <c r="N181" s="206"/>
      <c r="O181" s="69"/>
      <c r="P181" s="69"/>
      <c r="Q181" s="69"/>
      <c r="R181" s="69"/>
      <c r="S181" s="69"/>
      <c r="T181" s="70"/>
      <c r="U181" s="32"/>
      <c r="V181" s="32"/>
      <c r="W181" s="32"/>
      <c r="X181" s="32"/>
      <c r="Y181" s="32"/>
      <c r="Z181" s="32"/>
      <c r="AA181" s="32"/>
      <c r="AB181" s="32"/>
      <c r="AC181" s="32"/>
      <c r="AD181" s="32"/>
      <c r="AE181" s="32"/>
      <c r="AT181" s="15" t="s">
        <v>188</v>
      </c>
      <c r="AU181" s="15" t="s">
        <v>89</v>
      </c>
    </row>
    <row r="182" spans="1:65" s="2" customFormat="1" ht="14.45" customHeight="1">
      <c r="A182" s="32"/>
      <c r="B182" s="33"/>
      <c r="C182" s="189" t="s">
        <v>245</v>
      </c>
      <c r="D182" s="189" t="s">
        <v>179</v>
      </c>
      <c r="E182" s="190" t="s">
        <v>221</v>
      </c>
      <c r="F182" s="191" t="s">
        <v>222</v>
      </c>
      <c r="G182" s="192" t="s">
        <v>198</v>
      </c>
      <c r="H182" s="193">
        <v>140.368</v>
      </c>
      <c r="I182" s="194"/>
      <c r="J182" s="195">
        <f>ROUND(I182*H182,2)</f>
        <v>0</v>
      </c>
      <c r="K182" s="191" t="s">
        <v>183</v>
      </c>
      <c r="L182" s="37"/>
      <c r="M182" s="196" t="s">
        <v>1</v>
      </c>
      <c r="N182" s="197" t="s">
        <v>45</v>
      </c>
      <c r="O182" s="69"/>
      <c r="P182" s="198">
        <f>O182*H182</f>
        <v>0</v>
      </c>
      <c r="Q182" s="198">
        <v>0</v>
      </c>
      <c r="R182" s="198">
        <f>Q182*H182</f>
        <v>0</v>
      </c>
      <c r="S182" s="198">
        <v>0</v>
      </c>
      <c r="T182" s="199">
        <f>S182*H182</f>
        <v>0</v>
      </c>
      <c r="U182" s="32"/>
      <c r="V182" s="32"/>
      <c r="W182" s="32"/>
      <c r="X182" s="32"/>
      <c r="Y182" s="32"/>
      <c r="Z182" s="32"/>
      <c r="AA182" s="32"/>
      <c r="AB182" s="32"/>
      <c r="AC182" s="32"/>
      <c r="AD182" s="32"/>
      <c r="AE182" s="32"/>
      <c r="AR182" s="200" t="s">
        <v>184</v>
      </c>
      <c r="AT182" s="200" t="s">
        <v>179</v>
      </c>
      <c r="AU182" s="200" t="s">
        <v>89</v>
      </c>
      <c r="AY182" s="15" t="s">
        <v>177</v>
      </c>
      <c r="BE182" s="201">
        <f>IF(N182="základní",J182,0)</f>
        <v>0</v>
      </c>
      <c r="BF182" s="201">
        <f>IF(N182="snížená",J182,0)</f>
        <v>0</v>
      </c>
      <c r="BG182" s="201">
        <f>IF(N182="zákl. přenesená",J182,0)</f>
        <v>0</v>
      </c>
      <c r="BH182" s="201">
        <f>IF(N182="sníž. přenesená",J182,0)</f>
        <v>0</v>
      </c>
      <c r="BI182" s="201">
        <f>IF(N182="nulová",J182,0)</f>
        <v>0</v>
      </c>
      <c r="BJ182" s="15" t="s">
        <v>87</v>
      </c>
      <c r="BK182" s="201">
        <f>ROUND(I182*H182,2)</f>
        <v>0</v>
      </c>
      <c r="BL182" s="15" t="s">
        <v>184</v>
      </c>
      <c r="BM182" s="200" t="s">
        <v>540</v>
      </c>
    </row>
    <row r="183" spans="1:47" s="2" customFormat="1" ht="11.25">
      <c r="A183" s="32"/>
      <c r="B183" s="33"/>
      <c r="C183" s="34"/>
      <c r="D183" s="202" t="s">
        <v>186</v>
      </c>
      <c r="E183" s="34"/>
      <c r="F183" s="203" t="s">
        <v>222</v>
      </c>
      <c r="G183" s="34"/>
      <c r="H183" s="34"/>
      <c r="I183" s="204"/>
      <c r="J183" s="34"/>
      <c r="K183" s="34"/>
      <c r="L183" s="37"/>
      <c r="M183" s="205"/>
      <c r="N183" s="206"/>
      <c r="O183" s="69"/>
      <c r="P183" s="69"/>
      <c r="Q183" s="69"/>
      <c r="R183" s="69"/>
      <c r="S183" s="69"/>
      <c r="T183" s="70"/>
      <c r="U183" s="32"/>
      <c r="V183" s="32"/>
      <c r="W183" s="32"/>
      <c r="X183" s="32"/>
      <c r="Y183" s="32"/>
      <c r="Z183" s="32"/>
      <c r="AA183" s="32"/>
      <c r="AB183" s="32"/>
      <c r="AC183" s="32"/>
      <c r="AD183" s="32"/>
      <c r="AE183" s="32"/>
      <c r="AT183" s="15" t="s">
        <v>186</v>
      </c>
      <c r="AU183" s="15" t="s">
        <v>89</v>
      </c>
    </row>
    <row r="184" spans="1:47" s="2" customFormat="1" ht="19.5">
      <c r="A184" s="32"/>
      <c r="B184" s="33"/>
      <c r="C184" s="34"/>
      <c r="D184" s="202" t="s">
        <v>188</v>
      </c>
      <c r="E184" s="34"/>
      <c r="F184" s="207" t="s">
        <v>536</v>
      </c>
      <c r="G184" s="34"/>
      <c r="H184" s="34"/>
      <c r="I184" s="204"/>
      <c r="J184" s="34"/>
      <c r="K184" s="34"/>
      <c r="L184" s="37"/>
      <c r="M184" s="205"/>
      <c r="N184" s="206"/>
      <c r="O184" s="69"/>
      <c r="P184" s="69"/>
      <c r="Q184" s="69"/>
      <c r="R184" s="69"/>
      <c r="S184" s="69"/>
      <c r="T184" s="70"/>
      <c r="U184" s="32"/>
      <c r="V184" s="32"/>
      <c r="W184" s="32"/>
      <c r="X184" s="32"/>
      <c r="Y184" s="32"/>
      <c r="Z184" s="32"/>
      <c r="AA184" s="32"/>
      <c r="AB184" s="32"/>
      <c r="AC184" s="32"/>
      <c r="AD184" s="32"/>
      <c r="AE184" s="32"/>
      <c r="AT184" s="15" t="s">
        <v>188</v>
      </c>
      <c r="AU184" s="15" t="s">
        <v>89</v>
      </c>
    </row>
    <row r="185" spans="1:65" s="2" customFormat="1" ht="14.45" customHeight="1">
      <c r="A185" s="32"/>
      <c r="B185" s="33"/>
      <c r="C185" s="189" t="s">
        <v>252</v>
      </c>
      <c r="D185" s="189" t="s">
        <v>179</v>
      </c>
      <c r="E185" s="190" t="s">
        <v>221</v>
      </c>
      <c r="F185" s="191" t="s">
        <v>222</v>
      </c>
      <c r="G185" s="192" t="s">
        <v>198</v>
      </c>
      <c r="H185" s="193">
        <v>230</v>
      </c>
      <c r="I185" s="194"/>
      <c r="J185" s="195">
        <f>ROUND(I185*H185,2)</f>
        <v>0</v>
      </c>
      <c r="K185" s="191" t="s">
        <v>183</v>
      </c>
      <c r="L185" s="37"/>
      <c r="M185" s="196" t="s">
        <v>1</v>
      </c>
      <c r="N185" s="197" t="s">
        <v>45</v>
      </c>
      <c r="O185" s="69"/>
      <c r="P185" s="198">
        <f>O185*H185</f>
        <v>0</v>
      </c>
      <c r="Q185" s="198">
        <v>0</v>
      </c>
      <c r="R185" s="198">
        <f>Q185*H185</f>
        <v>0</v>
      </c>
      <c r="S185" s="198">
        <v>0</v>
      </c>
      <c r="T185" s="199">
        <f>S185*H185</f>
        <v>0</v>
      </c>
      <c r="U185" s="32"/>
      <c r="V185" s="32"/>
      <c r="W185" s="32"/>
      <c r="X185" s="32"/>
      <c r="Y185" s="32"/>
      <c r="Z185" s="32"/>
      <c r="AA185" s="32"/>
      <c r="AB185" s="32"/>
      <c r="AC185" s="32"/>
      <c r="AD185" s="32"/>
      <c r="AE185" s="32"/>
      <c r="AR185" s="200" t="s">
        <v>184</v>
      </c>
      <c r="AT185" s="200" t="s">
        <v>179</v>
      </c>
      <c r="AU185" s="200" t="s">
        <v>89</v>
      </c>
      <c r="AY185" s="15" t="s">
        <v>177</v>
      </c>
      <c r="BE185" s="201">
        <f>IF(N185="základní",J185,0)</f>
        <v>0</v>
      </c>
      <c r="BF185" s="201">
        <f>IF(N185="snížená",J185,0)</f>
        <v>0</v>
      </c>
      <c r="BG185" s="201">
        <f>IF(N185="zákl. přenesená",J185,0)</f>
        <v>0</v>
      </c>
      <c r="BH185" s="201">
        <f>IF(N185="sníž. přenesená",J185,0)</f>
        <v>0</v>
      </c>
      <c r="BI185" s="201">
        <f>IF(N185="nulová",J185,0)</f>
        <v>0</v>
      </c>
      <c r="BJ185" s="15" t="s">
        <v>87</v>
      </c>
      <c r="BK185" s="201">
        <f>ROUND(I185*H185,2)</f>
        <v>0</v>
      </c>
      <c r="BL185" s="15" t="s">
        <v>184</v>
      </c>
      <c r="BM185" s="200" t="s">
        <v>541</v>
      </c>
    </row>
    <row r="186" spans="1:47" s="2" customFormat="1" ht="11.25">
      <c r="A186" s="32"/>
      <c r="B186" s="33"/>
      <c r="C186" s="34"/>
      <c r="D186" s="202" t="s">
        <v>186</v>
      </c>
      <c r="E186" s="34"/>
      <c r="F186" s="203" t="s">
        <v>222</v>
      </c>
      <c r="G186" s="34"/>
      <c r="H186" s="34"/>
      <c r="I186" s="204"/>
      <c r="J186" s="34"/>
      <c r="K186" s="34"/>
      <c r="L186" s="37"/>
      <c r="M186" s="205"/>
      <c r="N186" s="206"/>
      <c r="O186" s="69"/>
      <c r="P186" s="69"/>
      <c r="Q186" s="69"/>
      <c r="R186" s="69"/>
      <c r="S186" s="69"/>
      <c r="T186" s="70"/>
      <c r="U186" s="32"/>
      <c r="V186" s="32"/>
      <c r="W186" s="32"/>
      <c r="X186" s="32"/>
      <c r="Y186" s="32"/>
      <c r="Z186" s="32"/>
      <c r="AA186" s="32"/>
      <c r="AB186" s="32"/>
      <c r="AC186" s="32"/>
      <c r="AD186" s="32"/>
      <c r="AE186" s="32"/>
      <c r="AT186" s="15" t="s">
        <v>186</v>
      </c>
      <c r="AU186" s="15" t="s">
        <v>89</v>
      </c>
    </row>
    <row r="187" spans="1:47" s="2" customFormat="1" ht="19.5">
      <c r="A187" s="32"/>
      <c r="B187" s="33"/>
      <c r="C187" s="34"/>
      <c r="D187" s="202" t="s">
        <v>188</v>
      </c>
      <c r="E187" s="34"/>
      <c r="F187" s="207" t="s">
        <v>244</v>
      </c>
      <c r="G187" s="34"/>
      <c r="H187" s="34"/>
      <c r="I187" s="204"/>
      <c r="J187" s="34"/>
      <c r="K187" s="34"/>
      <c r="L187" s="37"/>
      <c r="M187" s="205"/>
      <c r="N187" s="206"/>
      <c r="O187" s="69"/>
      <c r="P187" s="69"/>
      <c r="Q187" s="69"/>
      <c r="R187" s="69"/>
      <c r="S187" s="69"/>
      <c r="T187" s="70"/>
      <c r="U187" s="32"/>
      <c r="V187" s="32"/>
      <c r="W187" s="32"/>
      <c r="X187" s="32"/>
      <c r="Y187" s="32"/>
      <c r="Z187" s="32"/>
      <c r="AA187" s="32"/>
      <c r="AB187" s="32"/>
      <c r="AC187" s="32"/>
      <c r="AD187" s="32"/>
      <c r="AE187" s="32"/>
      <c r="AT187" s="15" t="s">
        <v>188</v>
      </c>
      <c r="AU187" s="15" t="s">
        <v>89</v>
      </c>
    </row>
    <row r="188" spans="1:65" s="2" customFormat="1" ht="24.2" customHeight="1">
      <c r="A188" s="32"/>
      <c r="B188" s="33"/>
      <c r="C188" s="189" t="s">
        <v>258</v>
      </c>
      <c r="D188" s="189" t="s">
        <v>179</v>
      </c>
      <c r="E188" s="190" t="s">
        <v>542</v>
      </c>
      <c r="F188" s="191" t="s">
        <v>543</v>
      </c>
      <c r="G188" s="192" t="s">
        <v>231</v>
      </c>
      <c r="H188" s="193">
        <v>3541.752</v>
      </c>
      <c r="I188" s="194"/>
      <c r="J188" s="195">
        <f>ROUND(I188*H188,2)</f>
        <v>0</v>
      </c>
      <c r="K188" s="191" t="s">
        <v>183</v>
      </c>
      <c r="L188" s="37"/>
      <c r="M188" s="196" t="s">
        <v>1</v>
      </c>
      <c r="N188" s="197" t="s">
        <v>45</v>
      </c>
      <c r="O188" s="69"/>
      <c r="P188" s="198">
        <f>O188*H188</f>
        <v>0</v>
      </c>
      <c r="Q188" s="198">
        <v>0</v>
      </c>
      <c r="R188" s="198">
        <f>Q188*H188</f>
        <v>0</v>
      </c>
      <c r="S188" s="198">
        <v>0</v>
      </c>
      <c r="T188" s="199">
        <f>S188*H188</f>
        <v>0</v>
      </c>
      <c r="U188" s="32"/>
      <c r="V188" s="32"/>
      <c r="W188" s="32"/>
      <c r="X188" s="32"/>
      <c r="Y188" s="32"/>
      <c r="Z188" s="32"/>
      <c r="AA188" s="32"/>
      <c r="AB188" s="32"/>
      <c r="AC188" s="32"/>
      <c r="AD188" s="32"/>
      <c r="AE188" s="32"/>
      <c r="AR188" s="200" t="s">
        <v>184</v>
      </c>
      <c r="AT188" s="200" t="s">
        <v>179</v>
      </c>
      <c r="AU188" s="200" t="s">
        <v>89</v>
      </c>
      <c r="AY188" s="15" t="s">
        <v>177</v>
      </c>
      <c r="BE188" s="201">
        <f>IF(N188="základní",J188,0)</f>
        <v>0</v>
      </c>
      <c r="BF188" s="201">
        <f>IF(N188="snížená",J188,0)</f>
        <v>0</v>
      </c>
      <c r="BG188" s="201">
        <f>IF(N188="zákl. přenesená",J188,0)</f>
        <v>0</v>
      </c>
      <c r="BH188" s="201">
        <f>IF(N188="sníž. přenesená",J188,0)</f>
        <v>0</v>
      </c>
      <c r="BI188" s="201">
        <f>IF(N188="nulová",J188,0)</f>
        <v>0</v>
      </c>
      <c r="BJ188" s="15" t="s">
        <v>87</v>
      </c>
      <c r="BK188" s="201">
        <f>ROUND(I188*H188,2)</f>
        <v>0</v>
      </c>
      <c r="BL188" s="15" t="s">
        <v>184</v>
      </c>
      <c r="BM188" s="200" t="s">
        <v>544</v>
      </c>
    </row>
    <row r="189" spans="1:47" s="2" customFormat="1" ht="29.25">
      <c r="A189" s="32"/>
      <c r="B189" s="33"/>
      <c r="C189" s="34"/>
      <c r="D189" s="202" t="s">
        <v>186</v>
      </c>
      <c r="E189" s="34"/>
      <c r="F189" s="203" t="s">
        <v>545</v>
      </c>
      <c r="G189" s="34"/>
      <c r="H189" s="34"/>
      <c r="I189" s="204"/>
      <c r="J189" s="34"/>
      <c r="K189" s="34"/>
      <c r="L189" s="37"/>
      <c r="M189" s="205"/>
      <c r="N189" s="206"/>
      <c r="O189" s="69"/>
      <c r="P189" s="69"/>
      <c r="Q189" s="69"/>
      <c r="R189" s="69"/>
      <c r="S189" s="69"/>
      <c r="T189" s="70"/>
      <c r="U189" s="32"/>
      <c r="V189" s="32"/>
      <c r="W189" s="32"/>
      <c r="X189" s="32"/>
      <c r="Y189" s="32"/>
      <c r="Z189" s="32"/>
      <c r="AA189" s="32"/>
      <c r="AB189" s="32"/>
      <c r="AC189" s="32"/>
      <c r="AD189" s="32"/>
      <c r="AE189" s="32"/>
      <c r="AT189" s="15" t="s">
        <v>186</v>
      </c>
      <c r="AU189" s="15" t="s">
        <v>89</v>
      </c>
    </row>
    <row r="190" spans="1:47" s="2" customFormat="1" ht="29.25">
      <c r="A190" s="32"/>
      <c r="B190" s="33"/>
      <c r="C190" s="34"/>
      <c r="D190" s="202" t="s">
        <v>188</v>
      </c>
      <c r="E190" s="34"/>
      <c r="F190" s="207" t="s">
        <v>546</v>
      </c>
      <c r="G190" s="34"/>
      <c r="H190" s="34"/>
      <c r="I190" s="204"/>
      <c r="J190" s="34"/>
      <c r="K190" s="34"/>
      <c r="L190" s="37"/>
      <c r="M190" s="205"/>
      <c r="N190" s="206"/>
      <c r="O190" s="69"/>
      <c r="P190" s="69"/>
      <c r="Q190" s="69"/>
      <c r="R190" s="69"/>
      <c r="S190" s="69"/>
      <c r="T190" s="70"/>
      <c r="U190" s="32"/>
      <c r="V190" s="32"/>
      <c r="W190" s="32"/>
      <c r="X190" s="32"/>
      <c r="Y190" s="32"/>
      <c r="Z190" s="32"/>
      <c r="AA190" s="32"/>
      <c r="AB190" s="32"/>
      <c r="AC190" s="32"/>
      <c r="AD190" s="32"/>
      <c r="AE190" s="32"/>
      <c r="AT190" s="15" t="s">
        <v>188</v>
      </c>
      <c r="AU190" s="15" t="s">
        <v>89</v>
      </c>
    </row>
    <row r="191" spans="1:65" s="2" customFormat="1" ht="24.2" customHeight="1">
      <c r="A191" s="32"/>
      <c r="B191" s="33"/>
      <c r="C191" s="189" t="s">
        <v>260</v>
      </c>
      <c r="D191" s="189" t="s">
        <v>179</v>
      </c>
      <c r="E191" s="190" t="s">
        <v>542</v>
      </c>
      <c r="F191" s="191" t="s">
        <v>543</v>
      </c>
      <c r="G191" s="192" t="s">
        <v>231</v>
      </c>
      <c r="H191" s="193">
        <v>245.644</v>
      </c>
      <c r="I191" s="194"/>
      <c r="J191" s="195">
        <f>ROUND(I191*H191,2)</f>
        <v>0</v>
      </c>
      <c r="K191" s="191" t="s">
        <v>183</v>
      </c>
      <c r="L191" s="37"/>
      <c r="M191" s="196" t="s">
        <v>1</v>
      </c>
      <c r="N191" s="197" t="s">
        <v>45</v>
      </c>
      <c r="O191" s="69"/>
      <c r="P191" s="198">
        <f>O191*H191</f>
        <v>0</v>
      </c>
      <c r="Q191" s="198">
        <v>0</v>
      </c>
      <c r="R191" s="198">
        <f>Q191*H191</f>
        <v>0</v>
      </c>
      <c r="S191" s="198">
        <v>0</v>
      </c>
      <c r="T191" s="199">
        <f>S191*H191</f>
        <v>0</v>
      </c>
      <c r="U191" s="32"/>
      <c r="V191" s="32"/>
      <c r="W191" s="32"/>
      <c r="X191" s="32"/>
      <c r="Y191" s="32"/>
      <c r="Z191" s="32"/>
      <c r="AA191" s="32"/>
      <c r="AB191" s="32"/>
      <c r="AC191" s="32"/>
      <c r="AD191" s="32"/>
      <c r="AE191" s="32"/>
      <c r="AR191" s="200" t="s">
        <v>184</v>
      </c>
      <c r="AT191" s="200" t="s">
        <v>179</v>
      </c>
      <c r="AU191" s="200" t="s">
        <v>89</v>
      </c>
      <c r="AY191" s="15" t="s">
        <v>177</v>
      </c>
      <c r="BE191" s="201">
        <f>IF(N191="základní",J191,0)</f>
        <v>0</v>
      </c>
      <c r="BF191" s="201">
        <f>IF(N191="snížená",J191,0)</f>
        <v>0</v>
      </c>
      <c r="BG191" s="201">
        <f>IF(N191="zákl. přenesená",J191,0)</f>
        <v>0</v>
      </c>
      <c r="BH191" s="201">
        <f>IF(N191="sníž. přenesená",J191,0)</f>
        <v>0</v>
      </c>
      <c r="BI191" s="201">
        <f>IF(N191="nulová",J191,0)</f>
        <v>0</v>
      </c>
      <c r="BJ191" s="15" t="s">
        <v>87</v>
      </c>
      <c r="BK191" s="201">
        <f>ROUND(I191*H191,2)</f>
        <v>0</v>
      </c>
      <c r="BL191" s="15" t="s">
        <v>184</v>
      </c>
      <c r="BM191" s="200" t="s">
        <v>547</v>
      </c>
    </row>
    <row r="192" spans="1:47" s="2" customFormat="1" ht="29.25">
      <c r="A192" s="32"/>
      <c r="B192" s="33"/>
      <c r="C192" s="34"/>
      <c r="D192" s="202" t="s">
        <v>186</v>
      </c>
      <c r="E192" s="34"/>
      <c r="F192" s="203" t="s">
        <v>545</v>
      </c>
      <c r="G192" s="34"/>
      <c r="H192" s="34"/>
      <c r="I192" s="204"/>
      <c r="J192" s="34"/>
      <c r="K192" s="34"/>
      <c r="L192" s="37"/>
      <c r="M192" s="205"/>
      <c r="N192" s="206"/>
      <c r="O192" s="69"/>
      <c r="P192" s="69"/>
      <c r="Q192" s="69"/>
      <c r="R192" s="69"/>
      <c r="S192" s="69"/>
      <c r="T192" s="70"/>
      <c r="U192" s="32"/>
      <c r="V192" s="32"/>
      <c r="W192" s="32"/>
      <c r="X192" s="32"/>
      <c r="Y192" s="32"/>
      <c r="Z192" s="32"/>
      <c r="AA192" s="32"/>
      <c r="AB192" s="32"/>
      <c r="AC192" s="32"/>
      <c r="AD192" s="32"/>
      <c r="AE192" s="32"/>
      <c r="AT192" s="15" t="s">
        <v>186</v>
      </c>
      <c r="AU192" s="15" t="s">
        <v>89</v>
      </c>
    </row>
    <row r="193" spans="1:47" s="2" customFormat="1" ht="29.25">
      <c r="A193" s="32"/>
      <c r="B193" s="33"/>
      <c r="C193" s="34"/>
      <c r="D193" s="202" t="s">
        <v>188</v>
      </c>
      <c r="E193" s="34"/>
      <c r="F193" s="207" t="s">
        <v>548</v>
      </c>
      <c r="G193" s="34"/>
      <c r="H193" s="34"/>
      <c r="I193" s="204"/>
      <c r="J193" s="34"/>
      <c r="K193" s="34"/>
      <c r="L193" s="37"/>
      <c r="M193" s="205"/>
      <c r="N193" s="206"/>
      <c r="O193" s="69"/>
      <c r="P193" s="69"/>
      <c r="Q193" s="69"/>
      <c r="R193" s="69"/>
      <c r="S193" s="69"/>
      <c r="T193" s="70"/>
      <c r="U193" s="32"/>
      <c r="V193" s="32"/>
      <c r="W193" s="32"/>
      <c r="X193" s="32"/>
      <c r="Y193" s="32"/>
      <c r="Z193" s="32"/>
      <c r="AA193" s="32"/>
      <c r="AB193" s="32"/>
      <c r="AC193" s="32"/>
      <c r="AD193" s="32"/>
      <c r="AE193" s="32"/>
      <c r="AT193" s="15" t="s">
        <v>188</v>
      </c>
      <c r="AU193" s="15" t="s">
        <v>89</v>
      </c>
    </row>
    <row r="194" spans="1:65" s="2" customFormat="1" ht="24.2" customHeight="1">
      <c r="A194" s="32"/>
      <c r="B194" s="33"/>
      <c r="C194" s="189" t="s">
        <v>266</v>
      </c>
      <c r="D194" s="189" t="s">
        <v>179</v>
      </c>
      <c r="E194" s="190" t="s">
        <v>542</v>
      </c>
      <c r="F194" s="191" t="s">
        <v>543</v>
      </c>
      <c r="G194" s="192" t="s">
        <v>231</v>
      </c>
      <c r="H194" s="193">
        <v>402.5</v>
      </c>
      <c r="I194" s="194"/>
      <c r="J194" s="195">
        <f>ROUND(I194*H194,2)</f>
        <v>0</v>
      </c>
      <c r="K194" s="191" t="s">
        <v>183</v>
      </c>
      <c r="L194" s="37"/>
      <c r="M194" s="196" t="s">
        <v>1</v>
      </c>
      <c r="N194" s="197" t="s">
        <v>45</v>
      </c>
      <c r="O194" s="69"/>
      <c r="P194" s="198">
        <f>O194*H194</f>
        <v>0</v>
      </c>
      <c r="Q194" s="198">
        <v>0</v>
      </c>
      <c r="R194" s="198">
        <f>Q194*H194</f>
        <v>0</v>
      </c>
      <c r="S194" s="198">
        <v>0</v>
      </c>
      <c r="T194" s="199">
        <f>S194*H194</f>
        <v>0</v>
      </c>
      <c r="U194" s="32"/>
      <c r="V194" s="32"/>
      <c r="W194" s="32"/>
      <c r="X194" s="32"/>
      <c r="Y194" s="32"/>
      <c r="Z194" s="32"/>
      <c r="AA194" s="32"/>
      <c r="AB194" s="32"/>
      <c r="AC194" s="32"/>
      <c r="AD194" s="32"/>
      <c r="AE194" s="32"/>
      <c r="AR194" s="200" t="s">
        <v>184</v>
      </c>
      <c r="AT194" s="200" t="s">
        <v>179</v>
      </c>
      <c r="AU194" s="200" t="s">
        <v>89</v>
      </c>
      <c r="AY194" s="15" t="s">
        <v>177</v>
      </c>
      <c r="BE194" s="201">
        <f>IF(N194="základní",J194,0)</f>
        <v>0</v>
      </c>
      <c r="BF194" s="201">
        <f>IF(N194="snížená",J194,0)</f>
        <v>0</v>
      </c>
      <c r="BG194" s="201">
        <f>IF(N194="zákl. přenesená",J194,0)</f>
        <v>0</v>
      </c>
      <c r="BH194" s="201">
        <f>IF(N194="sníž. přenesená",J194,0)</f>
        <v>0</v>
      </c>
      <c r="BI194" s="201">
        <f>IF(N194="nulová",J194,0)</f>
        <v>0</v>
      </c>
      <c r="BJ194" s="15" t="s">
        <v>87</v>
      </c>
      <c r="BK194" s="201">
        <f>ROUND(I194*H194,2)</f>
        <v>0</v>
      </c>
      <c r="BL194" s="15" t="s">
        <v>184</v>
      </c>
      <c r="BM194" s="200" t="s">
        <v>549</v>
      </c>
    </row>
    <row r="195" spans="1:47" s="2" customFormat="1" ht="29.25">
      <c r="A195" s="32"/>
      <c r="B195" s="33"/>
      <c r="C195" s="34"/>
      <c r="D195" s="202" t="s">
        <v>186</v>
      </c>
      <c r="E195" s="34"/>
      <c r="F195" s="203" t="s">
        <v>545</v>
      </c>
      <c r="G195" s="34"/>
      <c r="H195" s="34"/>
      <c r="I195" s="204"/>
      <c r="J195" s="34"/>
      <c r="K195" s="34"/>
      <c r="L195" s="37"/>
      <c r="M195" s="205"/>
      <c r="N195" s="206"/>
      <c r="O195" s="69"/>
      <c r="P195" s="69"/>
      <c r="Q195" s="69"/>
      <c r="R195" s="69"/>
      <c r="S195" s="69"/>
      <c r="T195" s="70"/>
      <c r="U195" s="32"/>
      <c r="V195" s="32"/>
      <c r="W195" s="32"/>
      <c r="X195" s="32"/>
      <c r="Y195" s="32"/>
      <c r="Z195" s="32"/>
      <c r="AA195" s="32"/>
      <c r="AB195" s="32"/>
      <c r="AC195" s="32"/>
      <c r="AD195" s="32"/>
      <c r="AE195" s="32"/>
      <c r="AT195" s="15" t="s">
        <v>186</v>
      </c>
      <c r="AU195" s="15" t="s">
        <v>89</v>
      </c>
    </row>
    <row r="196" spans="1:47" s="2" customFormat="1" ht="19.5">
      <c r="A196" s="32"/>
      <c r="B196" s="33"/>
      <c r="C196" s="34"/>
      <c r="D196" s="202" t="s">
        <v>188</v>
      </c>
      <c r="E196" s="34"/>
      <c r="F196" s="207" t="s">
        <v>244</v>
      </c>
      <c r="G196" s="34"/>
      <c r="H196" s="34"/>
      <c r="I196" s="204"/>
      <c r="J196" s="34"/>
      <c r="K196" s="34"/>
      <c r="L196" s="37"/>
      <c r="M196" s="205"/>
      <c r="N196" s="206"/>
      <c r="O196" s="69"/>
      <c r="P196" s="69"/>
      <c r="Q196" s="69"/>
      <c r="R196" s="69"/>
      <c r="S196" s="69"/>
      <c r="T196" s="70"/>
      <c r="U196" s="32"/>
      <c r="V196" s="32"/>
      <c r="W196" s="32"/>
      <c r="X196" s="32"/>
      <c r="Y196" s="32"/>
      <c r="Z196" s="32"/>
      <c r="AA196" s="32"/>
      <c r="AB196" s="32"/>
      <c r="AC196" s="32"/>
      <c r="AD196" s="32"/>
      <c r="AE196" s="32"/>
      <c r="AT196" s="15" t="s">
        <v>188</v>
      </c>
      <c r="AU196" s="15" t="s">
        <v>89</v>
      </c>
    </row>
    <row r="197" spans="1:65" s="2" customFormat="1" ht="24.2" customHeight="1">
      <c r="A197" s="32"/>
      <c r="B197" s="33"/>
      <c r="C197" s="189" t="s">
        <v>7</v>
      </c>
      <c r="D197" s="189" t="s">
        <v>179</v>
      </c>
      <c r="E197" s="190" t="s">
        <v>240</v>
      </c>
      <c r="F197" s="191" t="s">
        <v>241</v>
      </c>
      <c r="G197" s="192" t="s">
        <v>198</v>
      </c>
      <c r="H197" s="193">
        <v>137.5</v>
      </c>
      <c r="I197" s="194"/>
      <c r="J197" s="195">
        <f>ROUND(I197*H197,2)</f>
        <v>0</v>
      </c>
      <c r="K197" s="191" t="s">
        <v>183</v>
      </c>
      <c r="L197" s="37"/>
      <c r="M197" s="196" t="s">
        <v>1</v>
      </c>
      <c r="N197" s="197" t="s">
        <v>45</v>
      </c>
      <c r="O197" s="69"/>
      <c r="P197" s="198">
        <f>O197*H197</f>
        <v>0</v>
      </c>
      <c r="Q197" s="198">
        <v>0</v>
      </c>
      <c r="R197" s="198">
        <f>Q197*H197</f>
        <v>0</v>
      </c>
      <c r="S197" s="198">
        <v>0</v>
      </c>
      <c r="T197" s="199">
        <f>S197*H197</f>
        <v>0</v>
      </c>
      <c r="U197" s="32"/>
      <c r="V197" s="32"/>
      <c r="W197" s="32"/>
      <c r="X197" s="32"/>
      <c r="Y197" s="32"/>
      <c r="Z197" s="32"/>
      <c r="AA197" s="32"/>
      <c r="AB197" s="32"/>
      <c r="AC197" s="32"/>
      <c r="AD197" s="32"/>
      <c r="AE197" s="32"/>
      <c r="AR197" s="200" t="s">
        <v>184</v>
      </c>
      <c r="AT197" s="200" t="s">
        <v>179</v>
      </c>
      <c r="AU197" s="200" t="s">
        <v>89</v>
      </c>
      <c r="AY197" s="15" t="s">
        <v>177</v>
      </c>
      <c r="BE197" s="201">
        <f>IF(N197="základní",J197,0)</f>
        <v>0</v>
      </c>
      <c r="BF197" s="201">
        <f>IF(N197="snížená",J197,0)</f>
        <v>0</v>
      </c>
      <c r="BG197" s="201">
        <f>IF(N197="zákl. přenesená",J197,0)</f>
        <v>0</v>
      </c>
      <c r="BH197" s="201">
        <f>IF(N197="sníž. přenesená",J197,0)</f>
        <v>0</v>
      </c>
      <c r="BI197" s="201">
        <f>IF(N197="nulová",J197,0)</f>
        <v>0</v>
      </c>
      <c r="BJ197" s="15" t="s">
        <v>87</v>
      </c>
      <c r="BK197" s="201">
        <f>ROUND(I197*H197,2)</f>
        <v>0</v>
      </c>
      <c r="BL197" s="15" t="s">
        <v>184</v>
      </c>
      <c r="BM197" s="200" t="s">
        <v>550</v>
      </c>
    </row>
    <row r="198" spans="1:47" s="2" customFormat="1" ht="39">
      <c r="A198" s="32"/>
      <c r="B198" s="33"/>
      <c r="C198" s="34"/>
      <c r="D198" s="202" t="s">
        <v>186</v>
      </c>
      <c r="E198" s="34"/>
      <c r="F198" s="203" t="s">
        <v>243</v>
      </c>
      <c r="G198" s="34"/>
      <c r="H198" s="34"/>
      <c r="I198" s="204"/>
      <c r="J198" s="34"/>
      <c r="K198" s="34"/>
      <c r="L198" s="37"/>
      <c r="M198" s="205"/>
      <c r="N198" s="206"/>
      <c r="O198" s="69"/>
      <c r="P198" s="69"/>
      <c r="Q198" s="69"/>
      <c r="R198" s="69"/>
      <c r="S198" s="69"/>
      <c r="T198" s="70"/>
      <c r="U198" s="32"/>
      <c r="V198" s="32"/>
      <c r="W198" s="32"/>
      <c r="X198" s="32"/>
      <c r="Y198" s="32"/>
      <c r="Z198" s="32"/>
      <c r="AA198" s="32"/>
      <c r="AB198" s="32"/>
      <c r="AC198" s="32"/>
      <c r="AD198" s="32"/>
      <c r="AE198" s="32"/>
      <c r="AT198" s="15" t="s">
        <v>186</v>
      </c>
      <c r="AU198" s="15" t="s">
        <v>89</v>
      </c>
    </row>
    <row r="199" spans="1:47" s="2" customFormat="1" ht="19.5">
      <c r="A199" s="32"/>
      <c r="B199" s="33"/>
      <c r="C199" s="34"/>
      <c r="D199" s="202" t="s">
        <v>188</v>
      </c>
      <c r="E199" s="34"/>
      <c r="F199" s="207" t="s">
        <v>244</v>
      </c>
      <c r="G199" s="34"/>
      <c r="H199" s="34"/>
      <c r="I199" s="204"/>
      <c r="J199" s="34"/>
      <c r="K199" s="34"/>
      <c r="L199" s="37"/>
      <c r="M199" s="205"/>
      <c r="N199" s="206"/>
      <c r="O199" s="69"/>
      <c r="P199" s="69"/>
      <c r="Q199" s="69"/>
      <c r="R199" s="69"/>
      <c r="S199" s="69"/>
      <c r="T199" s="70"/>
      <c r="U199" s="32"/>
      <c r="V199" s="32"/>
      <c r="W199" s="32"/>
      <c r="X199" s="32"/>
      <c r="Y199" s="32"/>
      <c r="Z199" s="32"/>
      <c r="AA199" s="32"/>
      <c r="AB199" s="32"/>
      <c r="AC199" s="32"/>
      <c r="AD199" s="32"/>
      <c r="AE199" s="32"/>
      <c r="AT199" s="15" t="s">
        <v>188</v>
      </c>
      <c r="AU199" s="15" t="s">
        <v>89</v>
      </c>
    </row>
    <row r="200" spans="1:65" s="2" customFormat="1" ht="14.45" customHeight="1">
      <c r="A200" s="32"/>
      <c r="B200" s="33"/>
      <c r="C200" s="208" t="s">
        <v>276</v>
      </c>
      <c r="D200" s="208" t="s">
        <v>246</v>
      </c>
      <c r="E200" s="209" t="s">
        <v>247</v>
      </c>
      <c r="F200" s="210" t="s">
        <v>248</v>
      </c>
      <c r="G200" s="211" t="s">
        <v>231</v>
      </c>
      <c r="H200" s="212">
        <v>240.625</v>
      </c>
      <c r="I200" s="213"/>
      <c r="J200" s="214">
        <f>ROUND(I200*H200,2)</f>
        <v>0</v>
      </c>
      <c r="K200" s="210" t="s">
        <v>551</v>
      </c>
      <c r="L200" s="215"/>
      <c r="M200" s="216" t="s">
        <v>1</v>
      </c>
      <c r="N200" s="217" t="s">
        <v>45</v>
      </c>
      <c r="O200" s="69"/>
      <c r="P200" s="198">
        <f>O200*H200</f>
        <v>0</v>
      </c>
      <c r="Q200" s="198">
        <v>1</v>
      </c>
      <c r="R200" s="198">
        <f>Q200*H200</f>
        <v>240.625</v>
      </c>
      <c r="S200" s="198">
        <v>0</v>
      </c>
      <c r="T200" s="199">
        <f>S200*H200</f>
        <v>0</v>
      </c>
      <c r="U200" s="32"/>
      <c r="V200" s="32"/>
      <c r="W200" s="32"/>
      <c r="X200" s="32"/>
      <c r="Y200" s="32"/>
      <c r="Z200" s="32"/>
      <c r="AA200" s="32"/>
      <c r="AB200" s="32"/>
      <c r="AC200" s="32"/>
      <c r="AD200" s="32"/>
      <c r="AE200" s="32"/>
      <c r="AR200" s="200" t="s">
        <v>218</v>
      </c>
      <c r="AT200" s="200" t="s">
        <v>246</v>
      </c>
      <c r="AU200" s="200" t="s">
        <v>89</v>
      </c>
      <c r="AY200" s="15" t="s">
        <v>177</v>
      </c>
      <c r="BE200" s="201">
        <f>IF(N200="základní",J200,0)</f>
        <v>0</v>
      </c>
      <c r="BF200" s="201">
        <f>IF(N200="snížená",J200,0)</f>
        <v>0</v>
      </c>
      <c r="BG200" s="201">
        <f>IF(N200="zákl. přenesená",J200,0)</f>
        <v>0</v>
      </c>
      <c r="BH200" s="201">
        <f>IF(N200="sníž. přenesená",J200,0)</f>
        <v>0</v>
      </c>
      <c r="BI200" s="201">
        <f>IF(N200="nulová",J200,0)</f>
        <v>0</v>
      </c>
      <c r="BJ200" s="15" t="s">
        <v>87</v>
      </c>
      <c r="BK200" s="201">
        <f>ROUND(I200*H200,2)</f>
        <v>0</v>
      </c>
      <c r="BL200" s="15" t="s">
        <v>184</v>
      </c>
      <c r="BM200" s="200" t="s">
        <v>552</v>
      </c>
    </row>
    <row r="201" spans="1:47" s="2" customFormat="1" ht="11.25">
      <c r="A201" s="32"/>
      <c r="B201" s="33"/>
      <c r="C201" s="34"/>
      <c r="D201" s="202" t="s">
        <v>186</v>
      </c>
      <c r="E201" s="34"/>
      <c r="F201" s="203" t="s">
        <v>250</v>
      </c>
      <c r="G201" s="34"/>
      <c r="H201" s="34"/>
      <c r="I201" s="204"/>
      <c r="J201" s="34"/>
      <c r="K201" s="34"/>
      <c r="L201" s="37"/>
      <c r="M201" s="205"/>
      <c r="N201" s="206"/>
      <c r="O201" s="69"/>
      <c r="P201" s="69"/>
      <c r="Q201" s="69"/>
      <c r="R201" s="69"/>
      <c r="S201" s="69"/>
      <c r="T201" s="70"/>
      <c r="U201" s="32"/>
      <c r="V201" s="32"/>
      <c r="W201" s="32"/>
      <c r="X201" s="32"/>
      <c r="Y201" s="32"/>
      <c r="Z201" s="32"/>
      <c r="AA201" s="32"/>
      <c r="AB201" s="32"/>
      <c r="AC201" s="32"/>
      <c r="AD201" s="32"/>
      <c r="AE201" s="32"/>
      <c r="AT201" s="15" t="s">
        <v>186</v>
      </c>
      <c r="AU201" s="15" t="s">
        <v>89</v>
      </c>
    </row>
    <row r="202" spans="1:47" s="2" customFormat="1" ht="29.25">
      <c r="A202" s="32"/>
      <c r="B202" s="33"/>
      <c r="C202" s="34"/>
      <c r="D202" s="202" t="s">
        <v>188</v>
      </c>
      <c r="E202" s="34"/>
      <c r="F202" s="207" t="s">
        <v>251</v>
      </c>
      <c r="G202" s="34"/>
      <c r="H202" s="34"/>
      <c r="I202" s="204"/>
      <c r="J202" s="34"/>
      <c r="K202" s="34"/>
      <c r="L202" s="37"/>
      <c r="M202" s="205"/>
      <c r="N202" s="206"/>
      <c r="O202" s="69"/>
      <c r="P202" s="69"/>
      <c r="Q202" s="69"/>
      <c r="R202" s="69"/>
      <c r="S202" s="69"/>
      <c r="T202" s="70"/>
      <c r="U202" s="32"/>
      <c r="V202" s="32"/>
      <c r="W202" s="32"/>
      <c r="X202" s="32"/>
      <c r="Y202" s="32"/>
      <c r="Z202" s="32"/>
      <c r="AA202" s="32"/>
      <c r="AB202" s="32"/>
      <c r="AC202" s="32"/>
      <c r="AD202" s="32"/>
      <c r="AE202" s="32"/>
      <c r="AT202" s="15" t="s">
        <v>188</v>
      </c>
      <c r="AU202" s="15" t="s">
        <v>89</v>
      </c>
    </row>
    <row r="203" spans="1:65" s="2" customFormat="1" ht="24.2" customHeight="1">
      <c r="A203" s="32"/>
      <c r="B203" s="33"/>
      <c r="C203" s="189" t="s">
        <v>282</v>
      </c>
      <c r="D203" s="189" t="s">
        <v>179</v>
      </c>
      <c r="E203" s="190" t="s">
        <v>253</v>
      </c>
      <c r="F203" s="191" t="s">
        <v>254</v>
      </c>
      <c r="G203" s="192" t="s">
        <v>198</v>
      </c>
      <c r="H203" s="193">
        <v>752.839</v>
      </c>
      <c r="I203" s="194"/>
      <c r="J203" s="195">
        <f>ROUND(I203*H203,2)</f>
        <v>0</v>
      </c>
      <c r="K203" s="191" t="s">
        <v>183</v>
      </c>
      <c r="L203" s="37"/>
      <c r="M203" s="196" t="s">
        <v>1</v>
      </c>
      <c r="N203" s="197" t="s">
        <v>45</v>
      </c>
      <c r="O203" s="69"/>
      <c r="P203" s="198">
        <f>O203*H203</f>
        <v>0</v>
      </c>
      <c r="Q203" s="198">
        <v>0</v>
      </c>
      <c r="R203" s="198">
        <f>Q203*H203</f>
        <v>0</v>
      </c>
      <c r="S203" s="198">
        <v>0</v>
      </c>
      <c r="T203" s="199">
        <f>S203*H203</f>
        <v>0</v>
      </c>
      <c r="U203" s="32"/>
      <c r="V203" s="32"/>
      <c r="W203" s="32"/>
      <c r="X203" s="32"/>
      <c r="Y203" s="32"/>
      <c r="Z203" s="32"/>
      <c r="AA203" s="32"/>
      <c r="AB203" s="32"/>
      <c r="AC203" s="32"/>
      <c r="AD203" s="32"/>
      <c r="AE203" s="32"/>
      <c r="AR203" s="200" t="s">
        <v>184</v>
      </c>
      <c r="AT203" s="200" t="s">
        <v>179</v>
      </c>
      <c r="AU203" s="200" t="s">
        <v>89</v>
      </c>
      <c r="AY203" s="15" t="s">
        <v>177</v>
      </c>
      <c r="BE203" s="201">
        <f>IF(N203="základní",J203,0)</f>
        <v>0</v>
      </c>
      <c r="BF203" s="201">
        <f>IF(N203="snížená",J203,0)</f>
        <v>0</v>
      </c>
      <c r="BG203" s="201">
        <f>IF(N203="zákl. přenesená",J203,0)</f>
        <v>0</v>
      </c>
      <c r="BH203" s="201">
        <f>IF(N203="sníž. přenesená",J203,0)</f>
        <v>0</v>
      </c>
      <c r="BI203" s="201">
        <f>IF(N203="nulová",J203,0)</f>
        <v>0</v>
      </c>
      <c r="BJ203" s="15" t="s">
        <v>87</v>
      </c>
      <c r="BK203" s="201">
        <f>ROUND(I203*H203,2)</f>
        <v>0</v>
      </c>
      <c r="BL203" s="15" t="s">
        <v>184</v>
      </c>
      <c r="BM203" s="200" t="s">
        <v>553</v>
      </c>
    </row>
    <row r="204" spans="1:47" s="2" customFormat="1" ht="19.5">
      <c r="A204" s="32"/>
      <c r="B204" s="33"/>
      <c r="C204" s="34"/>
      <c r="D204" s="202" t="s">
        <v>186</v>
      </c>
      <c r="E204" s="34"/>
      <c r="F204" s="203" t="s">
        <v>256</v>
      </c>
      <c r="G204" s="34"/>
      <c r="H204" s="34"/>
      <c r="I204" s="204"/>
      <c r="J204" s="34"/>
      <c r="K204" s="34"/>
      <c r="L204" s="37"/>
      <c r="M204" s="205"/>
      <c r="N204" s="206"/>
      <c r="O204" s="69"/>
      <c r="P204" s="69"/>
      <c r="Q204" s="69"/>
      <c r="R204" s="69"/>
      <c r="S204" s="69"/>
      <c r="T204" s="70"/>
      <c r="U204" s="32"/>
      <c r="V204" s="32"/>
      <c r="W204" s="32"/>
      <c r="X204" s="32"/>
      <c r="Y204" s="32"/>
      <c r="Z204" s="32"/>
      <c r="AA204" s="32"/>
      <c r="AB204" s="32"/>
      <c r="AC204" s="32"/>
      <c r="AD204" s="32"/>
      <c r="AE204" s="32"/>
      <c r="AT204" s="15" t="s">
        <v>186</v>
      </c>
      <c r="AU204" s="15" t="s">
        <v>89</v>
      </c>
    </row>
    <row r="205" spans="1:47" s="2" customFormat="1" ht="19.5">
      <c r="A205" s="32"/>
      <c r="B205" s="33"/>
      <c r="C205" s="34"/>
      <c r="D205" s="202" t="s">
        <v>188</v>
      </c>
      <c r="E205" s="34"/>
      <c r="F205" s="207" t="s">
        <v>554</v>
      </c>
      <c r="G205" s="34"/>
      <c r="H205" s="34"/>
      <c r="I205" s="204"/>
      <c r="J205" s="34"/>
      <c r="K205" s="34"/>
      <c r="L205" s="37"/>
      <c r="M205" s="205"/>
      <c r="N205" s="206"/>
      <c r="O205" s="69"/>
      <c r="P205" s="69"/>
      <c r="Q205" s="69"/>
      <c r="R205" s="69"/>
      <c r="S205" s="69"/>
      <c r="T205" s="70"/>
      <c r="U205" s="32"/>
      <c r="V205" s="32"/>
      <c r="W205" s="32"/>
      <c r="X205" s="32"/>
      <c r="Y205" s="32"/>
      <c r="Z205" s="32"/>
      <c r="AA205" s="32"/>
      <c r="AB205" s="32"/>
      <c r="AC205" s="32"/>
      <c r="AD205" s="32"/>
      <c r="AE205" s="32"/>
      <c r="AT205" s="15" t="s">
        <v>188</v>
      </c>
      <c r="AU205" s="15" t="s">
        <v>89</v>
      </c>
    </row>
    <row r="206" spans="1:65" s="2" customFormat="1" ht="24.2" customHeight="1">
      <c r="A206" s="32"/>
      <c r="B206" s="33"/>
      <c r="C206" s="189" t="s">
        <v>288</v>
      </c>
      <c r="D206" s="189" t="s">
        <v>179</v>
      </c>
      <c r="E206" s="190" t="s">
        <v>253</v>
      </c>
      <c r="F206" s="191" t="s">
        <v>254</v>
      </c>
      <c r="G206" s="192" t="s">
        <v>198</v>
      </c>
      <c r="H206" s="193">
        <v>49.631</v>
      </c>
      <c r="I206" s="194"/>
      <c r="J206" s="195">
        <f>ROUND(I206*H206,2)</f>
        <v>0</v>
      </c>
      <c r="K206" s="191" t="s">
        <v>183</v>
      </c>
      <c r="L206" s="37"/>
      <c r="M206" s="196" t="s">
        <v>1</v>
      </c>
      <c r="N206" s="197" t="s">
        <v>45</v>
      </c>
      <c r="O206" s="69"/>
      <c r="P206" s="198">
        <f>O206*H206</f>
        <v>0</v>
      </c>
      <c r="Q206" s="198">
        <v>0</v>
      </c>
      <c r="R206" s="198">
        <f>Q206*H206</f>
        <v>0</v>
      </c>
      <c r="S206" s="198">
        <v>0</v>
      </c>
      <c r="T206" s="199">
        <f>S206*H206</f>
        <v>0</v>
      </c>
      <c r="U206" s="32"/>
      <c r="V206" s="32"/>
      <c r="W206" s="32"/>
      <c r="X206" s="32"/>
      <c r="Y206" s="32"/>
      <c r="Z206" s="32"/>
      <c r="AA206" s="32"/>
      <c r="AB206" s="32"/>
      <c r="AC206" s="32"/>
      <c r="AD206" s="32"/>
      <c r="AE206" s="32"/>
      <c r="AR206" s="200" t="s">
        <v>184</v>
      </c>
      <c r="AT206" s="200" t="s">
        <v>179</v>
      </c>
      <c r="AU206" s="200" t="s">
        <v>89</v>
      </c>
      <c r="AY206" s="15" t="s">
        <v>177</v>
      </c>
      <c r="BE206" s="201">
        <f>IF(N206="základní",J206,0)</f>
        <v>0</v>
      </c>
      <c r="BF206" s="201">
        <f>IF(N206="snížená",J206,0)</f>
        <v>0</v>
      </c>
      <c r="BG206" s="201">
        <f>IF(N206="zákl. přenesená",J206,0)</f>
        <v>0</v>
      </c>
      <c r="BH206" s="201">
        <f>IF(N206="sníž. přenesená",J206,0)</f>
        <v>0</v>
      </c>
      <c r="BI206" s="201">
        <f>IF(N206="nulová",J206,0)</f>
        <v>0</v>
      </c>
      <c r="BJ206" s="15" t="s">
        <v>87</v>
      </c>
      <c r="BK206" s="201">
        <f>ROUND(I206*H206,2)</f>
        <v>0</v>
      </c>
      <c r="BL206" s="15" t="s">
        <v>184</v>
      </c>
      <c r="BM206" s="200" t="s">
        <v>555</v>
      </c>
    </row>
    <row r="207" spans="1:47" s="2" customFormat="1" ht="19.5">
      <c r="A207" s="32"/>
      <c r="B207" s="33"/>
      <c r="C207" s="34"/>
      <c r="D207" s="202" t="s">
        <v>186</v>
      </c>
      <c r="E207" s="34"/>
      <c r="F207" s="203" t="s">
        <v>256</v>
      </c>
      <c r="G207" s="34"/>
      <c r="H207" s="34"/>
      <c r="I207" s="204"/>
      <c r="J207" s="34"/>
      <c r="K207" s="34"/>
      <c r="L207" s="37"/>
      <c r="M207" s="205"/>
      <c r="N207" s="206"/>
      <c r="O207" s="69"/>
      <c r="P207" s="69"/>
      <c r="Q207" s="69"/>
      <c r="R207" s="69"/>
      <c r="S207" s="69"/>
      <c r="T207" s="70"/>
      <c r="U207" s="32"/>
      <c r="V207" s="32"/>
      <c r="W207" s="32"/>
      <c r="X207" s="32"/>
      <c r="Y207" s="32"/>
      <c r="Z207" s="32"/>
      <c r="AA207" s="32"/>
      <c r="AB207" s="32"/>
      <c r="AC207" s="32"/>
      <c r="AD207" s="32"/>
      <c r="AE207" s="32"/>
      <c r="AT207" s="15" t="s">
        <v>186</v>
      </c>
      <c r="AU207" s="15" t="s">
        <v>89</v>
      </c>
    </row>
    <row r="208" spans="1:47" s="2" customFormat="1" ht="39">
      <c r="A208" s="32"/>
      <c r="B208" s="33"/>
      <c r="C208" s="34"/>
      <c r="D208" s="202" t="s">
        <v>188</v>
      </c>
      <c r="E208" s="34"/>
      <c r="F208" s="207" t="s">
        <v>556</v>
      </c>
      <c r="G208" s="34"/>
      <c r="H208" s="34"/>
      <c r="I208" s="204"/>
      <c r="J208" s="34"/>
      <c r="K208" s="34"/>
      <c r="L208" s="37"/>
      <c r="M208" s="205"/>
      <c r="N208" s="206"/>
      <c r="O208" s="69"/>
      <c r="P208" s="69"/>
      <c r="Q208" s="69"/>
      <c r="R208" s="69"/>
      <c r="S208" s="69"/>
      <c r="T208" s="70"/>
      <c r="U208" s="32"/>
      <c r="V208" s="32"/>
      <c r="W208" s="32"/>
      <c r="X208" s="32"/>
      <c r="Y208" s="32"/>
      <c r="Z208" s="32"/>
      <c r="AA208" s="32"/>
      <c r="AB208" s="32"/>
      <c r="AC208" s="32"/>
      <c r="AD208" s="32"/>
      <c r="AE208" s="32"/>
      <c r="AT208" s="15" t="s">
        <v>188</v>
      </c>
      <c r="AU208" s="15" t="s">
        <v>89</v>
      </c>
    </row>
    <row r="209" spans="1:65" s="2" customFormat="1" ht="14.45" customHeight="1">
      <c r="A209" s="32"/>
      <c r="B209" s="33"/>
      <c r="C209" s="189" t="s">
        <v>294</v>
      </c>
      <c r="D209" s="189" t="s">
        <v>179</v>
      </c>
      <c r="E209" s="190" t="s">
        <v>261</v>
      </c>
      <c r="F209" s="191" t="s">
        <v>262</v>
      </c>
      <c r="G209" s="192" t="s">
        <v>182</v>
      </c>
      <c r="H209" s="193">
        <v>5018.929</v>
      </c>
      <c r="I209" s="194"/>
      <c r="J209" s="195">
        <f>ROUND(I209*H209,2)</f>
        <v>0</v>
      </c>
      <c r="K209" s="191" t="s">
        <v>183</v>
      </c>
      <c r="L209" s="37"/>
      <c r="M209" s="196" t="s">
        <v>1</v>
      </c>
      <c r="N209" s="197" t="s">
        <v>45</v>
      </c>
      <c r="O209" s="69"/>
      <c r="P209" s="198">
        <f>O209*H209</f>
        <v>0</v>
      </c>
      <c r="Q209" s="198">
        <v>0</v>
      </c>
      <c r="R209" s="198">
        <f>Q209*H209</f>
        <v>0</v>
      </c>
      <c r="S209" s="198">
        <v>0</v>
      </c>
      <c r="T209" s="199">
        <f>S209*H209</f>
        <v>0</v>
      </c>
      <c r="U209" s="32"/>
      <c r="V209" s="32"/>
      <c r="W209" s="32"/>
      <c r="X209" s="32"/>
      <c r="Y209" s="32"/>
      <c r="Z209" s="32"/>
      <c r="AA209" s="32"/>
      <c r="AB209" s="32"/>
      <c r="AC209" s="32"/>
      <c r="AD209" s="32"/>
      <c r="AE209" s="32"/>
      <c r="AR209" s="200" t="s">
        <v>184</v>
      </c>
      <c r="AT209" s="200" t="s">
        <v>179</v>
      </c>
      <c r="AU209" s="200" t="s">
        <v>89</v>
      </c>
      <c r="AY209" s="15" t="s">
        <v>177</v>
      </c>
      <c r="BE209" s="201">
        <f>IF(N209="základní",J209,0)</f>
        <v>0</v>
      </c>
      <c r="BF209" s="201">
        <f>IF(N209="snížená",J209,0)</f>
        <v>0</v>
      </c>
      <c r="BG209" s="201">
        <f>IF(N209="zákl. přenesená",J209,0)</f>
        <v>0</v>
      </c>
      <c r="BH209" s="201">
        <f>IF(N209="sníž. přenesená",J209,0)</f>
        <v>0</v>
      </c>
      <c r="BI209" s="201">
        <f>IF(N209="nulová",J209,0)</f>
        <v>0</v>
      </c>
      <c r="BJ209" s="15" t="s">
        <v>87</v>
      </c>
      <c r="BK209" s="201">
        <f>ROUND(I209*H209,2)</f>
        <v>0</v>
      </c>
      <c r="BL209" s="15" t="s">
        <v>184</v>
      </c>
      <c r="BM209" s="200" t="s">
        <v>557</v>
      </c>
    </row>
    <row r="210" spans="1:47" s="2" customFormat="1" ht="19.5">
      <c r="A210" s="32"/>
      <c r="B210" s="33"/>
      <c r="C210" s="34"/>
      <c r="D210" s="202" t="s">
        <v>186</v>
      </c>
      <c r="E210" s="34"/>
      <c r="F210" s="203" t="s">
        <v>264</v>
      </c>
      <c r="G210" s="34"/>
      <c r="H210" s="34"/>
      <c r="I210" s="204"/>
      <c r="J210" s="34"/>
      <c r="K210" s="34"/>
      <c r="L210" s="37"/>
      <c r="M210" s="205"/>
      <c r="N210" s="206"/>
      <c r="O210" s="69"/>
      <c r="P210" s="69"/>
      <c r="Q210" s="69"/>
      <c r="R210" s="69"/>
      <c r="S210" s="69"/>
      <c r="T210" s="70"/>
      <c r="U210" s="32"/>
      <c r="V210" s="32"/>
      <c r="W210" s="32"/>
      <c r="X210" s="32"/>
      <c r="Y210" s="32"/>
      <c r="Z210" s="32"/>
      <c r="AA210" s="32"/>
      <c r="AB210" s="32"/>
      <c r="AC210" s="32"/>
      <c r="AD210" s="32"/>
      <c r="AE210" s="32"/>
      <c r="AT210" s="15" t="s">
        <v>186</v>
      </c>
      <c r="AU210" s="15" t="s">
        <v>89</v>
      </c>
    </row>
    <row r="211" spans="1:47" s="2" customFormat="1" ht="19.5">
      <c r="A211" s="32"/>
      <c r="B211" s="33"/>
      <c r="C211" s="34"/>
      <c r="D211" s="202" t="s">
        <v>188</v>
      </c>
      <c r="E211" s="34"/>
      <c r="F211" s="207" t="s">
        <v>558</v>
      </c>
      <c r="G211" s="34"/>
      <c r="H211" s="34"/>
      <c r="I211" s="204"/>
      <c r="J211" s="34"/>
      <c r="K211" s="34"/>
      <c r="L211" s="37"/>
      <c r="M211" s="205"/>
      <c r="N211" s="206"/>
      <c r="O211" s="69"/>
      <c r="P211" s="69"/>
      <c r="Q211" s="69"/>
      <c r="R211" s="69"/>
      <c r="S211" s="69"/>
      <c r="T211" s="70"/>
      <c r="U211" s="32"/>
      <c r="V211" s="32"/>
      <c r="W211" s="32"/>
      <c r="X211" s="32"/>
      <c r="Y211" s="32"/>
      <c r="Z211" s="32"/>
      <c r="AA211" s="32"/>
      <c r="AB211" s="32"/>
      <c r="AC211" s="32"/>
      <c r="AD211" s="32"/>
      <c r="AE211" s="32"/>
      <c r="AT211" s="15" t="s">
        <v>188</v>
      </c>
      <c r="AU211" s="15" t="s">
        <v>89</v>
      </c>
    </row>
    <row r="212" spans="1:65" s="2" customFormat="1" ht="14.45" customHeight="1">
      <c r="A212" s="32"/>
      <c r="B212" s="33"/>
      <c r="C212" s="189" t="s">
        <v>300</v>
      </c>
      <c r="D212" s="189" t="s">
        <v>179</v>
      </c>
      <c r="E212" s="190" t="s">
        <v>261</v>
      </c>
      <c r="F212" s="191" t="s">
        <v>262</v>
      </c>
      <c r="G212" s="192" t="s">
        <v>182</v>
      </c>
      <c r="H212" s="193">
        <v>330.875</v>
      </c>
      <c r="I212" s="194"/>
      <c r="J212" s="195">
        <f>ROUND(I212*H212,2)</f>
        <v>0</v>
      </c>
      <c r="K212" s="191" t="s">
        <v>183</v>
      </c>
      <c r="L212" s="37"/>
      <c r="M212" s="196" t="s">
        <v>1</v>
      </c>
      <c r="N212" s="197" t="s">
        <v>45</v>
      </c>
      <c r="O212" s="69"/>
      <c r="P212" s="198">
        <f>O212*H212</f>
        <v>0</v>
      </c>
      <c r="Q212" s="198">
        <v>0</v>
      </c>
      <c r="R212" s="198">
        <f>Q212*H212</f>
        <v>0</v>
      </c>
      <c r="S212" s="198">
        <v>0</v>
      </c>
      <c r="T212" s="199">
        <f>S212*H212</f>
        <v>0</v>
      </c>
      <c r="U212" s="32"/>
      <c r="V212" s="32"/>
      <c r="W212" s="32"/>
      <c r="X212" s="32"/>
      <c r="Y212" s="32"/>
      <c r="Z212" s="32"/>
      <c r="AA212" s="32"/>
      <c r="AB212" s="32"/>
      <c r="AC212" s="32"/>
      <c r="AD212" s="32"/>
      <c r="AE212" s="32"/>
      <c r="AR212" s="200" t="s">
        <v>184</v>
      </c>
      <c r="AT212" s="200" t="s">
        <v>179</v>
      </c>
      <c r="AU212" s="200" t="s">
        <v>89</v>
      </c>
      <c r="AY212" s="15" t="s">
        <v>177</v>
      </c>
      <c r="BE212" s="201">
        <f>IF(N212="základní",J212,0)</f>
        <v>0</v>
      </c>
      <c r="BF212" s="201">
        <f>IF(N212="snížená",J212,0)</f>
        <v>0</v>
      </c>
      <c r="BG212" s="201">
        <f>IF(N212="zákl. přenesená",J212,0)</f>
        <v>0</v>
      </c>
      <c r="BH212" s="201">
        <f>IF(N212="sníž. přenesená",J212,0)</f>
        <v>0</v>
      </c>
      <c r="BI212" s="201">
        <f>IF(N212="nulová",J212,0)</f>
        <v>0</v>
      </c>
      <c r="BJ212" s="15" t="s">
        <v>87</v>
      </c>
      <c r="BK212" s="201">
        <f>ROUND(I212*H212,2)</f>
        <v>0</v>
      </c>
      <c r="BL212" s="15" t="s">
        <v>184</v>
      </c>
      <c r="BM212" s="200" t="s">
        <v>559</v>
      </c>
    </row>
    <row r="213" spans="1:47" s="2" customFormat="1" ht="19.5">
      <c r="A213" s="32"/>
      <c r="B213" s="33"/>
      <c r="C213" s="34"/>
      <c r="D213" s="202" t="s">
        <v>186</v>
      </c>
      <c r="E213" s="34"/>
      <c r="F213" s="203" t="s">
        <v>264</v>
      </c>
      <c r="G213" s="34"/>
      <c r="H213" s="34"/>
      <c r="I213" s="204"/>
      <c r="J213" s="34"/>
      <c r="K213" s="34"/>
      <c r="L213" s="37"/>
      <c r="M213" s="205"/>
      <c r="N213" s="206"/>
      <c r="O213" s="69"/>
      <c r="P213" s="69"/>
      <c r="Q213" s="69"/>
      <c r="R213" s="69"/>
      <c r="S213" s="69"/>
      <c r="T213" s="70"/>
      <c r="U213" s="32"/>
      <c r="V213" s="32"/>
      <c r="W213" s="32"/>
      <c r="X213" s="32"/>
      <c r="Y213" s="32"/>
      <c r="Z213" s="32"/>
      <c r="AA213" s="32"/>
      <c r="AB213" s="32"/>
      <c r="AC213" s="32"/>
      <c r="AD213" s="32"/>
      <c r="AE213" s="32"/>
      <c r="AT213" s="15" t="s">
        <v>186</v>
      </c>
      <c r="AU213" s="15" t="s">
        <v>89</v>
      </c>
    </row>
    <row r="214" spans="1:47" s="2" customFormat="1" ht="58.5">
      <c r="A214" s="32"/>
      <c r="B214" s="33"/>
      <c r="C214" s="34"/>
      <c r="D214" s="202" t="s">
        <v>188</v>
      </c>
      <c r="E214" s="34"/>
      <c r="F214" s="207" t="s">
        <v>560</v>
      </c>
      <c r="G214" s="34"/>
      <c r="H214" s="34"/>
      <c r="I214" s="204"/>
      <c r="J214" s="34"/>
      <c r="K214" s="34"/>
      <c r="L214" s="37"/>
      <c r="M214" s="205"/>
      <c r="N214" s="206"/>
      <c r="O214" s="69"/>
      <c r="P214" s="69"/>
      <c r="Q214" s="69"/>
      <c r="R214" s="69"/>
      <c r="S214" s="69"/>
      <c r="T214" s="70"/>
      <c r="U214" s="32"/>
      <c r="V214" s="32"/>
      <c r="W214" s="32"/>
      <c r="X214" s="32"/>
      <c r="Y214" s="32"/>
      <c r="Z214" s="32"/>
      <c r="AA214" s="32"/>
      <c r="AB214" s="32"/>
      <c r="AC214" s="32"/>
      <c r="AD214" s="32"/>
      <c r="AE214" s="32"/>
      <c r="AT214" s="15" t="s">
        <v>188</v>
      </c>
      <c r="AU214" s="15" t="s">
        <v>89</v>
      </c>
    </row>
    <row r="215" spans="1:65" s="2" customFormat="1" ht="14.45" customHeight="1">
      <c r="A215" s="32"/>
      <c r="B215" s="33"/>
      <c r="C215" s="189" t="s">
        <v>305</v>
      </c>
      <c r="D215" s="189" t="s">
        <v>179</v>
      </c>
      <c r="E215" s="190" t="s">
        <v>267</v>
      </c>
      <c r="F215" s="191" t="s">
        <v>268</v>
      </c>
      <c r="G215" s="192" t="s">
        <v>182</v>
      </c>
      <c r="H215" s="193">
        <v>93.75</v>
      </c>
      <c r="I215" s="194"/>
      <c r="J215" s="195">
        <f>ROUND(I215*H215,2)</f>
        <v>0</v>
      </c>
      <c r="K215" s="191" t="s">
        <v>551</v>
      </c>
      <c r="L215" s="37"/>
      <c r="M215" s="196" t="s">
        <v>1</v>
      </c>
      <c r="N215" s="197" t="s">
        <v>45</v>
      </c>
      <c r="O215" s="69"/>
      <c r="P215" s="198">
        <f>O215*H215</f>
        <v>0</v>
      </c>
      <c r="Q215" s="198">
        <v>0</v>
      </c>
      <c r="R215" s="198">
        <f>Q215*H215</f>
        <v>0</v>
      </c>
      <c r="S215" s="198">
        <v>0</v>
      </c>
      <c r="T215" s="199">
        <f>S215*H215</f>
        <v>0</v>
      </c>
      <c r="U215" s="32"/>
      <c r="V215" s="32"/>
      <c r="W215" s="32"/>
      <c r="X215" s="32"/>
      <c r="Y215" s="32"/>
      <c r="Z215" s="32"/>
      <c r="AA215" s="32"/>
      <c r="AB215" s="32"/>
      <c r="AC215" s="32"/>
      <c r="AD215" s="32"/>
      <c r="AE215" s="32"/>
      <c r="AR215" s="200" t="s">
        <v>184</v>
      </c>
      <c r="AT215" s="200" t="s">
        <v>179</v>
      </c>
      <c r="AU215" s="200" t="s">
        <v>89</v>
      </c>
      <c r="AY215" s="15" t="s">
        <v>177</v>
      </c>
      <c r="BE215" s="201">
        <f>IF(N215="základní",J215,0)</f>
        <v>0</v>
      </c>
      <c r="BF215" s="201">
        <f>IF(N215="snížená",J215,0)</f>
        <v>0</v>
      </c>
      <c r="BG215" s="201">
        <f>IF(N215="zákl. přenesená",J215,0)</f>
        <v>0</v>
      </c>
      <c r="BH215" s="201">
        <f>IF(N215="sníž. přenesená",J215,0)</f>
        <v>0</v>
      </c>
      <c r="BI215" s="201">
        <f>IF(N215="nulová",J215,0)</f>
        <v>0</v>
      </c>
      <c r="BJ215" s="15" t="s">
        <v>87</v>
      </c>
      <c r="BK215" s="201">
        <f>ROUND(I215*H215,2)</f>
        <v>0</v>
      </c>
      <c r="BL215" s="15" t="s">
        <v>184</v>
      </c>
      <c r="BM215" s="200" t="s">
        <v>561</v>
      </c>
    </row>
    <row r="216" spans="1:47" s="2" customFormat="1" ht="19.5">
      <c r="A216" s="32"/>
      <c r="B216" s="33"/>
      <c r="C216" s="34"/>
      <c r="D216" s="202" t="s">
        <v>186</v>
      </c>
      <c r="E216" s="34"/>
      <c r="F216" s="203" t="s">
        <v>270</v>
      </c>
      <c r="G216" s="34"/>
      <c r="H216" s="34"/>
      <c r="I216" s="204"/>
      <c r="J216" s="34"/>
      <c r="K216" s="34"/>
      <c r="L216" s="37"/>
      <c r="M216" s="205"/>
      <c r="N216" s="206"/>
      <c r="O216" s="69"/>
      <c r="P216" s="69"/>
      <c r="Q216" s="69"/>
      <c r="R216" s="69"/>
      <c r="S216" s="69"/>
      <c r="T216" s="70"/>
      <c r="U216" s="32"/>
      <c r="V216" s="32"/>
      <c r="W216" s="32"/>
      <c r="X216" s="32"/>
      <c r="Y216" s="32"/>
      <c r="Z216" s="32"/>
      <c r="AA216" s="32"/>
      <c r="AB216" s="32"/>
      <c r="AC216" s="32"/>
      <c r="AD216" s="32"/>
      <c r="AE216" s="32"/>
      <c r="AT216" s="15" t="s">
        <v>186</v>
      </c>
      <c r="AU216" s="15" t="s">
        <v>89</v>
      </c>
    </row>
    <row r="217" spans="1:47" s="2" customFormat="1" ht="19.5">
      <c r="A217" s="32"/>
      <c r="B217" s="33"/>
      <c r="C217" s="34"/>
      <c r="D217" s="202" t="s">
        <v>188</v>
      </c>
      <c r="E217" s="34"/>
      <c r="F217" s="207" t="s">
        <v>244</v>
      </c>
      <c r="G217" s="34"/>
      <c r="H217" s="34"/>
      <c r="I217" s="204"/>
      <c r="J217" s="34"/>
      <c r="K217" s="34"/>
      <c r="L217" s="37"/>
      <c r="M217" s="205"/>
      <c r="N217" s="206"/>
      <c r="O217" s="69"/>
      <c r="P217" s="69"/>
      <c r="Q217" s="69"/>
      <c r="R217" s="69"/>
      <c r="S217" s="69"/>
      <c r="T217" s="70"/>
      <c r="U217" s="32"/>
      <c r="V217" s="32"/>
      <c r="W217" s="32"/>
      <c r="X217" s="32"/>
      <c r="Y217" s="32"/>
      <c r="Z217" s="32"/>
      <c r="AA217" s="32"/>
      <c r="AB217" s="32"/>
      <c r="AC217" s="32"/>
      <c r="AD217" s="32"/>
      <c r="AE217" s="32"/>
      <c r="AT217" s="15" t="s">
        <v>188</v>
      </c>
      <c r="AU217" s="15" t="s">
        <v>89</v>
      </c>
    </row>
    <row r="218" spans="2:63" s="12" customFormat="1" ht="22.9" customHeight="1">
      <c r="B218" s="173"/>
      <c r="C218" s="174"/>
      <c r="D218" s="175" t="s">
        <v>79</v>
      </c>
      <c r="E218" s="187" t="s">
        <v>89</v>
      </c>
      <c r="F218" s="187" t="s">
        <v>271</v>
      </c>
      <c r="G218" s="174"/>
      <c r="H218" s="174"/>
      <c r="I218" s="177"/>
      <c r="J218" s="188">
        <f>BK218</f>
        <v>0</v>
      </c>
      <c r="K218" s="174"/>
      <c r="L218" s="179"/>
      <c r="M218" s="180"/>
      <c r="N218" s="181"/>
      <c r="O218" s="181"/>
      <c r="P218" s="182">
        <f>SUM(P219:P224)</f>
        <v>0</v>
      </c>
      <c r="Q218" s="181"/>
      <c r="R218" s="182">
        <f>SUM(R219:R224)</f>
        <v>148.99272192</v>
      </c>
      <c r="S218" s="181"/>
      <c r="T218" s="183">
        <f>SUM(T219:T224)</f>
        <v>0</v>
      </c>
      <c r="AR218" s="184" t="s">
        <v>87</v>
      </c>
      <c r="AT218" s="185" t="s">
        <v>79</v>
      </c>
      <c r="AU218" s="185" t="s">
        <v>87</v>
      </c>
      <c r="AY218" s="184" t="s">
        <v>177</v>
      </c>
      <c r="BK218" s="186">
        <f>SUM(BK219:BK224)</f>
        <v>0</v>
      </c>
    </row>
    <row r="219" spans="1:65" s="2" customFormat="1" ht="24.2" customHeight="1">
      <c r="A219" s="32"/>
      <c r="B219" s="33"/>
      <c r="C219" s="189" t="s">
        <v>311</v>
      </c>
      <c r="D219" s="189" t="s">
        <v>179</v>
      </c>
      <c r="E219" s="190" t="s">
        <v>272</v>
      </c>
      <c r="F219" s="191" t="s">
        <v>273</v>
      </c>
      <c r="G219" s="192" t="s">
        <v>198</v>
      </c>
      <c r="H219" s="193">
        <v>47.112</v>
      </c>
      <c r="I219" s="194"/>
      <c r="J219" s="195">
        <f>ROUND(I219*H219,2)</f>
        <v>0</v>
      </c>
      <c r="K219" s="191" t="s">
        <v>183</v>
      </c>
      <c r="L219" s="37"/>
      <c r="M219" s="196" t="s">
        <v>1</v>
      </c>
      <c r="N219" s="197" t="s">
        <v>45</v>
      </c>
      <c r="O219" s="69"/>
      <c r="P219" s="198">
        <f>O219*H219</f>
        <v>0</v>
      </c>
      <c r="Q219" s="198">
        <v>2.53596</v>
      </c>
      <c r="R219" s="198">
        <f>Q219*H219</f>
        <v>119.47414752000002</v>
      </c>
      <c r="S219" s="198">
        <v>0</v>
      </c>
      <c r="T219" s="199">
        <f>S219*H219</f>
        <v>0</v>
      </c>
      <c r="U219" s="32"/>
      <c r="V219" s="32"/>
      <c r="W219" s="32"/>
      <c r="X219" s="32"/>
      <c r="Y219" s="32"/>
      <c r="Z219" s="32"/>
      <c r="AA219" s="32"/>
      <c r="AB219" s="32"/>
      <c r="AC219" s="32"/>
      <c r="AD219" s="32"/>
      <c r="AE219" s="32"/>
      <c r="AR219" s="200" t="s">
        <v>184</v>
      </c>
      <c r="AT219" s="200" t="s">
        <v>179</v>
      </c>
      <c r="AU219" s="200" t="s">
        <v>89</v>
      </c>
      <c r="AY219" s="15" t="s">
        <v>177</v>
      </c>
      <c r="BE219" s="201">
        <f>IF(N219="základní",J219,0)</f>
        <v>0</v>
      </c>
      <c r="BF219" s="201">
        <f>IF(N219="snížená",J219,0)</f>
        <v>0</v>
      </c>
      <c r="BG219" s="201">
        <f>IF(N219="zákl. přenesená",J219,0)</f>
        <v>0</v>
      </c>
      <c r="BH219" s="201">
        <f>IF(N219="sníž. přenesená",J219,0)</f>
        <v>0</v>
      </c>
      <c r="BI219" s="201">
        <f>IF(N219="nulová",J219,0)</f>
        <v>0</v>
      </c>
      <c r="BJ219" s="15" t="s">
        <v>87</v>
      </c>
      <c r="BK219" s="201">
        <f>ROUND(I219*H219,2)</f>
        <v>0</v>
      </c>
      <c r="BL219" s="15" t="s">
        <v>184</v>
      </c>
      <c r="BM219" s="200" t="s">
        <v>562</v>
      </c>
    </row>
    <row r="220" spans="1:47" s="2" customFormat="1" ht="19.5">
      <c r="A220" s="32"/>
      <c r="B220" s="33"/>
      <c r="C220" s="34"/>
      <c r="D220" s="202" t="s">
        <v>186</v>
      </c>
      <c r="E220" s="34"/>
      <c r="F220" s="203" t="s">
        <v>275</v>
      </c>
      <c r="G220" s="34"/>
      <c r="H220" s="34"/>
      <c r="I220" s="204"/>
      <c r="J220" s="34"/>
      <c r="K220" s="34"/>
      <c r="L220" s="37"/>
      <c r="M220" s="205"/>
      <c r="N220" s="206"/>
      <c r="O220" s="69"/>
      <c r="P220" s="69"/>
      <c r="Q220" s="69"/>
      <c r="R220" s="69"/>
      <c r="S220" s="69"/>
      <c r="T220" s="70"/>
      <c r="U220" s="32"/>
      <c r="V220" s="32"/>
      <c r="W220" s="32"/>
      <c r="X220" s="32"/>
      <c r="Y220" s="32"/>
      <c r="Z220" s="32"/>
      <c r="AA220" s="32"/>
      <c r="AB220" s="32"/>
      <c r="AC220" s="32"/>
      <c r="AD220" s="32"/>
      <c r="AE220" s="32"/>
      <c r="AT220" s="15" t="s">
        <v>186</v>
      </c>
      <c r="AU220" s="15" t="s">
        <v>89</v>
      </c>
    </row>
    <row r="221" spans="1:47" s="2" customFormat="1" ht="19.5">
      <c r="A221" s="32"/>
      <c r="B221" s="33"/>
      <c r="C221" s="34"/>
      <c r="D221" s="202" t="s">
        <v>188</v>
      </c>
      <c r="E221" s="34"/>
      <c r="F221" s="207" t="s">
        <v>244</v>
      </c>
      <c r="G221" s="34"/>
      <c r="H221" s="34"/>
      <c r="I221" s="204"/>
      <c r="J221" s="34"/>
      <c r="K221" s="34"/>
      <c r="L221" s="37"/>
      <c r="M221" s="205"/>
      <c r="N221" s="206"/>
      <c r="O221" s="69"/>
      <c r="P221" s="69"/>
      <c r="Q221" s="69"/>
      <c r="R221" s="69"/>
      <c r="S221" s="69"/>
      <c r="T221" s="70"/>
      <c r="U221" s="32"/>
      <c r="V221" s="32"/>
      <c r="W221" s="32"/>
      <c r="X221" s="32"/>
      <c r="Y221" s="32"/>
      <c r="Z221" s="32"/>
      <c r="AA221" s="32"/>
      <c r="AB221" s="32"/>
      <c r="AC221" s="32"/>
      <c r="AD221" s="32"/>
      <c r="AE221" s="32"/>
      <c r="AT221" s="15" t="s">
        <v>188</v>
      </c>
      <c r="AU221" s="15" t="s">
        <v>89</v>
      </c>
    </row>
    <row r="222" spans="1:65" s="2" customFormat="1" ht="24.2" customHeight="1">
      <c r="A222" s="32"/>
      <c r="B222" s="33"/>
      <c r="C222" s="189" t="s">
        <v>317</v>
      </c>
      <c r="D222" s="189" t="s">
        <v>179</v>
      </c>
      <c r="E222" s="190" t="s">
        <v>277</v>
      </c>
      <c r="F222" s="191" t="s">
        <v>278</v>
      </c>
      <c r="G222" s="192" t="s">
        <v>198</v>
      </c>
      <c r="H222" s="193">
        <v>11.64</v>
      </c>
      <c r="I222" s="194"/>
      <c r="J222" s="195">
        <f>ROUND(I222*H222,2)</f>
        <v>0</v>
      </c>
      <c r="K222" s="191" t="s">
        <v>183</v>
      </c>
      <c r="L222" s="37"/>
      <c r="M222" s="196" t="s">
        <v>1</v>
      </c>
      <c r="N222" s="197" t="s">
        <v>45</v>
      </c>
      <c r="O222" s="69"/>
      <c r="P222" s="198">
        <f>O222*H222</f>
        <v>0</v>
      </c>
      <c r="Q222" s="198">
        <v>2.53596</v>
      </c>
      <c r="R222" s="198">
        <f>Q222*H222</f>
        <v>29.518574400000006</v>
      </c>
      <c r="S222" s="198">
        <v>0</v>
      </c>
      <c r="T222" s="199">
        <f>S222*H222</f>
        <v>0</v>
      </c>
      <c r="U222" s="32"/>
      <c r="V222" s="32"/>
      <c r="W222" s="32"/>
      <c r="X222" s="32"/>
      <c r="Y222" s="32"/>
      <c r="Z222" s="32"/>
      <c r="AA222" s="32"/>
      <c r="AB222" s="32"/>
      <c r="AC222" s="32"/>
      <c r="AD222" s="32"/>
      <c r="AE222" s="32"/>
      <c r="AR222" s="200" t="s">
        <v>184</v>
      </c>
      <c r="AT222" s="200" t="s">
        <v>179</v>
      </c>
      <c r="AU222" s="200" t="s">
        <v>89</v>
      </c>
      <c r="AY222" s="15" t="s">
        <v>177</v>
      </c>
      <c r="BE222" s="201">
        <f>IF(N222="základní",J222,0)</f>
        <v>0</v>
      </c>
      <c r="BF222" s="201">
        <f>IF(N222="snížená",J222,0)</f>
        <v>0</v>
      </c>
      <c r="BG222" s="201">
        <f>IF(N222="zákl. přenesená",J222,0)</f>
        <v>0</v>
      </c>
      <c r="BH222" s="201">
        <f>IF(N222="sníž. přenesená",J222,0)</f>
        <v>0</v>
      </c>
      <c r="BI222" s="201">
        <f>IF(N222="nulová",J222,0)</f>
        <v>0</v>
      </c>
      <c r="BJ222" s="15" t="s">
        <v>87</v>
      </c>
      <c r="BK222" s="201">
        <f>ROUND(I222*H222,2)</f>
        <v>0</v>
      </c>
      <c r="BL222" s="15" t="s">
        <v>184</v>
      </c>
      <c r="BM222" s="200" t="s">
        <v>563</v>
      </c>
    </row>
    <row r="223" spans="1:47" s="2" customFormat="1" ht="19.5">
      <c r="A223" s="32"/>
      <c r="B223" s="33"/>
      <c r="C223" s="34"/>
      <c r="D223" s="202" t="s">
        <v>186</v>
      </c>
      <c r="E223" s="34"/>
      <c r="F223" s="203" t="s">
        <v>280</v>
      </c>
      <c r="G223" s="34"/>
      <c r="H223" s="34"/>
      <c r="I223" s="204"/>
      <c r="J223" s="34"/>
      <c r="K223" s="34"/>
      <c r="L223" s="37"/>
      <c r="M223" s="205"/>
      <c r="N223" s="206"/>
      <c r="O223" s="69"/>
      <c r="P223" s="69"/>
      <c r="Q223" s="69"/>
      <c r="R223" s="69"/>
      <c r="S223" s="69"/>
      <c r="T223" s="70"/>
      <c r="U223" s="32"/>
      <c r="V223" s="32"/>
      <c r="W223" s="32"/>
      <c r="X223" s="32"/>
      <c r="Y223" s="32"/>
      <c r="Z223" s="32"/>
      <c r="AA223" s="32"/>
      <c r="AB223" s="32"/>
      <c r="AC223" s="32"/>
      <c r="AD223" s="32"/>
      <c r="AE223" s="32"/>
      <c r="AT223" s="15" t="s">
        <v>186</v>
      </c>
      <c r="AU223" s="15" t="s">
        <v>89</v>
      </c>
    </row>
    <row r="224" spans="1:47" s="2" customFormat="1" ht="19.5">
      <c r="A224" s="32"/>
      <c r="B224" s="33"/>
      <c r="C224" s="34"/>
      <c r="D224" s="202" t="s">
        <v>188</v>
      </c>
      <c r="E224" s="34"/>
      <c r="F224" s="207" t="s">
        <v>244</v>
      </c>
      <c r="G224" s="34"/>
      <c r="H224" s="34"/>
      <c r="I224" s="204"/>
      <c r="J224" s="34"/>
      <c r="K224" s="34"/>
      <c r="L224" s="37"/>
      <c r="M224" s="205"/>
      <c r="N224" s="206"/>
      <c r="O224" s="69"/>
      <c r="P224" s="69"/>
      <c r="Q224" s="69"/>
      <c r="R224" s="69"/>
      <c r="S224" s="69"/>
      <c r="T224" s="70"/>
      <c r="U224" s="32"/>
      <c r="V224" s="32"/>
      <c r="W224" s="32"/>
      <c r="X224" s="32"/>
      <c r="Y224" s="32"/>
      <c r="Z224" s="32"/>
      <c r="AA224" s="32"/>
      <c r="AB224" s="32"/>
      <c r="AC224" s="32"/>
      <c r="AD224" s="32"/>
      <c r="AE224" s="32"/>
      <c r="AT224" s="15" t="s">
        <v>188</v>
      </c>
      <c r="AU224" s="15" t="s">
        <v>89</v>
      </c>
    </row>
    <row r="225" spans="2:63" s="12" customFormat="1" ht="22.9" customHeight="1">
      <c r="B225" s="173"/>
      <c r="C225" s="174"/>
      <c r="D225" s="175" t="s">
        <v>79</v>
      </c>
      <c r="E225" s="187" t="s">
        <v>184</v>
      </c>
      <c r="F225" s="187" t="s">
        <v>281</v>
      </c>
      <c r="G225" s="174"/>
      <c r="H225" s="174"/>
      <c r="I225" s="177"/>
      <c r="J225" s="188">
        <f>BK225</f>
        <v>0</v>
      </c>
      <c r="K225" s="174"/>
      <c r="L225" s="179"/>
      <c r="M225" s="180"/>
      <c r="N225" s="181"/>
      <c r="O225" s="181"/>
      <c r="P225" s="182">
        <f>SUM(P226:P231)</f>
        <v>0</v>
      </c>
      <c r="Q225" s="181"/>
      <c r="R225" s="182">
        <f>SUM(R226:R231)</f>
        <v>60.345954320000004</v>
      </c>
      <c r="S225" s="181"/>
      <c r="T225" s="183">
        <f>SUM(T226:T231)</f>
        <v>0</v>
      </c>
      <c r="AR225" s="184" t="s">
        <v>87</v>
      </c>
      <c r="AT225" s="185" t="s">
        <v>79</v>
      </c>
      <c r="AU225" s="185" t="s">
        <v>87</v>
      </c>
      <c r="AY225" s="184" t="s">
        <v>177</v>
      </c>
      <c r="BK225" s="186">
        <f>SUM(BK226:BK231)</f>
        <v>0</v>
      </c>
    </row>
    <row r="226" spans="1:65" s="2" customFormat="1" ht="24.2" customHeight="1">
      <c r="A226" s="32"/>
      <c r="B226" s="33"/>
      <c r="C226" s="189" t="s">
        <v>323</v>
      </c>
      <c r="D226" s="189" t="s">
        <v>179</v>
      </c>
      <c r="E226" s="190" t="s">
        <v>283</v>
      </c>
      <c r="F226" s="191" t="s">
        <v>284</v>
      </c>
      <c r="G226" s="192" t="s">
        <v>182</v>
      </c>
      <c r="H226" s="193">
        <v>116.104</v>
      </c>
      <c r="I226" s="194"/>
      <c r="J226" s="195">
        <f>ROUND(I226*H226,2)</f>
        <v>0</v>
      </c>
      <c r="K226" s="191" t="s">
        <v>183</v>
      </c>
      <c r="L226" s="37"/>
      <c r="M226" s="196" t="s">
        <v>1</v>
      </c>
      <c r="N226" s="197" t="s">
        <v>45</v>
      </c>
      <c r="O226" s="69"/>
      <c r="P226" s="198">
        <f>O226*H226</f>
        <v>0</v>
      </c>
      <c r="Q226" s="198">
        <v>0.24533</v>
      </c>
      <c r="R226" s="198">
        <f>Q226*H226</f>
        <v>28.483794319999998</v>
      </c>
      <c r="S226" s="198">
        <v>0</v>
      </c>
      <c r="T226" s="199">
        <f>S226*H226</f>
        <v>0</v>
      </c>
      <c r="U226" s="32"/>
      <c r="V226" s="32"/>
      <c r="W226" s="32"/>
      <c r="X226" s="32"/>
      <c r="Y226" s="32"/>
      <c r="Z226" s="32"/>
      <c r="AA226" s="32"/>
      <c r="AB226" s="32"/>
      <c r="AC226" s="32"/>
      <c r="AD226" s="32"/>
      <c r="AE226" s="32"/>
      <c r="AR226" s="200" t="s">
        <v>184</v>
      </c>
      <c r="AT226" s="200" t="s">
        <v>179</v>
      </c>
      <c r="AU226" s="200" t="s">
        <v>89</v>
      </c>
      <c r="AY226" s="15" t="s">
        <v>177</v>
      </c>
      <c r="BE226" s="201">
        <f>IF(N226="základní",J226,0)</f>
        <v>0</v>
      </c>
      <c r="BF226" s="201">
        <f>IF(N226="snížená",J226,0)</f>
        <v>0</v>
      </c>
      <c r="BG226" s="201">
        <f>IF(N226="zákl. přenesená",J226,0)</f>
        <v>0</v>
      </c>
      <c r="BH226" s="201">
        <f>IF(N226="sníž. přenesená",J226,0)</f>
        <v>0</v>
      </c>
      <c r="BI226" s="201">
        <f>IF(N226="nulová",J226,0)</f>
        <v>0</v>
      </c>
      <c r="BJ226" s="15" t="s">
        <v>87</v>
      </c>
      <c r="BK226" s="201">
        <f>ROUND(I226*H226,2)</f>
        <v>0</v>
      </c>
      <c r="BL226" s="15" t="s">
        <v>184</v>
      </c>
      <c r="BM226" s="200" t="s">
        <v>564</v>
      </c>
    </row>
    <row r="227" spans="1:47" s="2" customFormat="1" ht="19.5">
      <c r="A227" s="32"/>
      <c r="B227" s="33"/>
      <c r="C227" s="34"/>
      <c r="D227" s="202" t="s">
        <v>186</v>
      </c>
      <c r="E227" s="34"/>
      <c r="F227" s="203" t="s">
        <v>286</v>
      </c>
      <c r="G227" s="34"/>
      <c r="H227" s="34"/>
      <c r="I227" s="204"/>
      <c r="J227" s="34"/>
      <c r="K227" s="34"/>
      <c r="L227" s="37"/>
      <c r="M227" s="205"/>
      <c r="N227" s="206"/>
      <c r="O227" s="69"/>
      <c r="P227" s="69"/>
      <c r="Q227" s="69"/>
      <c r="R227" s="69"/>
      <c r="S227" s="69"/>
      <c r="T227" s="70"/>
      <c r="U227" s="32"/>
      <c r="V227" s="32"/>
      <c r="W227" s="32"/>
      <c r="X227" s="32"/>
      <c r="Y227" s="32"/>
      <c r="Z227" s="32"/>
      <c r="AA227" s="32"/>
      <c r="AB227" s="32"/>
      <c r="AC227" s="32"/>
      <c r="AD227" s="32"/>
      <c r="AE227" s="32"/>
      <c r="AT227" s="15" t="s">
        <v>186</v>
      </c>
      <c r="AU227" s="15" t="s">
        <v>89</v>
      </c>
    </row>
    <row r="228" spans="1:47" s="2" customFormat="1" ht="19.5">
      <c r="A228" s="32"/>
      <c r="B228" s="33"/>
      <c r="C228" s="34"/>
      <c r="D228" s="202" t="s">
        <v>188</v>
      </c>
      <c r="E228" s="34"/>
      <c r="F228" s="207" t="s">
        <v>565</v>
      </c>
      <c r="G228" s="34"/>
      <c r="H228" s="34"/>
      <c r="I228" s="204"/>
      <c r="J228" s="34"/>
      <c r="K228" s="34"/>
      <c r="L228" s="37"/>
      <c r="M228" s="205"/>
      <c r="N228" s="206"/>
      <c r="O228" s="69"/>
      <c r="P228" s="69"/>
      <c r="Q228" s="69"/>
      <c r="R228" s="69"/>
      <c r="S228" s="69"/>
      <c r="T228" s="70"/>
      <c r="U228" s="32"/>
      <c r="V228" s="32"/>
      <c r="W228" s="32"/>
      <c r="X228" s="32"/>
      <c r="Y228" s="32"/>
      <c r="Z228" s="32"/>
      <c r="AA228" s="32"/>
      <c r="AB228" s="32"/>
      <c r="AC228" s="32"/>
      <c r="AD228" s="32"/>
      <c r="AE228" s="32"/>
      <c r="AT228" s="15" t="s">
        <v>188</v>
      </c>
      <c r="AU228" s="15" t="s">
        <v>89</v>
      </c>
    </row>
    <row r="229" spans="1:65" s="2" customFormat="1" ht="14.45" customHeight="1">
      <c r="A229" s="32"/>
      <c r="B229" s="33"/>
      <c r="C229" s="189" t="s">
        <v>329</v>
      </c>
      <c r="D229" s="189" t="s">
        <v>179</v>
      </c>
      <c r="E229" s="190" t="s">
        <v>289</v>
      </c>
      <c r="F229" s="191" t="s">
        <v>290</v>
      </c>
      <c r="G229" s="192" t="s">
        <v>198</v>
      </c>
      <c r="H229" s="193">
        <v>13.112</v>
      </c>
      <c r="I229" s="194"/>
      <c r="J229" s="195">
        <f>ROUND(I229*H229,2)</f>
        <v>0</v>
      </c>
      <c r="K229" s="191" t="s">
        <v>183</v>
      </c>
      <c r="L229" s="37"/>
      <c r="M229" s="196" t="s">
        <v>1</v>
      </c>
      <c r="N229" s="197" t="s">
        <v>45</v>
      </c>
      <c r="O229" s="69"/>
      <c r="P229" s="198">
        <f>O229*H229</f>
        <v>0</v>
      </c>
      <c r="Q229" s="198">
        <v>2.43</v>
      </c>
      <c r="R229" s="198">
        <f>Q229*H229</f>
        <v>31.862160000000003</v>
      </c>
      <c r="S229" s="198">
        <v>0</v>
      </c>
      <c r="T229" s="199">
        <f>S229*H229</f>
        <v>0</v>
      </c>
      <c r="U229" s="32"/>
      <c r="V229" s="32"/>
      <c r="W229" s="32"/>
      <c r="X229" s="32"/>
      <c r="Y229" s="32"/>
      <c r="Z229" s="32"/>
      <c r="AA229" s="32"/>
      <c r="AB229" s="32"/>
      <c r="AC229" s="32"/>
      <c r="AD229" s="32"/>
      <c r="AE229" s="32"/>
      <c r="AR229" s="200" t="s">
        <v>184</v>
      </c>
      <c r="AT229" s="200" t="s">
        <v>179</v>
      </c>
      <c r="AU229" s="200" t="s">
        <v>89</v>
      </c>
      <c r="AY229" s="15" t="s">
        <v>177</v>
      </c>
      <c r="BE229" s="201">
        <f>IF(N229="základní",J229,0)</f>
        <v>0</v>
      </c>
      <c r="BF229" s="201">
        <f>IF(N229="snížená",J229,0)</f>
        <v>0</v>
      </c>
      <c r="BG229" s="201">
        <f>IF(N229="zákl. přenesená",J229,0)</f>
        <v>0</v>
      </c>
      <c r="BH229" s="201">
        <f>IF(N229="sníž. přenesená",J229,0)</f>
        <v>0</v>
      </c>
      <c r="BI229" s="201">
        <f>IF(N229="nulová",J229,0)</f>
        <v>0</v>
      </c>
      <c r="BJ229" s="15" t="s">
        <v>87</v>
      </c>
      <c r="BK229" s="201">
        <f>ROUND(I229*H229,2)</f>
        <v>0</v>
      </c>
      <c r="BL229" s="15" t="s">
        <v>184</v>
      </c>
      <c r="BM229" s="200" t="s">
        <v>566</v>
      </c>
    </row>
    <row r="230" spans="1:47" s="2" customFormat="1" ht="11.25">
      <c r="A230" s="32"/>
      <c r="B230" s="33"/>
      <c r="C230" s="34"/>
      <c r="D230" s="202" t="s">
        <v>186</v>
      </c>
      <c r="E230" s="34"/>
      <c r="F230" s="203" t="s">
        <v>292</v>
      </c>
      <c r="G230" s="34"/>
      <c r="H230" s="34"/>
      <c r="I230" s="204"/>
      <c r="J230" s="34"/>
      <c r="K230" s="34"/>
      <c r="L230" s="37"/>
      <c r="M230" s="205"/>
      <c r="N230" s="206"/>
      <c r="O230" s="69"/>
      <c r="P230" s="69"/>
      <c r="Q230" s="69"/>
      <c r="R230" s="69"/>
      <c r="S230" s="69"/>
      <c r="T230" s="70"/>
      <c r="U230" s="32"/>
      <c r="V230" s="32"/>
      <c r="W230" s="32"/>
      <c r="X230" s="32"/>
      <c r="Y230" s="32"/>
      <c r="Z230" s="32"/>
      <c r="AA230" s="32"/>
      <c r="AB230" s="32"/>
      <c r="AC230" s="32"/>
      <c r="AD230" s="32"/>
      <c r="AE230" s="32"/>
      <c r="AT230" s="15" t="s">
        <v>186</v>
      </c>
      <c r="AU230" s="15" t="s">
        <v>89</v>
      </c>
    </row>
    <row r="231" spans="1:47" s="2" customFormat="1" ht="19.5">
      <c r="A231" s="32"/>
      <c r="B231" s="33"/>
      <c r="C231" s="34"/>
      <c r="D231" s="202" t="s">
        <v>188</v>
      </c>
      <c r="E231" s="34"/>
      <c r="F231" s="207" t="s">
        <v>244</v>
      </c>
      <c r="G231" s="34"/>
      <c r="H231" s="34"/>
      <c r="I231" s="204"/>
      <c r="J231" s="34"/>
      <c r="K231" s="34"/>
      <c r="L231" s="37"/>
      <c r="M231" s="205"/>
      <c r="N231" s="206"/>
      <c r="O231" s="69"/>
      <c r="P231" s="69"/>
      <c r="Q231" s="69"/>
      <c r="R231" s="69"/>
      <c r="S231" s="69"/>
      <c r="T231" s="70"/>
      <c r="U231" s="32"/>
      <c r="V231" s="32"/>
      <c r="W231" s="32"/>
      <c r="X231" s="32"/>
      <c r="Y231" s="32"/>
      <c r="Z231" s="32"/>
      <c r="AA231" s="32"/>
      <c r="AB231" s="32"/>
      <c r="AC231" s="32"/>
      <c r="AD231" s="32"/>
      <c r="AE231" s="32"/>
      <c r="AT231" s="15" t="s">
        <v>188</v>
      </c>
      <c r="AU231" s="15" t="s">
        <v>89</v>
      </c>
    </row>
    <row r="232" spans="2:63" s="12" customFormat="1" ht="22.9" customHeight="1">
      <c r="B232" s="173"/>
      <c r="C232" s="174"/>
      <c r="D232" s="175" t="s">
        <v>79</v>
      </c>
      <c r="E232" s="187" t="s">
        <v>207</v>
      </c>
      <c r="F232" s="187" t="s">
        <v>293</v>
      </c>
      <c r="G232" s="174"/>
      <c r="H232" s="174"/>
      <c r="I232" s="177"/>
      <c r="J232" s="188">
        <f>BK232</f>
        <v>0</v>
      </c>
      <c r="K232" s="174"/>
      <c r="L232" s="179"/>
      <c r="M232" s="180"/>
      <c r="N232" s="181"/>
      <c r="O232" s="181"/>
      <c r="P232" s="182">
        <f>SUM(P233:P291)</f>
        <v>0</v>
      </c>
      <c r="Q232" s="181"/>
      <c r="R232" s="182">
        <f>SUM(R233:R291)</f>
        <v>5167.53560257</v>
      </c>
      <c r="S232" s="181"/>
      <c r="T232" s="183">
        <f>SUM(T233:T291)</f>
        <v>0</v>
      </c>
      <c r="AR232" s="184" t="s">
        <v>87</v>
      </c>
      <c r="AT232" s="185" t="s">
        <v>79</v>
      </c>
      <c r="AU232" s="185" t="s">
        <v>87</v>
      </c>
      <c r="AY232" s="184" t="s">
        <v>177</v>
      </c>
      <c r="BK232" s="186">
        <f>SUM(BK233:BK291)</f>
        <v>0</v>
      </c>
    </row>
    <row r="233" spans="1:65" s="2" customFormat="1" ht="14.45" customHeight="1">
      <c r="A233" s="32"/>
      <c r="B233" s="33"/>
      <c r="C233" s="189" t="s">
        <v>335</v>
      </c>
      <c r="D233" s="189" t="s">
        <v>179</v>
      </c>
      <c r="E233" s="190" t="s">
        <v>567</v>
      </c>
      <c r="F233" s="191" t="s">
        <v>568</v>
      </c>
      <c r="G233" s="192" t="s">
        <v>182</v>
      </c>
      <c r="H233" s="193">
        <v>311.94</v>
      </c>
      <c r="I233" s="194"/>
      <c r="J233" s="195">
        <f>ROUND(I233*H233,2)</f>
        <v>0</v>
      </c>
      <c r="K233" s="191" t="s">
        <v>183</v>
      </c>
      <c r="L233" s="37"/>
      <c r="M233" s="196" t="s">
        <v>1</v>
      </c>
      <c r="N233" s="197" t="s">
        <v>45</v>
      </c>
      <c r="O233" s="69"/>
      <c r="P233" s="198">
        <f>O233*H233</f>
        <v>0</v>
      </c>
      <c r="Q233" s="198">
        <v>0.23</v>
      </c>
      <c r="R233" s="198">
        <f>Q233*H233</f>
        <v>71.7462</v>
      </c>
      <c r="S233" s="198">
        <v>0</v>
      </c>
      <c r="T233" s="199">
        <f>S233*H233</f>
        <v>0</v>
      </c>
      <c r="U233" s="32"/>
      <c r="V233" s="32"/>
      <c r="W233" s="32"/>
      <c r="X233" s="32"/>
      <c r="Y233" s="32"/>
      <c r="Z233" s="32"/>
      <c r="AA233" s="32"/>
      <c r="AB233" s="32"/>
      <c r="AC233" s="32"/>
      <c r="AD233" s="32"/>
      <c r="AE233" s="32"/>
      <c r="AR233" s="200" t="s">
        <v>184</v>
      </c>
      <c r="AT233" s="200" t="s">
        <v>179</v>
      </c>
      <c r="AU233" s="200" t="s">
        <v>89</v>
      </c>
      <c r="AY233" s="15" t="s">
        <v>177</v>
      </c>
      <c r="BE233" s="201">
        <f>IF(N233="základní",J233,0)</f>
        <v>0</v>
      </c>
      <c r="BF233" s="201">
        <f>IF(N233="snížená",J233,0)</f>
        <v>0</v>
      </c>
      <c r="BG233" s="201">
        <f>IF(N233="zákl. přenesená",J233,0)</f>
        <v>0</v>
      </c>
      <c r="BH233" s="201">
        <f>IF(N233="sníž. přenesená",J233,0)</f>
        <v>0</v>
      </c>
      <c r="BI233" s="201">
        <f>IF(N233="nulová",J233,0)</f>
        <v>0</v>
      </c>
      <c r="BJ233" s="15" t="s">
        <v>87</v>
      </c>
      <c r="BK233" s="201">
        <f>ROUND(I233*H233,2)</f>
        <v>0</v>
      </c>
      <c r="BL233" s="15" t="s">
        <v>184</v>
      </c>
      <c r="BM233" s="200" t="s">
        <v>569</v>
      </c>
    </row>
    <row r="234" spans="1:47" s="2" customFormat="1" ht="19.5">
      <c r="A234" s="32"/>
      <c r="B234" s="33"/>
      <c r="C234" s="34"/>
      <c r="D234" s="202" t="s">
        <v>186</v>
      </c>
      <c r="E234" s="34"/>
      <c r="F234" s="203" t="s">
        <v>570</v>
      </c>
      <c r="G234" s="34"/>
      <c r="H234" s="34"/>
      <c r="I234" s="204"/>
      <c r="J234" s="34"/>
      <c r="K234" s="34"/>
      <c r="L234" s="37"/>
      <c r="M234" s="205"/>
      <c r="N234" s="206"/>
      <c r="O234" s="69"/>
      <c r="P234" s="69"/>
      <c r="Q234" s="69"/>
      <c r="R234" s="69"/>
      <c r="S234" s="69"/>
      <c r="T234" s="70"/>
      <c r="U234" s="32"/>
      <c r="V234" s="32"/>
      <c r="W234" s="32"/>
      <c r="X234" s="32"/>
      <c r="Y234" s="32"/>
      <c r="Z234" s="32"/>
      <c r="AA234" s="32"/>
      <c r="AB234" s="32"/>
      <c r="AC234" s="32"/>
      <c r="AD234" s="32"/>
      <c r="AE234" s="32"/>
      <c r="AT234" s="15" t="s">
        <v>186</v>
      </c>
      <c r="AU234" s="15" t="s">
        <v>89</v>
      </c>
    </row>
    <row r="235" spans="1:65" s="2" customFormat="1" ht="14.45" customHeight="1">
      <c r="A235" s="32"/>
      <c r="B235" s="33"/>
      <c r="C235" s="189" t="s">
        <v>341</v>
      </c>
      <c r="D235" s="189" t="s">
        <v>179</v>
      </c>
      <c r="E235" s="190" t="s">
        <v>571</v>
      </c>
      <c r="F235" s="191" t="s">
        <v>572</v>
      </c>
      <c r="G235" s="192" t="s">
        <v>182</v>
      </c>
      <c r="H235" s="193">
        <v>130.874</v>
      </c>
      <c r="I235" s="194"/>
      <c r="J235" s="195">
        <f>ROUND(I235*H235,2)</f>
        <v>0</v>
      </c>
      <c r="K235" s="191" t="s">
        <v>183</v>
      </c>
      <c r="L235" s="37"/>
      <c r="M235" s="196" t="s">
        <v>1</v>
      </c>
      <c r="N235" s="197" t="s">
        <v>45</v>
      </c>
      <c r="O235" s="69"/>
      <c r="P235" s="198">
        <f>O235*H235</f>
        <v>0</v>
      </c>
      <c r="Q235" s="198">
        <v>0.48574</v>
      </c>
      <c r="R235" s="198">
        <f>Q235*H235</f>
        <v>63.570736759999996</v>
      </c>
      <c r="S235" s="198">
        <v>0</v>
      </c>
      <c r="T235" s="199">
        <f>S235*H235</f>
        <v>0</v>
      </c>
      <c r="U235" s="32"/>
      <c r="V235" s="32"/>
      <c r="W235" s="32"/>
      <c r="X235" s="32"/>
      <c r="Y235" s="32"/>
      <c r="Z235" s="32"/>
      <c r="AA235" s="32"/>
      <c r="AB235" s="32"/>
      <c r="AC235" s="32"/>
      <c r="AD235" s="32"/>
      <c r="AE235" s="32"/>
      <c r="AR235" s="200" t="s">
        <v>184</v>
      </c>
      <c r="AT235" s="200" t="s">
        <v>179</v>
      </c>
      <c r="AU235" s="200" t="s">
        <v>89</v>
      </c>
      <c r="AY235" s="15" t="s">
        <v>177</v>
      </c>
      <c r="BE235" s="201">
        <f>IF(N235="základní",J235,0)</f>
        <v>0</v>
      </c>
      <c r="BF235" s="201">
        <f>IF(N235="snížená",J235,0)</f>
        <v>0</v>
      </c>
      <c r="BG235" s="201">
        <f>IF(N235="zákl. přenesená",J235,0)</f>
        <v>0</v>
      </c>
      <c r="BH235" s="201">
        <f>IF(N235="sníž. přenesená",J235,0)</f>
        <v>0</v>
      </c>
      <c r="BI235" s="201">
        <f>IF(N235="nulová",J235,0)</f>
        <v>0</v>
      </c>
      <c r="BJ235" s="15" t="s">
        <v>87</v>
      </c>
      <c r="BK235" s="201">
        <f>ROUND(I235*H235,2)</f>
        <v>0</v>
      </c>
      <c r="BL235" s="15" t="s">
        <v>184</v>
      </c>
      <c r="BM235" s="200" t="s">
        <v>573</v>
      </c>
    </row>
    <row r="236" spans="1:47" s="2" customFormat="1" ht="19.5">
      <c r="A236" s="32"/>
      <c r="B236" s="33"/>
      <c r="C236" s="34"/>
      <c r="D236" s="202" t="s">
        <v>186</v>
      </c>
      <c r="E236" s="34"/>
      <c r="F236" s="203" t="s">
        <v>574</v>
      </c>
      <c r="G236" s="34"/>
      <c r="H236" s="34"/>
      <c r="I236" s="204"/>
      <c r="J236" s="34"/>
      <c r="K236" s="34"/>
      <c r="L236" s="37"/>
      <c r="M236" s="205"/>
      <c r="N236" s="206"/>
      <c r="O236" s="69"/>
      <c r="P236" s="69"/>
      <c r="Q236" s="69"/>
      <c r="R236" s="69"/>
      <c r="S236" s="69"/>
      <c r="T236" s="70"/>
      <c r="U236" s="32"/>
      <c r="V236" s="32"/>
      <c r="W236" s="32"/>
      <c r="X236" s="32"/>
      <c r="Y236" s="32"/>
      <c r="Z236" s="32"/>
      <c r="AA236" s="32"/>
      <c r="AB236" s="32"/>
      <c r="AC236" s="32"/>
      <c r="AD236" s="32"/>
      <c r="AE236" s="32"/>
      <c r="AT236" s="15" t="s">
        <v>186</v>
      </c>
      <c r="AU236" s="15" t="s">
        <v>89</v>
      </c>
    </row>
    <row r="237" spans="1:47" s="2" customFormat="1" ht="107.25">
      <c r="A237" s="32"/>
      <c r="B237" s="33"/>
      <c r="C237" s="34"/>
      <c r="D237" s="202" t="s">
        <v>188</v>
      </c>
      <c r="E237" s="34"/>
      <c r="F237" s="207" t="s">
        <v>575</v>
      </c>
      <c r="G237" s="34"/>
      <c r="H237" s="34"/>
      <c r="I237" s="204"/>
      <c r="J237" s="34"/>
      <c r="K237" s="34"/>
      <c r="L237" s="37"/>
      <c r="M237" s="205"/>
      <c r="N237" s="206"/>
      <c r="O237" s="69"/>
      <c r="P237" s="69"/>
      <c r="Q237" s="69"/>
      <c r="R237" s="69"/>
      <c r="S237" s="69"/>
      <c r="T237" s="70"/>
      <c r="U237" s="32"/>
      <c r="V237" s="32"/>
      <c r="W237" s="32"/>
      <c r="X237" s="32"/>
      <c r="Y237" s="32"/>
      <c r="Z237" s="32"/>
      <c r="AA237" s="32"/>
      <c r="AB237" s="32"/>
      <c r="AC237" s="32"/>
      <c r="AD237" s="32"/>
      <c r="AE237" s="32"/>
      <c r="AT237" s="15" t="s">
        <v>188</v>
      </c>
      <c r="AU237" s="15" t="s">
        <v>89</v>
      </c>
    </row>
    <row r="238" spans="1:65" s="2" customFormat="1" ht="14.45" customHeight="1">
      <c r="A238" s="32"/>
      <c r="B238" s="33"/>
      <c r="C238" s="189" t="s">
        <v>347</v>
      </c>
      <c r="D238" s="189" t="s">
        <v>179</v>
      </c>
      <c r="E238" s="190" t="s">
        <v>295</v>
      </c>
      <c r="F238" s="191" t="s">
        <v>296</v>
      </c>
      <c r="G238" s="192" t="s">
        <v>182</v>
      </c>
      <c r="H238" s="193">
        <v>5018.929</v>
      </c>
      <c r="I238" s="194"/>
      <c r="J238" s="195">
        <f>ROUND(I238*H238,2)</f>
        <v>0</v>
      </c>
      <c r="K238" s="191" t="s">
        <v>183</v>
      </c>
      <c r="L238" s="37"/>
      <c r="M238" s="196" t="s">
        <v>1</v>
      </c>
      <c r="N238" s="197" t="s">
        <v>45</v>
      </c>
      <c r="O238" s="69"/>
      <c r="P238" s="198">
        <f>O238*H238</f>
        <v>0</v>
      </c>
      <c r="Q238" s="198">
        <v>0.345</v>
      </c>
      <c r="R238" s="198">
        <f>Q238*H238</f>
        <v>1731.530505</v>
      </c>
      <c r="S238" s="198">
        <v>0</v>
      </c>
      <c r="T238" s="199">
        <f>S238*H238</f>
        <v>0</v>
      </c>
      <c r="U238" s="32"/>
      <c r="V238" s="32"/>
      <c r="W238" s="32"/>
      <c r="X238" s="32"/>
      <c r="Y238" s="32"/>
      <c r="Z238" s="32"/>
      <c r="AA238" s="32"/>
      <c r="AB238" s="32"/>
      <c r="AC238" s="32"/>
      <c r="AD238" s="32"/>
      <c r="AE238" s="32"/>
      <c r="AR238" s="200" t="s">
        <v>184</v>
      </c>
      <c r="AT238" s="200" t="s">
        <v>179</v>
      </c>
      <c r="AU238" s="200" t="s">
        <v>89</v>
      </c>
      <c r="AY238" s="15" t="s">
        <v>177</v>
      </c>
      <c r="BE238" s="201">
        <f>IF(N238="základní",J238,0)</f>
        <v>0</v>
      </c>
      <c r="BF238" s="201">
        <f>IF(N238="snížená",J238,0)</f>
        <v>0</v>
      </c>
      <c r="BG238" s="201">
        <f>IF(N238="zákl. přenesená",J238,0)</f>
        <v>0</v>
      </c>
      <c r="BH238" s="201">
        <f>IF(N238="sníž. přenesená",J238,0)</f>
        <v>0</v>
      </c>
      <c r="BI238" s="201">
        <f>IF(N238="nulová",J238,0)</f>
        <v>0</v>
      </c>
      <c r="BJ238" s="15" t="s">
        <v>87</v>
      </c>
      <c r="BK238" s="201">
        <f>ROUND(I238*H238,2)</f>
        <v>0</v>
      </c>
      <c r="BL238" s="15" t="s">
        <v>184</v>
      </c>
      <c r="BM238" s="200" t="s">
        <v>576</v>
      </c>
    </row>
    <row r="239" spans="1:47" s="2" customFormat="1" ht="19.5">
      <c r="A239" s="32"/>
      <c r="B239" s="33"/>
      <c r="C239" s="34"/>
      <c r="D239" s="202" t="s">
        <v>186</v>
      </c>
      <c r="E239" s="34"/>
      <c r="F239" s="203" t="s">
        <v>298</v>
      </c>
      <c r="G239" s="34"/>
      <c r="H239" s="34"/>
      <c r="I239" s="204"/>
      <c r="J239" s="34"/>
      <c r="K239" s="34"/>
      <c r="L239" s="37"/>
      <c r="M239" s="205"/>
      <c r="N239" s="206"/>
      <c r="O239" s="69"/>
      <c r="P239" s="69"/>
      <c r="Q239" s="69"/>
      <c r="R239" s="69"/>
      <c r="S239" s="69"/>
      <c r="T239" s="70"/>
      <c r="U239" s="32"/>
      <c r="V239" s="32"/>
      <c r="W239" s="32"/>
      <c r="X239" s="32"/>
      <c r="Y239" s="32"/>
      <c r="Z239" s="32"/>
      <c r="AA239" s="32"/>
      <c r="AB239" s="32"/>
      <c r="AC239" s="32"/>
      <c r="AD239" s="32"/>
      <c r="AE239" s="32"/>
      <c r="AT239" s="15" t="s">
        <v>186</v>
      </c>
      <c r="AU239" s="15" t="s">
        <v>89</v>
      </c>
    </row>
    <row r="240" spans="1:47" s="2" customFormat="1" ht="39">
      <c r="A240" s="32"/>
      <c r="B240" s="33"/>
      <c r="C240" s="34"/>
      <c r="D240" s="202" t="s">
        <v>188</v>
      </c>
      <c r="E240" s="34"/>
      <c r="F240" s="207" t="s">
        <v>577</v>
      </c>
      <c r="G240" s="34"/>
      <c r="H240" s="34"/>
      <c r="I240" s="204"/>
      <c r="J240" s="34"/>
      <c r="K240" s="34"/>
      <c r="L240" s="37"/>
      <c r="M240" s="205"/>
      <c r="N240" s="206"/>
      <c r="O240" s="69"/>
      <c r="P240" s="69"/>
      <c r="Q240" s="69"/>
      <c r="R240" s="69"/>
      <c r="S240" s="69"/>
      <c r="T240" s="70"/>
      <c r="U240" s="32"/>
      <c r="V240" s="32"/>
      <c r="W240" s="32"/>
      <c r="X240" s="32"/>
      <c r="Y240" s="32"/>
      <c r="Z240" s="32"/>
      <c r="AA240" s="32"/>
      <c r="AB240" s="32"/>
      <c r="AC240" s="32"/>
      <c r="AD240" s="32"/>
      <c r="AE240" s="32"/>
      <c r="AT240" s="15" t="s">
        <v>188</v>
      </c>
      <c r="AU240" s="15" t="s">
        <v>89</v>
      </c>
    </row>
    <row r="241" spans="1:65" s="2" customFormat="1" ht="14.45" customHeight="1">
      <c r="A241" s="32"/>
      <c r="B241" s="33"/>
      <c r="C241" s="189" t="s">
        <v>353</v>
      </c>
      <c r="D241" s="189" t="s">
        <v>179</v>
      </c>
      <c r="E241" s="190" t="s">
        <v>295</v>
      </c>
      <c r="F241" s="191" t="s">
        <v>296</v>
      </c>
      <c r="G241" s="192" t="s">
        <v>182</v>
      </c>
      <c r="H241" s="193">
        <v>133.411</v>
      </c>
      <c r="I241" s="194"/>
      <c r="J241" s="195">
        <f>ROUND(I241*H241,2)</f>
        <v>0</v>
      </c>
      <c r="K241" s="191" t="s">
        <v>183</v>
      </c>
      <c r="L241" s="37"/>
      <c r="M241" s="196" t="s">
        <v>1</v>
      </c>
      <c r="N241" s="197" t="s">
        <v>45</v>
      </c>
      <c r="O241" s="69"/>
      <c r="P241" s="198">
        <f>O241*H241</f>
        <v>0</v>
      </c>
      <c r="Q241" s="198">
        <v>0.345</v>
      </c>
      <c r="R241" s="198">
        <f>Q241*H241</f>
        <v>46.026795</v>
      </c>
      <c r="S241" s="198">
        <v>0</v>
      </c>
      <c r="T241" s="199">
        <f>S241*H241</f>
        <v>0</v>
      </c>
      <c r="U241" s="32"/>
      <c r="V241" s="32"/>
      <c r="W241" s="32"/>
      <c r="X241" s="32"/>
      <c r="Y241" s="32"/>
      <c r="Z241" s="32"/>
      <c r="AA241" s="32"/>
      <c r="AB241" s="32"/>
      <c r="AC241" s="32"/>
      <c r="AD241" s="32"/>
      <c r="AE241" s="32"/>
      <c r="AR241" s="200" t="s">
        <v>184</v>
      </c>
      <c r="AT241" s="200" t="s">
        <v>179</v>
      </c>
      <c r="AU241" s="200" t="s">
        <v>89</v>
      </c>
      <c r="AY241" s="15" t="s">
        <v>177</v>
      </c>
      <c r="BE241" s="201">
        <f>IF(N241="základní",J241,0)</f>
        <v>0</v>
      </c>
      <c r="BF241" s="201">
        <f>IF(N241="snížená",J241,0)</f>
        <v>0</v>
      </c>
      <c r="BG241" s="201">
        <f>IF(N241="zákl. přenesená",J241,0)</f>
        <v>0</v>
      </c>
      <c r="BH241" s="201">
        <f>IF(N241="sníž. přenesená",J241,0)</f>
        <v>0</v>
      </c>
      <c r="BI241" s="201">
        <f>IF(N241="nulová",J241,0)</f>
        <v>0</v>
      </c>
      <c r="BJ241" s="15" t="s">
        <v>87</v>
      </c>
      <c r="BK241" s="201">
        <f>ROUND(I241*H241,2)</f>
        <v>0</v>
      </c>
      <c r="BL241" s="15" t="s">
        <v>184</v>
      </c>
      <c r="BM241" s="200" t="s">
        <v>578</v>
      </c>
    </row>
    <row r="242" spans="1:47" s="2" customFormat="1" ht="19.5">
      <c r="A242" s="32"/>
      <c r="B242" s="33"/>
      <c r="C242" s="34"/>
      <c r="D242" s="202" t="s">
        <v>186</v>
      </c>
      <c r="E242" s="34"/>
      <c r="F242" s="203" t="s">
        <v>298</v>
      </c>
      <c r="G242" s="34"/>
      <c r="H242" s="34"/>
      <c r="I242" s="204"/>
      <c r="J242" s="34"/>
      <c r="K242" s="34"/>
      <c r="L242" s="37"/>
      <c r="M242" s="205"/>
      <c r="N242" s="206"/>
      <c r="O242" s="69"/>
      <c r="P242" s="69"/>
      <c r="Q242" s="69"/>
      <c r="R242" s="69"/>
      <c r="S242" s="69"/>
      <c r="T242" s="70"/>
      <c r="U242" s="32"/>
      <c r="V242" s="32"/>
      <c r="W242" s="32"/>
      <c r="X242" s="32"/>
      <c r="Y242" s="32"/>
      <c r="Z242" s="32"/>
      <c r="AA242" s="32"/>
      <c r="AB242" s="32"/>
      <c r="AC242" s="32"/>
      <c r="AD242" s="32"/>
      <c r="AE242" s="32"/>
      <c r="AT242" s="15" t="s">
        <v>186</v>
      </c>
      <c r="AU242" s="15" t="s">
        <v>89</v>
      </c>
    </row>
    <row r="243" spans="1:47" s="2" customFormat="1" ht="97.5">
      <c r="A243" s="32"/>
      <c r="B243" s="33"/>
      <c r="C243" s="34"/>
      <c r="D243" s="202" t="s">
        <v>188</v>
      </c>
      <c r="E243" s="34"/>
      <c r="F243" s="207" t="s">
        <v>579</v>
      </c>
      <c r="G243" s="34"/>
      <c r="H243" s="34"/>
      <c r="I243" s="204"/>
      <c r="J243" s="34"/>
      <c r="K243" s="34"/>
      <c r="L243" s="37"/>
      <c r="M243" s="205"/>
      <c r="N243" s="206"/>
      <c r="O243" s="69"/>
      <c r="P243" s="69"/>
      <c r="Q243" s="69"/>
      <c r="R243" s="69"/>
      <c r="S243" s="69"/>
      <c r="T243" s="70"/>
      <c r="U243" s="32"/>
      <c r="V243" s="32"/>
      <c r="W243" s="32"/>
      <c r="X243" s="32"/>
      <c r="Y243" s="32"/>
      <c r="Z243" s="32"/>
      <c r="AA243" s="32"/>
      <c r="AB243" s="32"/>
      <c r="AC243" s="32"/>
      <c r="AD243" s="32"/>
      <c r="AE243" s="32"/>
      <c r="AT243" s="15" t="s">
        <v>188</v>
      </c>
      <c r="AU243" s="15" t="s">
        <v>89</v>
      </c>
    </row>
    <row r="244" spans="1:65" s="2" customFormat="1" ht="14.45" customHeight="1">
      <c r="A244" s="32"/>
      <c r="B244" s="33"/>
      <c r="C244" s="189" t="s">
        <v>359</v>
      </c>
      <c r="D244" s="189" t="s">
        <v>179</v>
      </c>
      <c r="E244" s="190" t="s">
        <v>580</v>
      </c>
      <c r="F244" s="191" t="s">
        <v>581</v>
      </c>
      <c r="G244" s="192" t="s">
        <v>182</v>
      </c>
      <c r="H244" s="193">
        <v>197.464</v>
      </c>
      <c r="I244" s="194"/>
      <c r="J244" s="195">
        <f>ROUND(I244*H244,2)</f>
        <v>0</v>
      </c>
      <c r="K244" s="191" t="s">
        <v>183</v>
      </c>
      <c r="L244" s="37"/>
      <c r="M244" s="196" t="s">
        <v>1</v>
      </c>
      <c r="N244" s="197" t="s">
        <v>45</v>
      </c>
      <c r="O244" s="69"/>
      <c r="P244" s="198">
        <f>O244*H244</f>
        <v>0</v>
      </c>
      <c r="Q244" s="198">
        <v>0.46</v>
      </c>
      <c r="R244" s="198">
        <f>Q244*H244</f>
        <v>90.83344000000001</v>
      </c>
      <c r="S244" s="198">
        <v>0</v>
      </c>
      <c r="T244" s="199">
        <f>S244*H244</f>
        <v>0</v>
      </c>
      <c r="U244" s="32"/>
      <c r="V244" s="32"/>
      <c r="W244" s="32"/>
      <c r="X244" s="32"/>
      <c r="Y244" s="32"/>
      <c r="Z244" s="32"/>
      <c r="AA244" s="32"/>
      <c r="AB244" s="32"/>
      <c r="AC244" s="32"/>
      <c r="AD244" s="32"/>
      <c r="AE244" s="32"/>
      <c r="AR244" s="200" t="s">
        <v>184</v>
      </c>
      <c r="AT244" s="200" t="s">
        <v>179</v>
      </c>
      <c r="AU244" s="200" t="s">
        <v>89</v>
      </c>
      <c r="AY244" s="15" t="s">
        <v>177</v>
      </c>
      <c r="BE244" s="201">
        <f>IF(N244="základní",J244,0)</f>
        <v>0</v>
      </c>
      <c r="BF244" s="201">
        <f>IF(N244="snížená",J244,0)</f>
        <v>0</v>
      </c>
      <c r="BG244" s="201">
        <f>IF(N244="zákl. přenesená",J244,0)</f>
        <v>0</v>
      </c>
      <c r="BH244" s="201">
        <f>IF(N244="sníž. přenesená",J244,0)</f>
        <v>0</v>
      </c>
      <c r="BI244" s="201">
        <f>IF(N244="nulová",J244,0)</f>
        <v>0</v>
      </c>
      <c r="BJ244" s="15" t="s">
        <v>87</v>
      </c>
      <c r="BK244" s="201">
        <f>ROUND(I244*H244,2)</f>
        <v>0</v>
      </c>
      <c r="BL244" s="15" t="s">
        <v>184</v>
      </c>
      <c r="BM244" s="200" t="s">
        <v>582</v>
      </c>
    </row>
    <row r="245" spans="1:47" s="2" customFormat="1" ht="19.5">
      <c r="A245" s="32"/>
      <c r="B245" s="33"/>
      <c r="C245" s="34"/>
      <c r="D245" s="202" t="s">
        <v>186</v>
      </c>
      <c r="E245" s="34"/>
      <c r="F245" s="203" t="s">
        <v>583</v>
      </c>
      <c r="G245" s="34"/>
      <c r="H245" s="34"/>
      <c r="I245" s="204"/>
      <c r="J245" s="34"/>
      <c r="K245" s="34"/>
      <c r="L245" s="37"/>
      <c r="M245" s="205"/>
      <c r="N245" s="206"/>
      <c r="O245" s="69"/>
      <c r="P245" s="69"/>
      <c r="Q245" s="69"/>
      <c r="R245" s="69"/>
      <c r="S245" s="69"/>
      <c r="T245" s="70"/>
      <c r="U245" s="32"/>
      <c r="V245" s="32"/>
      <c r="W245" s="32"/>
      <c r="X245" s="32"/>
      <c r="Y245" s="32"/>
      <c r="Z245" s="32"/>
      <c r="AA245" s="32"/>
      <c r="AB245" s="32"/>
      <c r="AC245" s="32"/>
      <c r="AD245" s="32"/>
      <c r="AE245" s="32"/>
      <c r="AT245" s="15" t="s">
        <v>186</v>
      </c>
      <c r="AU245" s="15" t="s">
        <v>89</v>
      </c>
    </row>
    <row r="246" spans="1:47" s="2" customFormat="1" ht="107.25">
      <c r="A246" s="32"/>
      <c r="B246" s="33"/>
      <c r="C246" s="34"/>
      <c r="D246" s="202" t="s">
        <v>188</v>
      </c>
      <c r="E246" s="34"/>
      <c r="F246" s="207" t="s">
        <v>584</v>
      </c>
      <c r="G246" s="34"/>
      <c r="H246" s="34"/>
      <c r="I246" s="204"/>
      <c r="J246" s="34"/>
      <c r="K246" s="34"/>
      <c r="L246" s="37"/>
      <c r="M246" s="205"/>
      <c r="N246" s="206"/>
      <c r="O246" s="69"/>
      <c r="P246" s="69"/>
      <c r="Q246" s="69"/>
      <c r="R246" s="69"/>
      <c r="S246" s="69"/>
      <c r="T246" s="70"/>
      <c r="U246" s="32"/>
      <c r="V246" s="32"/>
      <c r="W246" s="32"/>
      <c r="X246" s="32"/>
      <c r="Y246" s="32"/>
      <c r="Z246" s="32"/>
      <c r="AA246" s="32"/>
      <c r="AB246" s="32"/>
      <c r="AC246" s="32"/>
      <c r="AD246" s="32"/>
      <c r="AE246" s="32"/>
      <c r="AT246" s="15" t="s">
        <v>188</v>
      </c>
      <c r="AU246" s="15" t="s">
        <v>89</v>
      </c>
    </row>
    <row r="247" spans="1:65" s="2" customFormat="1" ht="24.2" customHeight="1">
      <c r="A247" s="32"/>
      <c r="B247" s="33"/>
      <c r="C247" s="189" t="s">
        <v>366</v>
      </c>
      <c r="D247" s="189" t="s">
        <v>179</v>
      </c>
      <c r="E247" s="190" t="s">
        <v>306</v>
      </c>
      <c r="F247" s="191" t="s">
        <v>307</v>
      </c>
      <c r="G247" s="192" t="s">
        <v>182</v>
      </c>
      <c r="H247" s="193">
        <v>4381.101</v>
      </c>
      <c r="I247" s="194"/>
      <c r="J247" s="195">
        <f>ROUND(I247*H247,2)</f>
        <v>0</v>
      </c>
      <c r="K247" s="191" t="s">
        <v>183</v>
      </c>
      <c r="L247" s="37"/>
      <c r="M247" s="196" t="s">
        <v>1</v>
      </c>
      <c r="N247" s="197" t="s">
        <v>45</v>
      </c>
      <c r="O247" s="69"/>
      <c r="P247" s="198">
        <f>O247*H247</f>
        <v>0</v>
      </c>
      <c r="Q247" s="198">
        <v>0.3719</v>
      </c>
      <c r="R247" s="198">
        <f>Q247*H247</f>
        <v>1629.3314619</v>
      </c>
      <c r="S247" s="198">
        <v>0</v>
      </c>
      <c r="T247" s="199">
        <f>S247*H247</f>
        <v>0</v>
      </c>
      <c r="U247" s="32"/>
      <c r="V247" s="32"/>
      <c r="W247" s="32"/>
      <c r="X247" s="32"/>
      <c r="Y247" s="32"/>
      <c r="Z247" s="32"/>
      <c r="AA247" s="32"/>
      <c r="AB247" s="32"/>
      <c r="AC247" s="32"/>
      <c r="AD247" s="32"/>
      <c r="AE247" s="32"/>
      <c r="AR247" s="200" t="s">
        <v>184</v>
      </c>
      <c r="AT247" s="200" t="s">
        <v>179</v>
      </c>
      <c r="AU247" s="200" t="s">
        <v>89</v>
      </c>
      <c r="AY247" s="15" t="s">
        <v>177</v>
      </c>
      <c r="BE247" s="201">
        <f>IF(N247="základní",J247,0)</f>
        <v>0</v>
      </c>
      <c r="BF247" s="201">
        <f>IF(N247="snížená",J247,0)</f>
        <v>0</v>
      </c>
      <c r="BG247" s="201">
        <f>IF(N247="zákl. přenesená",J247,0)</f>
        <v>0</v>
      </c>
      <c r="BH247" s="201">
        <f>IF(N247="sníž. přenesená",J247,0)</f>
        <v>0</v>
      </c>
      <c r="BI247" s="201">
        <f>IF(N247="nulová",J247,0)</f>
        <v>0</v>
      </c>
      <c r="BJ247" s="15" t="s">
        <v>87</v>
      </c>
      <c r="BK247" s="201">
        <f>ROUND(I247*H247,2)</f>
        <v>0</v>
      </c>
      <c r="BL247" s="15" t="s">
        <v>184</v>
      </c>
      <c r="BM247" s="200" t="s">
        <v>585</v>
      </c>
    </row>
    <row r="248" spans="1:47" s="2" customFormat="1" ht="19.5">
      <c r="A248" s="32"/>
      <c r="B248" s="33"/>
      <c r="C248" s="34"/>
      <c r="D248" s="202" t="s">
        <v>186</v>
      </c>
      <c r="E248" s="34"/>
      <c r="F248" s="203" t="s">
        <v>309</v>
      </c>
      <c r="G248" s="34"/>
      <c r="H248" s="34"/>
      <c r="I248" s="204"/>
      <c r="J248" s="34"/>
      <c r="K248" s="34"/>
      <c r="L248" s="37"/>
      <c r="M248" s="205"/>
      <c r="N248" s="206"/>
      <c r="O248" s="69"/>
      <c r="P248" s="69"/>
      <c r="Q248" s="69"/>
      <c r="R248" s="69"/>
      <c r="S248" s="69"/>
      <c r="T248" s="70"/>
      <c r="U248" s="32"/>
      <c r="V248" s="32"/>
      <c r="W248" s="32"/>
      <c r="X248" s="32"/>
      <c r="Y248" s="32"/>
      <c r="Z248" s="32"/>
      <c r="AA248" s="32"/>
      <c r="AB248" s="32"/>
      <c r="AC248" s="32"/>
      <c r="AD248" s="32"/>
      <c r="AE248" s="32"/>
      <c r="AT248" s="15" t="s">
        <v>186</v>
      </c>
      <c r="AU248" s="15" t="s">
        <v>89</v>
      </c>
    </row>
    <row r="249" spans="1:47" s="2" customFormat="1" ht="19.5">
      <c r="A249" s="32"/>
      <c r="B249" s="33"/>
      <c r="C249" s="34"/>
      <c r="D249" s="202" t="s">
        <v>188</v>
      </c>
      <c r="E249" s="34"/>
      <c r="F249" s="207" t="s">
        <v>586</v>
      </c>
      <c r="G249" s="34"/>
      <c r="H249" s="34"/>
      <c r="I249" s="204"/>
      <c r="J249" s="34"/>
      <c r="K249" s="34"/>
      <c r="L249" s="37"/>
      <c r="M249" s="205"/>
      <c r="N249" s="206"/>
      <c r="O249" s="69"/>
      <c r="P249" s="69"/>
      <c r="Q249" s="69"/>
      <c r="R249" s="69"/>
      <c r="S249" s="69"/>
      <c r="T249" s="70"/>
      <c r="U249" s="32"/>
      <c r="V249" s="32"/>
      <c r="W249" s="32"/>
      <c r="X249" s="32"/>
      <c r="Y249" s="32"/>
      <c r="Z249" s="32"/>
      <c r="AA249" s="32"/>
      <c r="AB249" s="32"/>
      <c r="AC249" s="32"/>
      <c r="AD249" s="32"/>
      <c r="AE249" s="32"/>
      <c r="AT249" s="15" t="s">
        <v>188</v>
      </c>
      <c r="AU249" s="15" t="s">
        <v>89</v>
      </c>
    </row>
    <row r="250" spans="1:65" s="2" customFormat="1" ht="24.2" customHeight="1">
      <c r="A250" s="32"/>
      <c r="B250" s="33"/>
      <c r="C250" s="189" t="s">
        <v>371</v>
      </c>
      <c r="D250" s="189" t="s">
        <v>179</v>
      </c>
      <c r="E250" s="190" t="s">
        <v>306</v>
      </c>
      <c r="F250" s="191" t="s">
        <v>307</v>
      </c>
      <c r="G250" s="192" t="s">
        <v>182</v>
      </c>
      <c r="H250" s="193">
        <v>116.457</v>
      </c>
      <c r="I250" s="194"/>
      <c r="J250" s="195">
        <f>ROUND(I250*H250,2)</f>
        <v>0</v>
      </c>
      <c r="K250" s="191" t="s">
        <v>183</v>
      </c>
      <c r="L250" s="37"/>
      <c r="M250" s="196" t="s">
        <v>1</v>
      </c>
      <c r="N250" s="197" t="s">
        <v>45</v>
      </c>
      <c r="O250" s="69"/>
      <c r="P250" s="198">
        <f>O250*H250</f>
        <v>0</v>
      </c>
      <c r="Q250" s="198">
        <v>0.3719</v>
      </c>
      <c r="R250" s="198">
        <f>Q250*H250</f>
        <v>43.3103583</v>
      </c>
      <c r="S250" s="198">
        <v>0</v>
      </c>
      <c r="T250" s="199">
        <f>S250*H250</f>
        <v>0</v>
      </c>
      <c r="U250" s="32"/>
      <c r="V250" s="32"/>
      <c r="W250" s="32"/>
      <c r="X250" s="32"/>
      <c r="Y250" s="32"/>
      <c r="Z250" s="32"/>
      <c r="AA250" s="32"/>
      <c r="AB250" s="32"/>
      <c r="AC250" s="32"/>
      <c r="AD250" s="32"/>
      <c r="AE250" s="32"/>
      <c r="AR250" s="200" t="s">
        <v>184</v>
      </c>
      <c r="AT250" s="200" t="s">
        <v>179</v>
      </c>
      <c r="AU250" s="200" t="s">
        <v>89</v>
      </c>
      <c r="AY250" s="15" t="s">
        <v>177</v>
      </c>
      <c r="BE250" s="201">
        <f>IF(N250="základní",J250,0)</f>
        <v>0</v>
      </c>
      <c r="BF250" s="201">
        <f>IF(N250="snížená",J250,0)</f>
        <v>0</v>
      </c>
      <c r="BG250" s="201">
        <f>IF(N250="zákl. přenesená",J250,0)</f>
        <v>0</v>
      </c>
      <c r="BH250" s="201">
        <f>IF(N250="sníž. přenesená",J250,0)</f>
        <v>0</v>
      </c>
      <c r="BI250" s="201">
        <f>IF(N250="nulová",J250,0)</f>
        <v>0</v>
      </c>
      <c r="BJ250" s="15" t="s">
        <v>87</v>
      </c>
      <c r="BK250" s="201">
        <f>ROUND(I250*H250,2)</f>
        <v>0</v>
      </c>
      <c r="BL250" s="15" t="s">
        <v>184</v>
      </c>
      <c r="BM250" s="200" t="s">
        <v>587</v>
      </c>
    </row>
    <row r="251" spans="1:47" s="2" customFormat="1" ht="19.5">
      <c r="A251" s="32"/>
      <c r="B251" s="33"/>
      <c r="C251" s="34"/>
      <c r="D251" s="202" t="s">
        <v>186</v>
      </c>
      <c r="E251" s="34"/>
      <c r="F251" s="203" t="s">
        <v>309</v>
      </c>
      <c r="G251" s="34"/>
      <c r="H251" s="34"/>
      <c r="I251" s="204"/>
      <c r="J251" s="34"/>
      <c r="K251" s="34"/>
      <c r="L251" s="37"/>
      <c r="M251" s="205"/>
      <c r="N251" s="206"/>
      <c r="O251" s="69"/>
      <c r="P251" s="69"/>
      <c r="Q251" s="69"/>
      <c r="R251" s="69"/>
      <c r="S251" s="69"/>
      <c r="T251" s="70"/>
      <c r="U251" s="32"/>
      <c r="V251" s="32"/>
      <c r="W251" s="32"/>
      <c r="X251" s="32"/>
      <c r="Y251" s="32"/>
      <c r="Z251" s="32"/>
      <c r="AA251" s="32"/>
      <c r="AB251" s="32"/>
      <c r="AC251" s="32"/>
      <c r="AD251" s="32"/>
      <c r="AE251" s="32"/>
      <c r="AT251" s="15" t="s">
        <v>186</v>
      </c>
      <c r="AU251" s="15" t="s">
        <v>89</v>
      </c>
    </row>
    <row r="252" spans="1:47" s="2" customFormat="1" ht="78">
      <c r="A252" s="32"/>
      <c r="B252" s="33"/>
      <c r="C252" s="34"/>
      <c r="D252" s="202" t="s">
        <v>188</v>
      </c>
      <c r="E252" s="34"/>
      <c r="F252" s="207" t="s">
        <v>588</v>
      </c>
      <c r="G252" s="34"/>
      <c r="H252" s="34"/>
      <c r="I252" s="204"/>
      <c r="J252" s="34"/>
      <c r="K252" s="34"/>
      <c r="L252" s="37"/>
      <c r="M252" s="205"/>
      <c r="N252" s="206"/>
      <c r="O252" s="69"/>
      <c r="P252" s="69"/>
      <c r="Q252" s="69"/>
      <c r="R252" s="69"/>
      <c r="S252" s="69"/>
      <c r="T252" s="70"/>
      <c r="U252" s="32"/>
      <c r="V252" s="32"/>
      <c r="W252" s="32"/>
      <c r="X252" s="32"/>
      <c r="Y252" s="32"/>
      <c r="Z252" s="32"/>
      <c r="AA252" s="32"/>
      <c r="AB252" s="32"/>
      <c r="AC252" s="32"/>
      <c r="AD252" s="32"/>
      <c r="AE252" s="32"/>
      <c r="AT252" s="15" t="s">
        <v>188</v>
      </c>
      <c r="AU252" s="15" t="s">
        <v>89</v>
      </c>
    </row>
    <row r="253" spans="1:65" s="2" customFormat="1" ht="24.2" customHeight="1">
      <c r="A253" s="32"/>
      <c r="B253" s="33"/>
      <c r="C253" s="189" t="s">
        <v>376</v>
      </c>
      <c r="D253" s="189" t="s">
        <v>179</v>
      </c>
      <c r="E253" s="190" t="s">
        <v>312</v>
      </c>
      <c r="F253" s="191" t="s">
        <v>313</v>
      </c>
      <c r="G253" s="192" t="s">
        <v>182</v>
      </c>
      <c r="H253" s="193">
        <v>3934.568</v>
      </c>
      <c r="I253" s="194"/>
      <c r="J253" s="195">
        <f>ROUND(I253*H253,2)</f>
        <v>0</v>
      </c>
      <c r="K253" s="191" t="s">
        <v>183</v>
      </c>
      <c r="L253" s="37"/>
      <c r="M253" s="196" t="s">
        <v>1</v>
      </c>
      <c r="N253" s="197" t="s">
        <v>45</v>
      </c>
      <c r="O253" s="69"/>
      <c r="P253" s="198">
        <f>O253*H253</f>
        <v>0</v>
      </c>
      <c r="Q253" s="198">
        <v>0.18463</v>
      </c>
      <c r="R253" s="198">
        <f>Q253*H253</f>
        <v>726.43928984</v>
      </c>
      <c r="S253" s="198">
        <v>0</v>
      </c>
      <c r="T253" s="199">
        <f>S253*H253</f>
        <v>0</v>
      </c>
      <c r="U253" s="32"/>
      <c r="V253" s="32"/>
      <c r="W253" s="32"/>
      <c r="X253" s="32"/>
      <c r="Y253" s="32"/>
      <c r="Z253" s="32"/>
      <c r="AA253" s="32"/>
      <c r="AB253" s="32"/>
      <c r="AC253" s="32"/>
      <c r="AD253" s="32"/>
      <c r="AE253" s="32"/>
      <c r="AR253" s="200" t="s">
        <v>184</v>
      </c>
      <c r="AT253" s="200" t="s">
        <v>179</v>
      </c>
      <c r="AU253" s="200" t="s">
        <v>89</v>
      </c>
      <c r="AY253" s="15" t="s">
        <v>177</v>
      </c>
      <c r="BE253" s="201">
        <f>IF(N253="základní",J253,0)</f>
        <v>0</v>
      </c>
      <c r="BF253" s="201">
        <f>IF(N253="snížená",J253,0)</f>
        <v>0</v>
      </c>
      <c r="BG253" s="201">
        <f>IF(N253="zákl. přenesená",J253,0)</f>
        <v>0</v>
      </c>
      <c r="BH253" s="201">
        <f>IF(N253="sníž. přenesená",J253,0)</f>
        <v>0</v>
      </c>
      <c r="BI253" s="201">
        <f>IF(N253="nulová",J253,0)</f>
        <v>0</v>
      </c>
      <c r="BJ253" s="15" t="s">
        <v>87</v>
      </c>
      <c r="BK253" s="201">
        <f>ROUND(I253*H253,2)</f>
        <v>0</v>
      </c>
      <c r="BL253" s="15" t="s">
        <v>184</v>
      </c>
      <c r="BM253" s="200" t="s">
        <v>589</v>
      </c>
    </row>
    <row r="254" spans="1:47" s="2" customFormat="1" ht="29.25">
      <c r="A254" s="32"/>
      <c r="B254" s="33"/>
      <c r="C254" s="34"/>
      <c r="D254" s="202" t="s">
        <v>186</v>
      </c>
      <c r="E254" s="34"/>
      <c r="F254" s="203" t="s">
        <v>315</v>
      </c>
      <c r="G254" s="34"/>
      <c r="H254" s="34"/>
      <c r="I254" s="204"/>
      <c r="J254" s="34"/>
      <c r="K254" s="34"/>
      <c r="L254" s="37"/>
      <c r="M254" s="205"/>
      <c r="N254" s="206"/>
      <c r="O254" s="69"/>
      <c r="P254" s="69"/>
      <c r="Q254" s="69"/>
      <c r="R254" s="69"/>
      <c r="S254" s="69"/>
      <c r="T254" s="70"/>
      <c r="U254" s="32"/>
      <c r="V254" s="32"/>
      <c r="W254" s="32"/>
      <c r="X254" s="32"/>
      <c r="Y254" s="32"/>
      <c r="Z254" s="32"/>
      <c r="AA254" s="32"/>
      <c r="AB254" s="32"/>
      <c r="AC254" s="32"/>
      <c r="AD254" s="32"/>
      <c r="AE254" s="32"/>
      <c r="AT254" s="15" t="s">
        <v>186</v>
      </c>
      <c r="AU254" s="15" t="s">
        <v>89</v>
      </c>
    </row>
    <row r="255" spans="1:47" s="2" customFormat="1" ht="19.5">
      <c r="A255" s="32"/>
      <c r="B255" s="33"/>
      <c r="C255" s="34"/>
      <c r="D255" s="202" t="s">
        <v>188</v>
      </c>
      <c r="E255" s="34"/>
      <c r="F255" s="207" t="s">
        <v>590</v>
      </c>
      <c r="G255" s="34"/>
      <c r="H255" s="34"/>
      <c r="I255" s="204"/>
      <c r="J255" s="34"/>
      <c r="K255" s="34"/>
      <c r="L255" s="37"/>
      <c r="M255" s="205"/>
      <c r="N255" s="206"/>
      <c r="O255" s="69"/>
      <c r="P255" s="69"/>
      <c r="Q255" s="69"/>
      <c r="R255" s="69"/>
      <c r="S255" s="69"/>
      <c r="T255" s="70"/>
      <c r="U255" s="32"/>
      <c r="V255" s="32"/>
      <c r="W255" s="32"/>
      <c r="X255" s="32"/>
      <c r="Y255" s="32"/>
      <c r="Z255" s="32"/>
      <c r="AA255" s="32"/>
      <c r="AB255" s="32"/>
      <c r="AC255" s="32"/>
      <c r="AD255" s="32"/>
      <c r="AE255" s="32"/>
      <c r="AT255" s="15" t="s">
        <v>188</v>
      </c>
      <c r="AU255" s="15" t="s">
        <v>89</v>
      </c>
    </row>
    <row r="256" spans="1:65" s="2" customFormat="1" ht="24.2" customHeight="1">
      <c r="A256" s="32"/>
      <c r="B256" s="33"/>
      <c r="C256" s="189" t="s">
        <v>381</v>
      </c>
      <c r="D256" s="189" t="s">
        <v>179</v>
      </c>
      <c r="E256" s="190" t="s">
        <v>312</v>
      </c>
      <c r="F256" s="191" t="s">
        <v>313</v>
      </c>
      <c r="G256" s="192" t="s">
        <v>182</v>
      </c>
      <c r="H256" s="193">
        <v>104.587</v>
      </c>
      <c r="I256" s="194"/>
      <c r="J256" s="195">
        <f>ROUND(I256*H256,2)</f>
        <v>0</v>
      </c>
      <c r="K256" s="191" t="s">
        <v>183</v>
      </c>
      <c r="L256" s="37"/>
      <c r="M256" s="196" t="s">
        <v>1</v>
      </c>
      <c r="N256" s="197" t="s">
        <v>45</v>
      </c>
      <c r="O256" s="69"/>
      <c r="P256" s="198">
        <f>O256*H256</f>
        <v>0</v>
      </c>
      <c r="Q256" s="198">
        <v>0.18463</v>
      </c>
      <c r="R256" s="198">
        <f>Q256*H256</f>
        <v>19.30989781</v>
      </c>
      <c r="S256" s="198">
        <v>0</v>
      </c>
      <c r="T256" s="199">
        <f>S256*H256</f>
        <v>0</v>
      </c>
      <c r="U256" s="32"/>
      <c r="V256" s="32"/>
      <c r="W256" s="32"/>
      <c r="X256" s="32"/>
      <c r="Y256" s="32"/>
      <c r="Z256" s="32"/>
      <c r="AA256" s="32"/>
      <c r="AB256" s="32"/>
      <c r="AC256" s="32"/>
      <c r="AD256" s="32"/>
      <c r="AE256" s="32"/>
      <c r="AR256" s="200" t="s">
        <v>184</v>
      </c>
      <c r="AT256" s="200" t="s">
        <v>179</v>
      </c>
      <c r="AU256" s="200" t="s">
        <v>89</v>
      </c>
      <c r="AY256" s="15" t="s">
        <v>177</v>
      </c>
      <c r="BE256" s="201">
        <f>IF(N256="základní",J256,0)</f>
        <v>0</v>
      </c>
      <c r="BF256" s="201">
        <f>IF(N256="snížená",J256,0)</f>
        <v>0</v>
      </c>
      <c r="BG256" s="201">
        <f>IF(N256="zákl. přenesená",J256,0)</f>
        <v>0</v>
      </c>
      <c r="BH256" s="201">
        <f>IF(N256="sníž. přenesená",J256,0)</f>
        <v>0</v>
      </c>
      <c r="BI256" s="201">
        <f>IF(N256="nulová",J256,0)</f>
        <v>0</v>
      </c>
      <c r="BJ256" s="15" t="s">
        <v>87</v>
      </c>
      <c r="BK256" s="201">
        <f>ROUND(I256*H256,2)</f>
        <v>0</v>
      </c>
      <c r="BL256" s="15" t="s">
        <v>184</v>
      </c>
      <c r="BM256" s="200" t="s">
        <v>591</v>
      </c>
    </row>
    <row r="257" spans="1:47" s="2" customFormat="1" ht="29.25">
      <c r="A257" s="32"/>
      <c r="B257" s="33"/>
      <c r="C257" s="34"/>
      <c r="D257" s="202" t="s">
        <v>186</v>
      </c>
      <c r="E257" s="34"/>
      <c r="F257" s="203" t="s">
        <v>315</v>
      </c>
      <c r="G257" s="34"/>
      <c r="H257" s="34"/>
      <c r="I257" s="204"/>
      <c r="J257" s="34"/>
      <c r="K257" s="34"/>
      <c r="L257" s="37"/>
      <c r="M257" s="205"/>
      <c r="N257" s="206"/>
      <c r="O257" s="69"/>
      <c r="P257" s="69"/>
      <c r="Q257" s="69"/>
      <c r="R257" s="69"/>
      <c r="S257" s="69"/>
      <c r="T257" s="70"/>
      <c r="U257" s="32"/>
      <c r="V257" s="32"/>
      <c r="W257" s="32"/>
      <c r="X257" s="32"/>
      <c r="Y257" s="32"/>
      <c r="Z257" s="32"/>
      <c r="AA257" s="32"/>
      <c r="AB257" s="32"/>
      <c r="AC257" s="32"/>
      <c r="AD257" s="32"/>
      <c r="AE257" s="32"/>
      <c r="AT257" s="15" t="s">
        <v>186</v>
      </c>
      <c r="AU257" s="15" t="s">
        <v>89</v>
      </c>
    </row>
    <row r="258" spans="1:47" s="2" customFormat="1" ht="78">
      <c r="A258" s="32"/>
      <c r="B258" s="33"/>
      <c r="C258" s="34"/>
      <c r="D258" s="202" t="s">
        <v>188</v>
      </c>
      <c r="E258" s="34"/>
      <c r="F258" s="207" t="s">
        <v>592</v>
      </c>
      <c r="G258" s="34"/>
      <c r="H258" s="34"/>
      <c r="I258" s="204"/>
      <c r="J258" s="34"/>
      <c r="K258" s="34"/>
      <c r="L258" s="37"/>
      <c r="M258" s="205"/>
      <c r="N258" s="206"/>
      <c r="O258" s="69"/>
      <c r="P258" s="69"/>
      <c r="Q258" s="69"/>
      <c r="R258" s="69"/>
      <c r="S258" s="69"/>
      <c r="T258" s="70"/>
      <c r="U258" s="32"/>
      <c r="V258" s="32"/>
      <c r="W258" s="32"/>
      <c r="X258" s="32"/>
      <c r="Y258" s="32"/>
      <c r="Z258" s="32"/>
      <c r="AA258" s="32"/>
      <c r="AB258" s="32"/>
      <c r="AC258" s="32"/>
      <c r="AD258" s="32"/>
      <c r="AE258" s="32"/>
      <c r="AT258" s="15" t="s">
        <v>188</v>
      </c>
      <c r="AU258" s="15" t="s">
        <v>89</v>
      </c>
    </row>
    <row r="259" spans="1:65" s="2" customFormat="1" ht="14.45" customHeight="1">
      <c r="A259" s="32"/>
      <c r="B259" s="33"/>
      <c r="C259" s="189" t="s">
        <v>386</v>
      </c>
      <c r="D259" s="189" t="s">
        <v>179</v>
      </c>
      <c r="E259" s="190" t="s">
        <v>318</v>
      </c>
      <c r="F259" s="191" t="s">
        <v>319</v>
      </c>
      <c r="G259" s="192" t="s">
        <v>182</v>
      </c>
      <c r="H259" s="193">
        <v>955.877</v>
      </c>
      <c r="I259" s="194"/>
      <c r="J259" s="195">
        <f>ROUND(I259*H259,2)</f>
        <v>0</v>
      </c>
      <c r="K259" s="191" t="s">
        <v>183</v>
      </c>
      <c r="L259" s="37"/>
      <c r="M259" s="196" t="s">
        <v>1</v>
      </c>
      <c r="N259" s="197" t="s">
        <v>45</v>
      </c>
      <c r="O259" s="69"/>
      <c r="P259" s="198">
        <f>O259*H259</f>
        <v>0</v>
      </c>
      <c r="Q259" s="198">
        <v>0.23</v>
      </c>
      <c r="R259" s="198">
        <f>Q259*H259</f>
        <v>219.85171</v>
      </c>
      <c r="S259" s="198">
        <v>0</v>
      </c>
      <c r="T259" s="199">
        <f>S259*H259</f>
        <v>0</v>
      </c>
      <c r="U259" s="32"/>
      <c r="V259" s="32"/>
      <c r="W259" s="32"/>
      <c r="X259" s="32"/>
      <c r="Y259" s="32"/>
      <c r="Z259" s="32"/>
      <c r="AA259" s="32"/>
      <c r="AB259" s="32"/>
      <c r="AC259" s="32"/>
      <c r="AD259" s="32"/>
      <c r="AE259" s="32"/>
      <c r="AR259" s="200" t="s">
        <v>184</v>
      </c>
      <c r="AT259" s="200" t="s">
        <v>179</v>
      </c>
      <c r="AU259" s="200" t="s">
        <v>89</v>
      </c>
      <c r="AY259" s="15" t="s">
        <v>177</v>
      </c>
      <c r="BE259" s="201">
        <f>IF(N259="základní",J259,0)</f>
        <v>0</v>
      </c>
      <c r="BF259" s="201">
        <f>IF(N259="snížená",J259,0)</f>
        <v>0</v>
      </c>
      <c r="BG259" s="201">
        <f>IF(N259="zákl. přenesená",J259,0)</f>
        <v>0</v>
      </c>
      <c r="BH259" s="201">
        <f>IF(N259="sníž. přenesená",J259,0)</f>
        <v>0</v>
      </c>
      <c r="BI259" s="201">
        <f>IF(N259="nulová",J259,0)</f>
        <v>0</v>
      </c>
      <c r="BJ259" s="15" t="s">
        <v>87</v>
      </c>
      <c r="BK259" s="201">
        <f>ROUND(I259*H259,2)</f>
        <v>0</v>
      </c>
      <c r="BL259" s="15" t="s">
        <v>184</v>
      </c>
      <c r="BM259" s="200" t="s">
        <v>593</v>
      </c>
    </row>
    <row r="260" spans="1:47" s="2" customFormat="1" ht="19.5">
      <c r="A260" s="32"/>
      <c r="B260" s="33"/>
      <c r="C260" s="34"/>
      <c r="D260" s="202" t="s">
        <v>186</v>
      </c>
      <c r="E260" s="34"/>
      <c r="F260" s="203" t="s">
        <v>321</v>
      </c>
      <c r="G260" s="34"/>
      <c r="H260" s="34"/>
      <c r="I260" s="204"/>
      <c r="J260" s="34"/>
      <c r="K260" s="34"/>
      <c r="L260" s="37"/>
      <c r="M260" s="205"/>
      <c r="N260" s="206"/>
      <c r="O260" s="69"/>
      <c r="P260" s="69"/>
      <c r="Q260" s="69"/>
      <c r="R260" s="69"/>
      <c r="S260" s="69"/>
      <c r="T260" s="70"/>
      <c r="U260" s="32"/>
      <c r="V260" s="32"/>
      <c r="W260" s="32"/>
      <c r="X260" s="32"/>
      <c r="Y260" s="32"/>
      <c r="Z260" s="32"/>
      <c r="AA260" s="32"/>
      <c r="AB260" s="32"/>
      <c r="AC260" s="32"/>
      <c r="AD260" s="32"/>
      <c r="AE260" s="32"/>
      <c r="AT260" s="15" t="s">
        <v>186</v>
      </c>
      <c r="AU260" s="15" t="s">
        <v>89</v>
      </c>
    </row>
    <row r="261" spans="1:47" s="2" customFormat="1" ht="19.5">
      <c r="A261" s="32"/>
      <c r="B261" s="33"/>
      <c r="C261" s="34"/>
      <c r="D261" s="202" t="s">
        <v>188</v>
      </c>
      <c r="E261" s="34"/>
      <c r="F261" s="207" t="s">
        <v>558</v>
      </c>
      <c r="G261" s="34"/>
      <c r="H261" s="34"/>
      <c r="I261" s="204"/>
      <c r="J261" s="34"/>
      <c r="K261" s="34"/>
      <c r="L261" s="37"/>
      <c r="M261" s="205"/>
      <c r="N261" s="206"/>
      <c r="O261" s="69"/>
      <c r="P261" s="69"/>
      <c r="Q261" s="69"/>
      <c r="R261" s="69"/>
      <c r="S261" s="69"/>
      <c r="T261" s="70"/>
      <c r="U261" s="32"/>
      <c r="V261" s="32"/>
      <c r="W261" s="32"/>
      <c r="X261" s="32"/>
      <c r="Y261" s="32"/>
      <c r="Z261" s="32"/>
      <c r="AA261" s="32"/>
      <c r="AB261" s="32"/>
      <c r="AC261" s="32"/>
      <c r="AD261" s="32"/>
      <c r="AE261" s="32"/>
      <c r="AT261" s="15" t="s">
        <v>188</v>
      </c>
      <c r="AU261" s="15" t="s">
        <v>89</v>
      </c>
    </row>
    <row r="262" spans="1:65" s="2" customFormat="1" ht="24.2" customHeight="1">
      <c r="A262" s="32"/>
      <c r="B262" s="33"/>
      <c r="C262" s="189" t="s">
        <v>394</v>
      </c>
      <c r="D262" s="189" t="s">
        <v>179</v>
      </c>
      <c r="E262" s="190" t="s">
        <v>594</v>
      </c>
      <c r="F262" s="191" t="s">
        <v>595</v>
      </c>
      <c r="G262" s="192" t="s">
        <v>182</v>
      </c>
      <c r="H262" s="193">
        <v>130.874</v>
      </c>
      <c r="I262" s="194"/>
      <c r="J262" s="195">
        <f>ROUND(I262*H262,2)</f>
        <v>0</v>
      </c>
      <c r="K262" s="191" t="s">
        <v>183</v>
      </c>
      <c r="L262" s="37"/>
      <c r="M262" s="196" t="s">
        <v>1</v>
      </c>
      <c r="N262" s="197" t="s">
        <v>45</v>
      </c>
      <c r="O262" s="69"/>
      <c r="P262" s="198">
        <f>O262*H262</f>
        <v>0</v>
      </c>
      <c r="Q262" s="198">
        <v>0.01585</v>
      </c>
      <c r="R262" s="198">
        <f>Q262*H262</f>
        <v>2.0743529</v>
      </c>
      <c r="S262" s="198">
        <v>0</v>
      </c>
      <c r="T262" s="199">
        <f>S262*H262</f>
        <v>0</v>
      </c>
      <c r="U262" s="32"/>
      <c r="V262" s="32"/>
      <c r="W262" s="32"/>
      <c r="X262" s="32"/>
      <c r="Y262" s="32"/>
      <c r="Z262" s="32"/>
      <c r="AA262" s="32"/>
      <c r="AB262" s="32"/>
      <c r="AC262" s="32"/>
      <c r="AD262" s="32"/>
      <c r="AE262" s="32"/>
      <c r="AR262" s="200" t="s">
        <v>184</v>
      </c>
      <c r="AT262" s="200" t="s">
        <v>179</v>
      </c>
      <c r="AU262" s="200" t="s">
        <v>89</v>
      </c>
      <c r="AY262" s="15" t="s">
        <v>177</v>
      </c>
      <c r="BE262" s="201">
        <f>IF(N262="základní",J262,0)</f>
        <v>0</v>
      </c>
      <c r="BF262" s="201">
        <f>IF(N262="snížená",J262,0)</f>
        <v>0</v>
      </c>
      <c r="BG262" s="201">
        <f>IF(N262="zákl. přenesená",J262,0)</f>
        <v>0</v>
      </c>
      <c r="BH262" s="201">
        <f>IF(N262="sníž. přenesená",J262,0)</f>
        <v>0</v>
      </c>
      <c r="BI262" s="201">
        <f>IF(N262="nulová",J262,0)</f>
        <v>0</v>
      </c>
      <c r="BJ262" s="15" t="s">
        <v>87</v>
      </c>
      <c r="BK262" s="201">
        <f>ROUND(I262*H262,2)</f>
        <v>0</v>
      </c>
      <c r="BL262" s="15" t="s">
        <v>184</v>
      </c>
      <c r="BM262" s="200" t="s">
        <v>596</v>
      </c>
    </row>
    <row r="263" spans="1:47" s="2" customFormat="1" ht="29.25">
      <c r="A263" s="32"/>
      <c r="B263" s="33"/>
      <c r="C263" s="34"/>
      <c r="D263" s="202" t="s">
        <v>186</v>
      </c>
      <c r="E263" s="34"/>
      <c r="F263" s="203" t="s">
        <v>597</v>
      </c>
      <c r="G263" s="34"/>
      <c r="H263" s="34"/>
      <c r="I263" s="204"/>
      <c r="J263" s="34"/>
      <c r="K263" s="34"/>
      <c r="L263" s="37"/>
      <c r="M263" s="205"/>
      <c r="N263" s="206"/>
      <c r="O263" s="69"/>
      <c r="P263" s="69"/>
      <c r="Q263" s="69"/>
      <c r="R263" s="69"/>
      <c r="S263" s="69"/>
      <c r="T263" s="70"/>
      <c r="U263" s="32"/>
      <c r="V263" s="32"/>
      <c r="W263" s="32"/>
      <c r="X263" s="32"/>
      <c r="Y263" s="32"/>
      <c r="Z263" s="32"/>
      <c r="AA263" s="32"/>
      <c r="AB263" s="32"/>
      <c r="AC263" s="32"/>
      <c r="AD263" s="32"/>
      <c r="AE263" s="32"/>
      <c r="AT263" s="15" t="s">
        <v>186</v>
      </c>
      <c r="AU263" s="15" t="s">
        <v>89</v>
      </c>
    </row>
    <row r="264" spans="1:47" s="2" customFormat="1" ht="19.5">
      <c r="A264" s="32"/>
      <c r="B264" s="33"/>
      <c r="C264" s="34"/>
      <c r="D264" s="202" t="s">
        <v>188</v>
      </c>
      <c r="E264" s="34"/>
      <c r="F264" s="207" t="s">
        <v>598</v>
      </c>
      <c r="G264" s="34"/>
      <c r="H264" s="34"/>
      <c r="I264" s="204"/>
      <c r="J264" s="34"/>
      <c r="K264" s="34"/>
      <c r="L264" s="37"/>
      <c r="M264" s="205"/>
      <c r="N264" s="206"/>
      <c r="O264" s="69"/>
      <c r="P264" s="69"/>
      <c r="Q264" s="69"/>
      <c r="R264" s="69"/>
      <c r="S264" s="69"/>
      <c r="T264" s="70"/>
      <c r="U264" s="32"/>
      <c r="V264" s="32"/>
      <c r="W264" s="32"/>
      <c r="X264" s="32"/>
      <c r="Y264" s="32"/>
      <c r="Z264" s="32"/>
      <c r="AA264" s="32"/>
      <c r="AB264" s="32"/>
      <c r="AC264" s="32"/>
      <c r="AD264" s="32"/>
      <c r="AE264" s="32"/>
      <c r="AT264" s="15" t="s">
        <v>188</v>
      </c>
      <c r="AU264" s="15" t="s">
        <v>89</v>
      </c>
    </row>
    <row r="265" spans="1:65" s="2" customFormat="1" ht="24.2" customHeight="1">
      <c r="A265" s="32"/>
      <c r="B265" s="33"/>
      <c r="C265" s="189" t="s">
        <v>399</v>
      </c>
      <c r="D265" s="189" t="s">
        <v>179</v>
      </c>
      <c r="E265" s="190" t="s">
        <v>599</v>
      </c>
      <c r="F265" s="191" t="s">
        <v>600</v>
      </c>
      <c r="G265" s="192" t="s">
        <v>182</v>
      </c>
      <c r="H265" s="193">
        <v>130.874</v>
      </c>
      <c r="I265" s="194"/>
      <c r="J265" s="195">
        <f>ROUND(I265*H265,2)</f>
        <v>0</v>
      </c>
      <c r="K265" s="191" t="s">
        <v>183</v>
      </c>
      <c r="L265" s="37"/>
      <c r="M265" s="196" t="s">
        <v>1</v>
      </c>
      <c r="N265" s="197" t="s">
        <v>45</v>
      </c>
      <c r="O265" s="69"/>
      <c r="P265" s="198">
        <f>O265*H265</f>
        <v>0</v>
      </c>
      <c r="Q265" s="198">
        <v>0.0317</v>
      </c>
      <c r="R265" s="198">
        <f>Q265*H265</f>
        <v>4.1487058</v>
      </c>
      <c r="S265" s="198">
        <v>0</v>
      </c>
      <c r="T265" s="199">
        <f>S265*H265</f>
        <v>0</v>
      </c>
      <c r="U265" s="32"/>
      <c r="V265" s="32"/>
      <c r="W265" s="32"/>
      <c r="X265" s="32"/>
      <c r="Y265" s="32"/>
      <c r="Z265" s="32"/>
      <c r="AA265" s="32"/>
      <c r="AB265" s="32"/>
      <c r="AC265" s="32"/>
      <c r="AD265" s="32"/>
      <c r="AE265" s="32"/>
      <c r="AR265" s="200" t="s">
        <v>184</v>
      </c>
      <c r="AT265" s="200" t="s">
        <v>179</v>
      </c>
      <c r="AU265" s="200" t="s">
        <v>89</v>
      </c>
      <c r="AY265" s="15" t="s">
        <v>177</v>
      </c>
      <c r="BE265" s="201">
        <f>IF(N265="základní",J265,0)</f>
        <v>0</v>
      </c>
      <c r="BF265" s="201">
        <f>IF(N265="snížená",J265,0)</f>
        <v>0</v>
      </c>
      <c r="BG265" s="201">
        <f>IF(N265="zákl. přenesená",J265,0)</f>
        <v>0</v>
      </c>
      <c r="BH265" s="201">
        <f>IF(N265="sníž. přenesená",J265,0)</f>
        <v>0</v>
      </c>
      <c r="BI265" s="201">
        <f>IF(N265="nulová",J265,0)</f>
        <v>0</v>
      </c>
      <c r="BJ265" s="15" t="s">
        <v>87</v>
      </c>
      <c r="BK265" s="201">
        <f>ROUND(I265*H265,2)</f>
        <v>0</v>
      </c>
      <c r="BL265" s="15" t="s">
        <v>184</v>
      </c>
      <c r="BM265" s="200" t="s">
        <v>601</v>
      </c>
    </row>
    <row r="266" spans="1:47" s="2" customFormat="1" ht="29.25">
      <c r="A266" s="32"/>
      <c r="B266" s="33"/>
      <c r="C266" s="34"/>
      <c r="D266" s="202" t="s">
        <v>186</v>
      </c>
      <c r="E266" s="34"/>
      <c r="F266" s="203" t="s">
        <v>602</v>
      </c>
      <c r="G266" s="34"/>
      <c r="H266" s="34"/>
      <c r="I266" s="204"/>
      <c r="J266" s="34"/>
      <c r="K266" s="34"/>
      <c r="L266" s="37"/>
      <c r="M266" s="205"/>
      <c r="N266" s="206"/>
      <c r="O266" s="69"/>
      <c r="P266" s="69"/>
      <c r="Q266" s="69"/>
      <c r="R266" s="69"/>
      <c r="S266" s="69"/>
      <c r="T266" s="70"/>
      <c r="U266" s="32"/>
      <c r="V266" s="32"/>
      <c r="W266" s="32"/>
      <c r="X266" s="32"/>
      <c r="Y266" s="32"/>
      <c r="Z266" s="32"/>
      <c r="AA266" s="32"/>
      <c r="AB266" s="32"/>
      <c r="AC266" s="32"/>
      <c r="AD266" s="32"/>
      <c r="AE266" s="32"/>
      <c r="AT266" s="15" t="s">
        <v>186</v>
      </c>
      <c r="AU266" s="15" t="s">
        <v>89</v>
      </c>
    </row>
    <row r="267" spans="1:47" s="2" customFormat="1" ht="19.5">
      <c r="A267" s="32"/>
      <c r="B267" s="33"/>
      <c r="C267" s="34"/>
      <c r="D267" s="202" t="s">
        <v>188</v>
      </c>
      <c r="E267" s="34"/>
      <c r="F267" s="207" t="s">
        <v>598</v>
      </c>
      <c r="G267" s="34"/>
      <c r="H267" s="34"/>
      <c r="I267" s="204"/>
      <c r="J267" s="34"/>
      <c r="K267" s="34"/>
      <c r="L267" s="37"/>
      <c r="M267" s="205"/>
      <c r="N267" s="206"/>
      <c r="O267" s="69"/>
      <c r="P267" s="69"/>
      <c r="Q267" s="69"/>
      <c r="R267" s="69"/>
      <c r="S267" s="69"/>
      <c r="T267" s="70"/>
      <c r="U267" s="32"/>
      <c r="V267" s="32"/>
      <c r="W267" s="32"/>
      <c r="X267" s="32"/>
      <c r="Y267" s="32"/>
      <c r="Z267" s="32"/>
      <c r="AA267" s="32"/>
      <c r="AB267" s="32"/>
      <c r="AC267" s="32"/>
      <c r="AD267" s="32"/>
      <c r="AE267" s="32"/>
      <c r="AT267" s="15" t="s">
        <v>188</v>
      </c>
      <c r="AU267" s="15" t="s">
        <v>89</v>
      </c>
    </row>
    <row r="268" spans="1:65" s="2" customFormat="1" ht="24.2" customHeight="1">
      <c r="A268" s="32"/>
      <c r="B268" s="33"/>
      <c r="C268" s="189" t="s">
        <v>404</v>
      </c>
      <c r="D268" s="189" t="s">
        <v>179</v>
      </c>
      <c r="E268" s="190" t="s">
        <v>324</v>
      </c>
      <c r="F268" s="191" t="s">
        <v>325</v>
      </c>
      <c r="G268" s="192" t="s">
        <v>182</v>
      </c>
      <c r="H268" s="193">
        <v>4156.023</v>
      </c>
      <c r="I268" s="194"/>
      <c r="J268" s="195">
        <f>ROUND(I268*H268,2)</f>
        <v>0</v>
      </c>
      <c r="K268" s="191" t="s">
        <v>183</v>
      </c>
      <c r="L268" s="37"/>
      <c r="M268" s="196" t="s">
        <v>1</v>
      </c>
      <c r="N268" s="197" t="s">
        <v>45</v>
      </c>
      <c r="O268" s="69"/>
      <c r="P268" s="198">
        <f>O268*H268</f>
        <v>0</v>
      </c>
      <c r="Q268" s="198">
        <v>0.00561</v>
      </c>
      <c r="R268" s="198">
        <f>Q268*H268</f>
        <v>23.315289030000002</v>
      </c>
      <c r="S268" s="198">
        <v>0</v>
      </c>
      <c r="T268" s="199">
        <f>S268*H268</f>
        <v>0</v>
      </c>
      <c r="U268" s="32"/>
      <c r="V268" s="32"/>
      <c r="W268" s="32"/>
      <c r="X268" s="32"/>
      <c r="Y268" s="32"/>
      <c r="Z268" s="32"/>
      <c r="AA268" s="32"/>
      <c r="AB268" s="32"/>
      <c r="AC268" s="32"/>
      <c r="AD268" s="32"/>
      <c r="AE268" s="32"/>
      <c r="AR268" s="200" t="s">
        <v>184</v>
      </c>
      <c r="AT268" s="200" t="s">
        <v>179</v>
      </c>
      <c r="AU268" s="200" t="s">
        <v>89</v>
      </c>
      <c r="AY268" s="15" t="s">
        <v>177</v>
      </c>
      <c r="BE268" s="201">
        <f>IF(N268="základní",J268,0)</f>
        <v>0</v>
      </c>
      <c r="BF268" s="201">
        <f>IF(N268="snížená",J268,0)</f>
        <v>0</v>
      </c>
      <c r="BG268" s="201">
        <f>IF(N268="zákl. přenesená",J268,0)</f>
        <v>0</v>
      </c>
      <c r="BH268" s="201">
        <f>IF(N268="sníž. přenesená",J268,0)</f>
        <v>0</v>
      </c>
      <c r="BI268" s="201">
        <f>IF(N268="nulová",J268,0)</f>
        <v>0</v>
      </c>
      <c r="BJ268" s="15" t="s">
        <v>87</v>
      </c>
      <c r="BK268" s="201">
        <f>ROUND(I268*H268,2)</f>
        <v>0</v>
      </c>
      <c r="BL268" s="15" t="s">
        <v>184</v>
      </c>
      <c r="BM268" s="200" t="s">
        <v>603</v>
      </c>
    </row>
    <row r="269" spans="1:47" s="2" customFormat="1" ht="19.5">
      <c r="A269" s="32"/>
      <c r="B269" s="33"/>
      <c r="C269" s="34"/>
      <c r="D269" s="202" t="s">
        <v>186</v>
      </c>
      <c r="E269" s="34"/>
      <c r="F269" s="203" t="s">
        <v>327</v>
      </c>
      <c r="G269" s="34"/>
      <c r="H269" s="34"/>
      <c r="I269" s="204"/>
      <c r="J269" s="34"/>
      <c r="K269" s="34"/>
      <c r="L269" s="37"/>
      <c r="M269" s="205"/>
      <c r="N269" s="206"/>
      <c r="O269" s="69"/>
      <c r="P269" s="69"/>
      <c r="Q269" s="69"/>
      <c r="R269" s="69"/>
      <c r="S269" s="69"/>
      <c r="T269" s="70"/>
      <c r="U269" s="32"/>
      <c r="V269" s="32"/>
      <c r="W269" s="32"/>
      <c r="X269" s="32"/>
      <c r="Y269" s="32"/>
      <c r="Z269" s="32"/>
      <c r="AA269" s="32"/>
      <c r="AB269" s="32"/>
      <c r="AC269" s="32"/>
      <c r="AD269" s="32"/>
      <c r="AE269" s="32"/>
      <c r="AT269" s="15" t="s">
        <v>186</v>
      </c>
      <c r="AU269" s="15" t="s">
        <v>89</v>
      </c>
    </row>
    <row r="270" spans="1:47" s="2" customFormat="1" ht="19.5">
      <c r="A270" s="32"/>
      <c r="B270" s="33"/>
      <c r="C270" s="34"/>
      <c r="D270" s="202" t="s">
        <v>188</v>
      </c>
      <c r="E270" s="34"/>
      <c r="F270" s="207" t="s">
        <v>604</v>
      </c>
      <c r="G270" s="34"/>
      <c r="H270" s="34"/>
      <c r="I270" s="204"/>
      <c r="J270" s="34"/>
      <c r="K270" s="34"/>
      <c r="L270" s="37"/>
      <c r="M270" s="205"/>
      <c r="N270" s="206"/>
      <c r="O270" s="69"/>
      <c r="P270" s="69"/>
      <c r="Q270" s="69"/>
      <c r="R270" s="69"/>
      <c r="S270" s="69"/>
      <c r="T270" s="70"/>
      <c r="U270" s="32"/>
      <c r="V270" s="32"/>
      <c r="W270" s="32"/>
      <c r="X270" s="32"/>
      <c r="Y270" s="32"/>
      <c r="Z270" s="32"/>
      <c r="AA270" s="32"/>
      <c r="AB270" s="32"/>
      <c r="AC270" s="32"/>
      <c r="AD270" s="32"/>
      <c r="AE270" s="32"/>
      <c r="AT270" s="15" t="s">
        <v>188</v>
      </c>
      <c r="AU270" s="15" t="s">
        <v>89</v>
      </c>
    </row>
    <row r="271" spans="1:65" s="2" customFormat="1" ht="24.2" customHeight="1">
      <c r="A271" s="32"/>
      <c r="B271" s="33"/>
      <c r="C271" s="189" t="s">
        <v>409</v>
      </c>
      <c r="D271" s="189" t="s">
        <v>179</v>
      </c>
      <c r="E271" s="190" t="s">
        <v>324</v>
      </c>
      <c r="F271" s="191" t="s">
        <v>325</v>
      </c>
      <c r="G271" s="192" t="s">
        <v>182</v>
      </c>
      <c r="H271" s="193">
        <v>110.474</v>
      </c>
      <c r="I271" s="194"/>
      <c r="J271" s="195">
        <f>ROUND(I271*H271,2)</f>
        <v>0</v>
      </c>
      <c r="K271" s="191" t="s">
        <v>183</v>
      </c>
      <c r="L271" s="37"/>
      <c r="M271" s="196" t="s">
        <v>1</v>
      </c>
      <c r="N271" s="197" t="s">
        <v>45</v>
      </c>
      <c r="O271" s="69"/>
      <c r="P271" s="198">
        <f>O271*H271</f>
        <v>0</v>
      </c>
      <c r="Q271" s="198">
        <v>0.00561</v>
      </c>
      <c r="R271" s="198">
        <f>Q271*H271</f>
        <v>0.6197591400000001</v>
      </c>
      <c r="S271" s="198">
        <v>0</v>
      </c>
      <c r="T271" s="199">
        <f>S271*H271</f>
        <v>0</v>
      </c>
      <c r="U271" s="32"/>
      <c r="V271" s="32"/>
      <c r="W271" s="32"/>
      <c r="X271" s="32"/>
      <c r="Y271" s="32"/>
      <c r="Z271" s="32"/>
      <c r="AA271" s="32"/>
      <c r="AB271" s="32"/>
      <c r="AC271" s="32"/>
      <c r="AD271" s="32"/>
      <c r="AE271" s="32"/>
      <c r="AR271" s="200" t="s">
        <v>184</v>
      </c>
      <c r="AT271" s="200" t="s">
        <v>179</v>
      </c>
      <c r="AU271" s="200" t="s">
        <v>89</v>
      </c>
      <c r="AY271" s="15" t="s">
        <v>177</v>
      </c>
      <c r="BE271" s="201">
        <f>IF(N271="základní",J271,0)</f>
        <v>0</v>
      </c>
      <c r="BF271" s="201">
        <f>IF(N271="snížená",J271,0)</f>
        <v>0</v>
      </c>
      <c r="BG271" s="201">
        <f>IF(N271="zákl. přenesená",J271,0)</f>
        <v>0</v>
      </c>
      <c r="BH271" s="201">
        <f>IF(N271="sníž. přenesená",J271,0)</f>
        <v>0</v>
      </c>
      <c r="BI271" s="201">
        <f>IF(N271="nulová",J271,0)</f>
        <v>0</v>
      </c>
      <c r="BJ271" s="15" t="s">
        <v>87</v>
      </c>
      <c r="BK271" s="201">
        <f>ROUND(I271*H271,2)</f>
        <v>0</v>
      </c>
      <c r="BL271" s="15" t="s">
        <v>184</v>
      </c>
      <c r="BM271" s="200" t="s">
        <v>605</v>
      </c>
    </row>
    <row r="272" spans="1:47" s="2" customFormat="1" ht="19.5">
      <c r="A272" s="32"/>
      <c r="B272" s="33"/>
      <c r="C272" s="34"/>
      <c r="D272" s="202" t="s">
        <v>186</v>
      </c>
      <c r="E272" s="34"/>
      <c r="F272" s="203" t="s">
        <v>327</v>
      </c>
      <c r="G272" s="34"/>
      <c r="H272" s="34"/>
      <c r="I272" s="204"/>
      <c r="J272" s="34"/>
      <c r="K272" s="34"/>
      <c r="L272" s="37"/>
      <c r="M272" s="205"/>
      <c r="N272" s="206"/>
      <c r="O272" s="69"/>
      <c r="P272" s="69"/>
      <c r="Q272" s="69"/>
      <c r="R272" s="69"/>
      <c r="S272" s="69"/>
      <c r="T272" s="70"/>
      <c r="U272" s="32"/>
      <c r="V272" s="32"/>
      <c r="W272" s="32"/>
      <c r="X272" s="32"/>
      <c r="Y272" s="32"/>
      <c r="Z272" s="32"/>
      <c r="AA272" s="32"/>
      <c r="AB272" s="32"/>
      <c r="AC272" s="32"/>
      <c r="AD272" s="32"/>
      <c r="AE272" s="32"/>
      <c r="AT272" s="15" t="s">
        <v>186</v>
      </c>
      <c r="AU272" s="15" t="s">
        <v>89</v>
      </c>
    </row>
    <row r="273" spans="1:47" s="2" customFormat="1" ht="78">
      <c r="A273" s="32"/>
      <c r="B273" s="33"/>
      <c r="C273" s="34"/>
      <c r="D273" s="202" t="s">
        <v>188</v>
      </c>
      <c r="E273" s="34"/>
      <c r="F273" s="207" t="s">
        <v>606</v>
      </c>
      <c r="G273" s="34"/>
      <c r="H273" s="34"/>
      <c r="I273" s="204"/>
      <c r="J273" s="34"/>
      <c r="K273" s="34"/>
      <c r="L273" s="37"/>
      <c r="M273" s="205"/>
      <c r="N273" s="206"/>
      <c r="O273" s="69"/>
      <c r="P273" s="69"/>
      <c r="Q273" s="69"/>
      <c r="R273" s="69"/>
      <c r="S273" s="69"/>
      <c r="T273" s="70"/>
      <c r="U273" s="32"/>
      <c r="V273" s="32"/>
      <c r="W273" s="32"/>
      <c r="X273" s="32"/>
      <c r="Y273" s="32"/>
      <c r="Z273" s="32"/>
      <c r="AA273" s="32"/>
      <c r="AB273" s="32"/>
      <c r="AC273" s="32"/>
      <c r="AD273" s="32"/>
      <c r="AE273" s="32"/>
      <c r="AT273" s="15" t="s">
        <v>188</v>
      </c>
      <c r="AU273" s="15" t="s">
        <v>89</v>
      </c>
    </row>
    <row r="274" spans="1:65" s="2" customFormat="1" ht="14.45" customHeight="1">
      <c r="A274" s="32"/>
      <c r="B274" s="33"/>
      <c r="C274" s="189" t="s">
        <v>417</v>
      </c>
      <c r="D274" s="189" t="s">
        <v>179</v>
      </c>
      <c r="E274" s="190" t="s">
        <v>330</v>
      </c>
      <c r="F274" s="191" t="s">
        <v>331</v>
      </c>
      <c r="G274" s="192" t="s">
        <v>182</v>
      </c>
      <c r="H274" s="193">
        <v>3804.14</v>
      </c>
      <c r="I274" s="194"/>
      <c r="J274" s="195">
        <f>ROUND(I274*H274,2)</f>
        <v>0</v>
      </c>
      <c r="K274" s="191" t="s">
        <v>183</v>
      </c>
      <c r="L274" s="37"/>
      <c r="M274" s="196" t="s">
        <v>1</v>
      </c>
      <c r="N274" s="197" t="s">
        <v>45</v>
      </c>
      <c r="O274" s="69"/>
      <c r="P274" s="198">
        <f>O274*H274</f>
        <v>0</v>
      </c>
      <c r="Q274" s="198">
        <v>0.00031</v>
      </c>
      <c r="R274" s="198">
        <f>Q274*H274</f>
        <v>1.1792833999999999</v>
      </c>
      <c r="S274" s="198">
        <v>0</v>
      </c>
      <c r="T274" s="199">
        <f>S274*H274</f>
        <v>0</v>
      </c>
      <c r="U274" s="32"/>
      <c r="V274" s="32"/>
      <c r="W274" s="32"/>
      <c r="X274" s="32"/>
      <c r="Y274" s="32"/>
      <c r="Z274" s="32"/>
      <c r="AA274" s="32"/>
      <c r="AB274" s="32"/>
      <c r="AC274" s="32"/>
      <c r="AD274" s="32"/>
      <c r="AE274" s="32"/>
      <c r="AR274" s="200" t="s">
        <v>184</v>
      </c>
      <c r="AT274" s="200" t="s">
        <v>179</v>
      </c>
      <c r="AU274" s="200" t="s">
        <v>89</v>
      </c>
      <c r="AY274" s="15" t="s">
        <v>177</v>
      </c>
      <c r="BE274" s="201">
        <f>IF(N274="základní",J274,0)</f>
        <v>0</v>
      </c>
      <c r="BF274" s="201">
        <f>IF(N274="snížená",J274,0)</f>
        <v>0</v>
      </c>
      <c r="BG274" s="201">
        <f>IF(N274="zákl. přenesená",J274,0)</f>
        <v>0</v>
      </c>
      <c r="BH274" s="201">
        <f>IF(N274="sníž. přenesená",J274,0)</f>
        <v>0</v>
      </c>
      <c r="BI274" s="201">
        <f>IF(N274="nulová",J274,0)</f>
        <v>0</v>
      </c>
      <c r="BJ274" s="15" t="s">
        <v>87</v>
      </c>
      <c r="BK274" s="201">
        <f>ROUND(I274*H274,2)</f>
        <v>0</v>
      </c>
      <c r="BL274" s="15" t="s">
        <v>184</v>
      </c>
      <c r="BM274" s="200" t="s">
        <v>607</v>
      </c>
    </row>
    <row r="275" spans="1:47" s="2" customFormat="1" ht="19.5">
      <c r="A275" s="32"/>
      <c r="B275" s="33"/>
      <c r="C275" s="34"/>
      <c r="D275" s="202" t="s">
        <v>186</v>
      </c>
      <c r="E275" s="34"/>
      <c r="F275" s="203" t="s">
        <v>333</v>
      </c>
      <c r="G275" s="34"/>
      <c r="H275" s="34"/>
      <c r="I275" s="204"/>
      <c r="J275" s="34"/>
      <c r="K275" s="34"/>
      <c r="L275" s="37"/>
      <c r="M275" s="205"/>
      <c r="N275" s="206"/>
      <c r="O275" s="69"/>
      <c r="P275" s="69"/>
      <c r="Q275" s="69"/>
      <c r="R275" s="69"/>
      <c r="S275" s="69"/>
      <c r="T275" s="70"/>
      <c r="U275" s="32"/>
      <c r="V275" s="32"/>
      <c r="W275" s="32"/>
      <c r="X275" s="32"/>
      <c r="Y275" s="32"/>
      <c r="Z275" s="32"/>
      <c r="AA275" s="32"/>
      <c r="AB275" s="32"/>
      <c r="AC275" s="32"/>
      <c r="AD275" s="32"/>
      <c r="AE275" s="32"/>
      <c r="AT275" s="15" t="s">
        <v>186</v>
      </c>
      <c r="AU275" s="15" t="s">
        <v>89</v>
      </c>
    </row>
    <row r="276" spans="1:47" s="2" customFormat="1" ht="19.5">
      <c r="A276" s="32"/>
      <c r="B276" s="33"/>
      <c r="C276" s="34"/>
      <c r="D276" s="202" t="s">
        <v>188</v>
      </c>
      <c r="E276" s="34"/>
      <c r="F276" s="207" t="s">
        <v>334</v>
      </c>
      <c r="G276" s="34"/>
      <c r="H276" s="34"/>
      <c r="I276" s="204"/>
      <c r="J276" s="34"/>
      <c r="K276" s="34"/>
      <c r="L276" s="37"/>
      <c r="M276" s="205"/>
      <c r="N276" s="206"/>
      <c r="O276" s="69"/>
      <c r="P276" s="69"/>
      <c r="Q276" s="69"/>
      <c r="R276" s="69"/>
      <c r="S276" s="69"/>
      <c r="T276" s="70"/>
      <c r="U276" s="32"/>
      <c r="V276" s="32"/>
      <c r="W276" s="32"/>
      <c r="X276" s="32"/>
      <c r="Y276" s="32"/>
      <c r="Z276" s="32"/>
      <c r="AA276" s="32"/>
      <c r="AB276" s="32"/>
      <c r="AC276" s="32"/>
      <c r="AD276" s="32"/>
      <c r="AE276" s="32"/>
      <c r="AT276" s="15" t="s">
        <v>188</v>
      </c>
      <c r="AU276" s="15" t="s">
        <v>89</v>
      </c>
    </row>
    <row r="277" spans="1:65" s="2" customFormat="1" ht="14.45" customHeight="1">
      <c r="A277" s="32"/>
      <c r="B277" s="33"/>
      <c r="C277" s="189" t="s">
        <v>426</v>
      </c>
      <c r="D277" s="189" t="s">
        <v>179</v>
      </c>
      <c r="E277" s="190" t="s">
        <v>330</v>
      </c>
      <c r="F277" s="191" t="s">
        <v>331</v>
      </c>
      <c r="G277" s="192" t="s">
        <v>182</v>
      </c>
      <c r="H277" s="193">
        <v>101.12</v>
      </c>
      <c r="I277" s="194"/>
      <c r="J277" s="195">
        <f>ROUND(I277*H277,2)</f>
        <v>0</v>
      </c>
      <c r="K277" s="191" t="s">
        <v>183</v>
      </c>
      <c r="L277" s="37"/>
      <c r="M277" s="196" t="s">
        <v>1</v>
      </c>
      <c r="N277" s="197" t="s">
        <v>45</v>
      </c>
      <c r="O277" s="69"/>
      <c r="P277" s="198">
        <f>O277*H277</f>
        <v>0</v>
      </c>
      <c r="Q277" s="198">
        <v>0.00031</v>
      </c>
      <c r="R277" s="198">
        <f>Q277*H277</f>
        <v>0.0313472</v>
      </c>
      <c r="S277" s="198">
        <v>0</v>
      </c>
      <c r="T277" s="199">
        <f>S277*H277</f>
        <v>0</v>
      </c>
      <c r="U277" s="32"/>
      <c r="V277" s="32"/>
      <c r="W277" s="32"/>
      <c r="X277" s="32"/>
      <c r="Y277" s="32"/>
      <c r="Z277" s="32"/>
      <c r="AA277" s="32"/>
      <c r="AB277" s="32"/>
      <c r="AC277" s="32"/>
      <c r="AD277" s="32"/>
      <c r="AE277" s="32"/>
      <c r="AR277" s="200" t="s">
        <v>184</v>
      </c>
      <c r="AT277" s="200" t="s">
        <v>179</v>
      </c>
      <c r="AU277" s="200" t="s">
        <v>89</v>
      </c>
      <c r="AY277" s="15" t="s">
        <v>177</v>
      </c>
      <c r="BE277" s="201">
        <f>IF(N277="základní",J277,0)</f>
        <v>0</v>
      </c>
      <c r="BF277" s="201">
        <f>IF(N277="snížená",J277,0)</f>
        <v>0</v>
      </c>
      <c r="BG277" s="201">
        <f>IF(N277="zákl. přenesená",J277,0)</f>
        <v>0</v>
      </c>
      <c r="BH277" s="201">
        <f>IF(N277="sníž. přenesená",J277,0)</f>
        <v>0</v>
      </c>
      <c r="BI277" s="201">
        <f>IF(N277="nulová",J277,0)</f>
        <v>0</v>
      </c>
      <c r="BJ277" s="15" t="s">
        <v>87</v>
      </c>
      <c r="BK277" s="201">
        <f>ROUND(I277*H277,2)</f>
        <v>0</v>
      </c>
      <c r="BL277" s="15" t="s">
        <v>184</v>
      </c>
      <c r="BM277" s="200" t="s">
        <v>608</v>
      </c>
    </row>
    <row r="278" spans="1:47" s="2" customFormat="1" ht="19.5">
      <c r="A278" s="32"/>
      <c r="B278" s="33"/>
      <c r="C278" s="34"/>
      <c r="D278" s="202" t="s">
        <v>186</v>
      </c>
      <c r="E278" s="34"/>
      <c r="F278" s="203" t="s">
        <v>333</v>
      </c>
      <c r="G278" s="34"/>
      <c r="H278" s="34"/>
      <c r="I278" s="204"/>
      <c r="J278" s="34"/>
      <c r="K278" s="34"/>
      <c r="L278" s="37"/>
      <c r="M278" s="205"/>
      <c r="N278" s="206"/>
      <c r="O278" s="69"/>
      <c r="P278" s="69"/>
      <c r="Q278" s="69"/>
      <c r="R278" s="69"/>
      <c r="S278" s="69"/>
      <c r="T278" s="70"/>
      <c r="U278" s="32"/>
      <c r="V278" s="32"/>
      <c r="W278" s="32"/>
      <c r="X278" s="32"/>
      <c r="Y278" s="32"/>
      <c r="Z278" s="32"/>
      <c r="AA278" s="32"/>
      <c r="AB278" s="32"/>
      <c r="AC278" s="32"/>
      <c r="AD278" s="32"/>
      <c r="AE278" s="32"/>
      <c r="AT278" s="15" t="s">
        <v>186</v>
      </c>
      <c r="AU278" s="15" t="s">
        <v>89</v>
      </c>
    </row>
    <row r="279" spans="1:47" s="2" customFormat="1" ht="78">
      <c r="A279" s="32"/>
      <c r="B279" s="33"/>
      <c r="C279" s="34"/>
      <c r="D279" s="202" t="s">
        <v>188</v>
      </c>
      <c r="E279" s="34"/>
      <c r="F279" s="207" t="s">
        <v>609</v>
      </c>
      <c r="G279" s="34"/>
      <c r="H279" s="34"/>
      <c r="I279" s="204"/>
      <c r="J279" s="34"/>
      <c r="K279" s="34"/>
      <c r="L279" s="37"/>
      <c r="M279" s="205"/>
      <c r="N279" s="206"/>
      <c r="O279" s="69"/>
      <c r="P279" s="69"/>
      <c r="Q279" s="69"/>
      <c r="R279" s="69"/>
      <c r="S279" s="69"/>
      <c r="T279" s="70"/>
      <c r="U279" s="32"/>
      <c r="V279" s="32"/>
      <c r="W279" s="32"/>
      <c r="X279" s="32"/>
      <c r="Y279" s="32"/>
      <c r="Z279" s="32"/>
      <c r="AA279" s="32"/>
      <c r="AB279" s="32"/>
      <c r="AC279" s="32"/>
      <c r="AD279" s="32"/>
      <c r="AE279" s="32"/>
      <c r="AT279" s="15" t="s">
        <v>188</v>
      </c>
      <c r="AU279" s="15" t="s">
        <v>89</v>
      </c>
    </row>
    <row r="280" spans="1:65" s="2" customFormat="1" ht="24.2" customHeight="1">
      <c r="A280" s="32"/>
      <c r="B280" s="33"/>
      <c r="C280" s="189" t="s">
        <v>432</v>
      </c>
      <c r="D280" s="189" t="s">
        <v>179</v>
      </c>
      <c r="E280" s="190" t="s">
        <v>336</v>
      </c>
      <c r="F280" s="191" t="s">
        <v>337</v>
      </c>
      <c r="G280" s="192" t="s">
        <v>182</v>
      </c>
      <c r="H280" s="193">
        <v>3806.518</v>
      </c>
      <c r="I280" s="194"/>
      <c r="J280" s="195">
        <f>ROUND(I280*H280,2)</f>
        <v>0</v>
      </c>
      <c r="K280" s="191" t="s">
        <v>183</v>
      </c>
      <c r="L280" s="37"/>
      <c r="M280" s="196" t="s">
        <v>1</v>
      </c>
      <c r="N280" s="197" t="s">
        <v>45</v>
      </c>
      <c r="O280" s="69"/>
      <c r="P280" s="198">
        <f>O280*H280</f>
        <v>0</v>
      </c>
      <c r="Q280" s="198">
        <v>0.10373</v>
      </c>
      <c r="R280" s="198">
        <f>Q280*H280</f>
        <v>394.85011214</v>
      </c>
      <c r="S280" s="198">
        <v>0</v>
      </c>
      <c r="T280" s="199">
        <f>S280*H280</f>
        <v>0</v>
      </c>
      <c r="U280" s="32"/>
      <c r="V280" s="32"/>
      <c r="W280" s="32"/>
      <c r="X280" s="32"/>
      <c r="Y280" s="32"/>
      <c r="Z280" s="32"/>
      <c r="AA280" s="32"/>
      <c r="AB280" s="32"/>
      <c r="AC280" s="32"/>
      <c r="AD280" s="32"/>
      <c r="AE280" s="32"/>
      <c r="AR280" s="200" t="s">
        <v>184</v>
      </c>
      <c r="AT280" s="200" t="s">
        <v>179</v>
      </c>
      <c r="AU280" s="200" t="s">
        <v>89</v>
      </c>
      <c r="AY280" s="15" t="s">
        <v>177</v>
      </c>
      <c r="BE280" s="201">
        <f>IF(N280="základní",J280,0)</f>
        <v>0</v>
      </c>
      <c r="BF280" s="201">
        <f>IF(N280="snížená",J280,0)</f>
        <v>0</v>
      </c>
      <c r="BG280" s="201">
        <f>IF(N280="zákl. přenesená",J280,0)</f>
        <v>0</v>
      </c>
      <c r="BH280" s="201">
        <f>IF(N280="sníž. přenesená",J280,0)</f>
        <v>0</v>
      </c>
      <c r="BI280" s="201">
        <f>IF(N280="nulová",J280,0)</f>
        <v>0</v>
      </c>
      <c r="BJ280" s="15" t="s">
        <v>87</v>
      </c>
      <c r="BK280" s="201">
        <f>ROUND(I280*H280,2)</f>
        <v>0</v>
      </c>
      <c r="BL280" s="15" t="s">
        <v>184</v>
      </c>
      <c r="BM280" s="200" t="s">
        <v>610</v>
      </c>
    </row>
    <row r="281" spans="1:47" s="2" customFormat="1" ht="29.25">
      <c r="A281" s="32"/>
      <c r="B281" s="33"/>
      <c r="C281" s="34"/>
      <c r="D281" s="202" t="s">
        <v>186</v>
      </c>
      <c r="E281" s="34"/>
      <c r="F281" s="203" t="s">
        <v>339</v>
      </c>
      <c r="G281" s="34"/>
      <c r="H281" s="34"/>
      <c r="I281" s="204"/>
      <c r="J281" s="34"/>
      <c r="K281" s="34"/>
      <c r="L281" s="37"/>
      <c r="M281" s="205"/>
      <c r="N281" s="206"/>
      <c r="O281" s="69"/>
      <c r="P281" s="69"/>
      <c r="Q281" s="69"/>
      <c r="R281" s="69"/>
      <c r="S281" s="69"/>
      <c r="T281" s="70"/>
      <c r="U281" s="32"/>
      <c r="V281" s="32"/>
      <c r="W281" s="32"/>
      <c r="X281" s="32"/>
      <c r="Y281" s="32"/>
      <c r="Z281" s="32"/>
      <c r="AA281" s="32"/>
      <c r="AB281" s="32"/>
      <c r="AC281" s="32"/>
      <c r="AD281" s="32"/>
      <c r="AE281" s="32"/>
      <c r="AT281" s="15" t="s">
        <v>186</v>
      </c>
      <c r="AU281" s="15" t="s">
        <v>89</v>
      </c>
    </row>
    <row r="282" spans="1:47" s="2" customFormat="1" ht="19.5">
      <c r="A282" s="32"/>
      <c r="B282" s="33"/>
      <c r="C282" s="34"/>
      <c r="D282" s="202" t="s">
        <v>188</v>
      </c>
      <c r="E282" s="34"/>
      <c r="F282" s="207" t="s">
        <v>611</v>
      </c>
      <c r="G282" s="34"/>
      <c r="H282" s="34"/>
      <c r="I282" s="204"/>
      <c r="J282" s="34"/>
      <c r="K282" s="34"/>
      <c r="L282" s="37"/>
      <c r="M282" s="205"/>
      <c r="N282" s="206"/>
      <c r="O282" s="69"/>
      <c r="P282" s="69"/>
      <c r="Q282" s="69"/>
      <c r="R282" s="69"/>
      <c r="S282" s="69"/>
      <c r="T282" s="70"/>
      <c r="U282" s="32"/>
      <c r="V282" s="32"/>
      <c r="W282" s="32"/>
      <c r="X282" s="32"/>
      <c r="Y282" s="32"/>
      <c r="Z282" s="32"/>
      <c r="AA282" s="32"/>
      <c r="AB282" s="32"/>
      <c r="AC282" s="32"/>
      <c r="AD282" s="32"/>
      <c r="AE282" s="32"/>
      <c r="AT282" s="15" t="s">
        <v>188</v>
      </c>
      <c r="AU282" s="15" t="s">
        <v>89</v>
      </c>
    </row>
    <row r="283" spans="1:65" s="2" customFormat="1" ht="24.2" customHeight="1">
      <c r="A283" s="32"/>
      <c r="B283" s="33"/>
      <c r="C283" s="189" t="s">
        <v>436</v>
      </c>
      <c r="D283" s="189" t="s">
        <v>179</v>
      </c>
      <c r="E283" s="190" t="s">
        <v>336</v>
      </c>
      <c r="F283" s="191" t="s">
        <v>337</v>
      </c>
      <c r="G283" s="192" t="s">
        <v>182</v>
      </c>
      <c r="H283" s="193">
        <v>101.183</v>
      </c>
      <c r="I283" s="194"/>
      <c r="J283" s="195">
        <f>ROUND(I283*H283,2)</f>
        <v>0</v>
      </c>
      <c r="K283" s="191" t="s">
        <v>183</v>
      </c>
      <c r="L283" s="37"/>
      <c r="M283" s="196" t="s">
        <v>1</v>
      </c>
      <c r="N283" s="197" t="s">
        <v>45</v>
      </c>
      <c r="O283" s="69"/>
      <c r="P283" s="198">
        <f>O283*H283</f>
        <v>0</v>
      </c>
      <c r="Q283" s="198">
        <v>0.10373</v>
      </c>
      <c r="R283" s="198">
        <f>Q283*H283</f>
        <v>10.49571259</v>
      </c>
      <c r="S283" s="198">
        <v>0</v>
      </c>
      <c r="T283" s="199">
        <f>S283*H283</f>
        <v>0</v>
      </c>
      <c r="U283" s="32"/>
      <c r="V283" s="32"/>
      <c r="W283" s="32"/>
      <c r="X283" s="32"/>
      <c r="Y283" s="32"/>
      <c r="Z283" s="32"/>
      <c r="AA283" s="32"/>
      <c r="AB283" s="32"/>
      <c r="AC283" s="32"/>
      <c r="AD283" s="32"/>
      <c r="AE283" s="32"/>
      <c r="AR283" s="200" t="s">
        <v>184</v>
      </c>
      <c r="AT283" s="200" t="s">
        <v>179</v>
      </c>
      <c r="AU283" s="200" t="s">
        <v>89</v>
      </c>
      <c r="AY283" s="15" t="s">
        <v>177</v>
      </c>
      <c r="BE283" s="201">
        <f>IF(N283="základní",J283,0)</f>
        <v>0</v>
      </c>
      <c r="BF283" s="201">
        <f>IF(N283="snížená",J283,0)</f>
        <v>0</v>
      </c>
      <c r="BG283" s="201">
        <f>IF(N283="zákl. přenesená",J283,0)</f>
        <v>0</v>
      </c>
      <c r="BH283" s="201">
        <f>IF(N283="sníž. přenesená",J283,0)</f>
        <v>0</v>
      </c>
      <c r="BI283" s="201">
        <f>IF(N283="nulová",J283,0)</f>
        <v>0</v>
      </c>
      <c r="BJ283" s="15" t="s">
        <v>87</v>
      </c>
      <c r="BK283" s="201">
        <f>ROUND(I283*H283,2)</f>
        <v>0</v>
      </c>
      <c r="BL283" s="15" t="s">
        <v>184</v>
      </c>
      <c r="BM283" s="200" t="s">
        <v>612</v>
      </c>
    </row>
    <row r="284" spans="1:47" s="2" customFormat="1" ht="29.25">
      <c r="A284" s="32"/>
      <c r="B284" s="33"/>
      <c r="C284" s="34"/>
      <c r="D284" s="202" t="s">
        <v>186</v>
      </c>
      <c r="E284" s="34"/>
      <c r="F284" s="203" t="s">
        <v>339</v>
      </c>
      <c r="G284" s="34"/>
      <c r="H284" s="34"/>
      <c r="I284" s="204"/>
      <c r="J284" s="34"/>
      <c r="K284" s="34"/>
      <c r="L284" s="37"/>
      <c r="M284" s="205"/>
      <c r="N284" s="206"/>
      <c r="O284" s="69"/>
      <c r="P284" s="69"/>
      <c r="Q284" s="69"/>
      <c r="R284" s="69"/>
      <c r="S284" s="69"/>
      <c r="T284" s="70"/>
      <c r="U284" s="32"/>
      <c r="V284" s="32"/>
      <c r="W284" s="32"/>
      <c r="X284" s="32"/>
      <c r="Y284" s="32"/>
      <c r="Z284" s="32"/>
      <c r="AA284" s="32"/>
      <c r="AB284" s="32"/>
      <c r="AC284" s="32"/>
      <c r="AD284" s="32"/>
      <c r="AE284" s="32"/>
      <c r="AT284" s="15" t="s">
        <v>186</v>
      </c>
      <c r="AU284" s="15" t="s">
        <v>89</v>
      </c>
    </row>
    <row r="285" spans="1:47" s="2" customFormat="1" ht="78">
      <c r="A285" s="32"/>
      <c r="B285" s="33"/>
      <c r="C285" s="34"/>
      <c r="D285" s="202" t="s">
        <v>188</v>
      </c>
      <c r="E285" s="34"/>
      <c r="F285" s="207" t="s">
        <v>613</v>
      </c>
      <c r="G285" s="34"/>
      <c r="H285" s="34"/>
      <c r="I285" s="204"/>
      <c r="J285" s="34"/>
      <c r="K285" s="34"/>
      <c r="L285" s="37"/>
      <c r="M285" s="205"/>
      <c r="N285" s="206"/>
      <c r="O285" s="69"/>
      <c r="P285" s="69"/>
      <c r="Q285" s="69"/>
      <c r="R285" s="69"/>
      <c r="S285" s="69"/>
      <c r="T285" s="70"/>
      <c r="U285" s="32"/>
      <c r="V285" s="32"/>
      <c r="W285" s="32"/>
      <c r="X285" s="32"/>
      <c r="Y285" s="32"/>
      <c r="Z285" s="32"/>
      <c r="AA285" s="32"/>
      <c r="AB285" s="32"/>
      <c r="AC285" s="32"/>
      <c r="AD285" s="32"/>
      <c r="AE285" s="32"/>
      <c r="AT285" s="15" t="s">
        <v>188</v>
      </c>
      <c r="AU285" s="15" t="s">
        <v>89</v>
      </c>
    </row>
    <row r="286" spans="1:65" s="2" customFormat="1" ht="24.2" customHeight="1">
      <c r="A286" s="32"/>
      <c r="B286" s="33"/>
      <c r="C286" s="189" t="s">
        <v>442</v>
      </c>
      <c r="D286" s="189" t="s">
        <v>179</v>
      </c>
      <c r="E286" s="190" t="s">
        <v>342</v>
      </c>
      <c r="F286" s="191" t="s">
        <v>343</v>
      </c>
      <c r="G286" s="192" t="s">
        <v>182</v>
      </c>
      <c r="H286" s="193">
        <v>116.104</v>
      </c>
      <c r="I286" s="194"/>
      <c r="J286" s="195">
        <f>ROUND(I286*H286,2)</f>
        <v>0</v>
      </c>
      <c r="K286" s="191" t="s">
        <v>183</v>
      </c>
      <c r="L286" s="37"/>
      <c r="M286" s="196" t="s">
        <v>1</v>
      </c>
      <c r="N286" s="197" t="s">
        <v>45</v>
      </c>
      <c r="O286" s="69"/>
      <c r="P286" s="198">
        <f>O286*H286</f>
        <v>0</v>
      </c>
      <c r="Q286" s="198">
        <v>0.61404</v>
      </c>
      <c r="R286" s="198">
        <f>Q286*H286</f>
        <v>71.29250016</v>
      </c>
      <c r="S286" s="198">
        <v>0</v>
      </c>
      <c r="T286" s="199">
        <f>S286*H286</f>
        <v>0</v>
      </c>
      <c r="U286" s="32"/>
      <c r="V286" s="32"/>
      <c r="W286" s="32"/>
      <c r="X286" s="32"/>
      <c r="Y286" s="32"/>
      <c r="Z286" s="32"/>
      <c r="AA286" s="32"/>
      <c r="AB286" s="32"/>
      <c r="AC286" s="32"/>
      <c r="AD286" s="32"/>
      <c r="AE286" s="32"/>
      <c r="AR286" s="200" t="s">
        <v>184</v>
      </c>
      <c r="AT286" s="200" t="s">
        <v>179</v>
      </c>
      <c r="AU286" s="200" t="s">
        <v>89</v>
      </c>
      <c r="AY286" s="15" t="s">
        <v>177</v>
      </c>
      <c r="BE286" s="201">
        <f>IF(N286="základní",J286,0)</f>
        <v>0</v>
      </c>
      <c r="BF286" s="201">
        <f>IF(N286="snížená",J286,0)</f>
        <v>0</v>
      </c>
      <c r="BG286" s="201">
        <f>IF(N286="zákl. přenesená",J286,0)</f>
        <v>0</v>
      </c>
      <c r="BH286" s="201">
        <f>IF(N286="sníž. přenesená",J286,0)</f>
        <v>0</v>
      </c>
      <c r="BI286" s="201">
        <f>IF(N286="nulová",J286,0)</f>
        <v>0</v>
      </c>
      <c r="BJ286" s="15" t="s">
        <v>87</v>
      </c>
      <c r="BK286" s="201">
        <f>ROUND(I286*H286,2)</f>
        <v>0</v>
      </c>
      <c r="BL286" s="15" t="s">
        <v>184</v>
      </c>
      <c r="BM286" s="200" t="s">
        <v>614</v>
      </c>
    </row>
    <row r="287" spans="1:47" s="2" customFormat="1" ht="29.25">
      <c r="A287" s="32"/>
      <c r="B287" s="33"/>
      <c r="C287" s="34"/>
      <c r="D287" s="202" t="s">
        <v>186</v>
      </c>
      <c r="E287" s="34"/>
      <c r="F287" s="203" t="s">
        <v>345</v>
      </c>
      <c r="G287" s="34"/>
      <c r="H287" s="34"/>
      <c r="I287" s="204"/>
      <c r="J287" s="34"/>
      <c r="K287" s="34"/>
      <c r="L287" s="37"/>
      <c r="M287" s="205"/>
      <c r="N287" s="206"/>
      <c r="O287" s="69"/>
      <c r="P287" s="69"/>
      <c r="Q287" s="69"/>
      <c r="R287" s="69"/>
      <c r="S287" s="69"/>
      <c r="T287" s="70"/>
      <c r="U287" s="32"/>
      <c r="V287" s="32"/>
      <c r="W287" s="32"/>
      <c r="X287" s="32"/>
      <c r="Y287" s="32"/>
      <c r="Z287" s="32"/>
      <c r="AA287" s="32"/>
      <c r="AB287" s="32"/>
      <c r="AC287" s="32"/>
      <c r="AD287" s="32"/>
      <c r="AE287" s="32"/>
      <c r="AT287" s="15" t="s">
        <v>186</v>
      </c>
      <c r="AU287" s="15" t="s">
        <v>89</v>
      </c>
    </row>
    <row r="288" spans="1:47" s="2" customFormat="1" ht="19.5">
      <c r="A288" s="32"/>
      <c r="B288" s="33"/>
      <c r="C288" s="34"/>
      <c r="D288" s="202" t="s">
        <v>188</v>
      </c>
      <c r="E288" s="34"/>
      <c r="F288" s="207" t="s">
        <v>615</v>
      </c>
      <c r="G288" s="34"/>
      <c r="H288" s="34"/>
      <c r="I288" s="204"/>
      <c r="J288" s="34"/>
      <c r="K288" s="34"/>
      <c r="L288" s="37"/>
      <c r="M288" s="205"/>
      <c r="N288" s="206"/>
      <c r="O288" s="69"/>
      <c r="P288" s="69"/>
      <c r="Q288" s="69"/>
      <c r="R288" s="69"/>
      <c r="S288" s="69"/>
      <c r="T288" s="70"/>
      <c r="U288" s="32"/>
      <c r="V288" s="32"/>
      <c r="W288" s="32"/>
      <c r="X288" s="32"/>
      <c r="Y288" s="32"/>
      <c r="Z288" s="32"/>
      <c r="AA288" s="32"/>
      <c r="AB288" s="32"/>
      <c r="AC288" s="32"/>
      <c r="AD288" s="32"/>
      <c r="AE288" s="32"/>
      <c r="AT288" s="15" t="s">
        <v>188</v>
      </c>
      <c r="AU288" s="15" t="s">
        <v>89</v>
      </c>
    </row>
    <row r="289" spans="1:65" s="2" customFormat="1" ht="24.2" customHeight="1">
      <c r="A289" s="32"/>
      <c r="B289" s="33"/>
      <c r="C289" s="189" t="s">
        <v>446</v>
      </c>
      <c r="D289" s="189" t="s">
        <v>179</v>
      </c>
      <c r="E289" s="190" t="s">
        <v>354</v>
      </c>
      <c r="F289" s="191" t="s">
        <v>355</v>
      </c>
      <c r="G289" s="192" t="s">
        <v>182</v>
      </c>
      <c r="H289" s="193">
        <v>116.104</v>
      </c>
      <c r="I289" s="194"/>
      <c r="J289" s="195">
        <f>ROUND(I289*H289,2)</f>
        <v>0</v>
      </c>
      <c r="K289" s="191" t="s">
        <v>183</v>
      </c>
      <c r="L289" s="37"/>
      <c r="M289" s="196" t="s">
        <v>1</v>
      </c>
      <c r="N289" s="197" t="s">
        <v>45</v>
      </c>
      <c r="O289" s="69"/>
      <c r="P289" s="198">
        <f>O289*H289</f>
        <v>0</v>
      </c>
      <c r="Q289" s="198">
        <v>0.1514</v>
      </c>
      <c r="R289" s="198">
        <f>Q289*H289</f>
        <v>17.5781456</v>
      </c>
      <c r="S289" s="198">
        <v>0</v>
      </c>
      <c r="T289" s="199">
        <f>S289*H289</f>
        <v>0</v>
      </c>
      <c r="U289" s="32"/>
      <c r="V289" s="32"/>
      <c r="W289" s="32"/>
      <c r="X289" s="32"/>
      <c r="Y289" s="32"/>
      <c r="Z289" s="32"/>
      <c r="AA289" s="32"/>
      <c r="AB289" s="32"/>
      <c r="AC289" s="32"/>
      <c r="AD289" s="32"/>
      <c r="AE289" s="32"/>
      <c r="AR289" s="200" t="s">
        <v>184</v>
      </c>
      <c r="AT289" s="200" t="s">
        <v>179</v>
      </c>
      <c r="AU289" s="200" t="s">
        <v>89</v>
      </c>
      <c r="AY289" s="15" t="s">
        <v>177</v>
      </c>
      <c r="BE289" s="201">
        <f>IF(N289="základní",J289,0)</f>
        <v>0</v>
      </c>
      <c r="BF289" s="201">
        <f>IF(N289="snížená",J289,0)</f>
        <v>0</v>
      </c>
      <c r="BG289" s="201">
        <f>IF(N289="zákl. přenesená",J289,0)</f>
        <v>0</v>
      </c>
      <c r="BH289" s="201">
        <f>IF(N289="sníž. přenesená",J289,0)</f>
        <v>0</v>
      </c>
      <c r="BI289" s="201">
        <f>IF(N289="nulová",J289,0)</f>
        <v>0</v>
      </c>
      <c r="BJ289" s="15" t="s">
        <v>87</v>
      </c>
      <c r="BK289" s="201">
        <f>ROUND(I289*H289,2)</f>
        <v>0</v>
      </c>
      <c r="BL289" s="15" t="s">
        <v>184</v>
      </c>
      <c r="BM289" s="200" t="s">
        <v>616</v>
      </c>
    </row>
    <row r="290" spans="1:47" s="2" customFormat="1" ht="19.5">
      <c r="A290" s="32"/>
      <c r="B290" s="33"/>
      <c r="C290" s="34"/>
      <c r="D290" s="202" t="s">
        <v>186</v>
      </c>
      <c r="E290" s="34"/>
      <c r="F290" s="203" t="s">
        <v>357</v>
      </c>
      <c r="G290" s="34"/>
      <c r="H290" s="34"/>
      <c r="I290" s="204"/>
      <c r="J290" s="34"/>
      <c r="K290" s="34"/>
      <c r="L290" s="37"/>
      <c r="M290" s="205"/>
      <c r="N290" s="206"/>
      <c r="O290" s="69"/>
      <c r="P290" s="69"/>
      <c r="Q290" s="69"/>
      <c r="R290" s="69"/>
      <c r="S290" s="69"/>
      <c r="T290" s="70"/>
      <c r="U290" s="32"/>
      <c r="V290" s="32"/>
      <c r="W290" s="32"/>
      <c r="X290" s="32"/>
      <c r="Y290" s="32"/>
      <c r="Z290" s="32"/>
      <c r="AA290" s="32"/>
      <c r="AB290" s="32"/>
      <c r="AC290" s="32"/>
      <c r="AD290" s="32"/>
      <c r="AE290" s="32"/>
      <c r="AT290" s="15" t="s">
        <v>186</v>
      </c>
      <c r="AU290" s="15" t="s">
        <v>89</v>
      </c>
    </row>
    <row r="291" spans="1:47" s="2" customFormat="1" ht="78">
      <c r="A291" s="32"/>
      <c r="B291" s="33"/>
      <c r="C291" s="34"/>
      <c r="D291" s="202" t="s">
        <v>188</v>
      </c>
      <c r="E291" s="34"/>
      <c r="F291" s="207" t="s">
        <v>617</v>
      </c>
      <c r="G291" s="34"/>
      <c r="H291" s="34"/>
      <c r="I291" s="204"/>
      <c r="J291" s="34"/>
      <c r="K291" s="34"/>
      <c r="L291" s="37"/>
      <c r="M291" s="205"/>
      <c r="N291" s="206"/>
      <c r="O291" s="69"/>
      <c r="P291" s="69"/>
      <c r="Q291" s="69"/>
      <c r="R291" s="69"/>
      <c r="S291" s="69"/>
      <c r="T291" s="70"/>
      <c r="U291" s="32"/>
      <c r="V291" s="32"/>
      <c r="W291" s="32"/>
      <c r="X291" s="32"/>
      <c r="Y291" s="32"/>
      <c r="Z291" s="32"/>
      <c r="AA291" s="32"/>
      <c r="AB291" s="32"/>
      <c r="AC291" s="32"/>
      <c r="AD291" s="32"/>
      <c r="AE291" s="32"/>
      <c r="AT291" s="15" t="s">
        <v>188</v>
      </c>
      <c r="AU291" s="15" t="s">
        <v>89</v>
      </c>
    </row>
    <row r="292" spans="2:63" s="12" customFormat="1" ht="22.9" customHeight="1">
      <c r="B292" s="173"/>
      <c r="C292" s="174"/>
      <c r="D292" s="175" t="s">
        <v>79</v>
      </c>
      <c r="E292" s="187" t="s">
        <v>218</v>
      </c>
      <c r="F292" s="187" t="s">
        <v>358</v>
      </c>
      <c r="G292" s="174"/>
      <c r="H292" s="174"/>
      <c r="I292" s="177"/>
      <c r="J292" s="188">
        <f>BK292</f>
        <v>0</v>
      </c>
      <c r="K292" s="174"/>
      <c r="L292" s="179"/>
      <c r="M292" s="180"/>
      <c r="N292" s="181"/>
      <c r="O292" s="181"/>
      <c r="P292" s="182">
        <f>SUM(P293:P295)</f>
        <v>0</v>
      </c>
      <c r="Q292" s="181"/>
      <c r="R292" s="182">
        <f>SUM(R293:R295)</f>
        <v>0</v>
      </c>
      <c r="S292" s="181"/>
      <c r="T292" s="183">
        <f>SUM(T293:T295)</f>
        <v>0</v>
      </c>
      <c r="AR292" s="184" t="s">
        <v>87</v>
      </c>
      <c r="AT292" s="185" t="s">
        <v>79</v>
      </c>
      <c r="AU292" s="185" t="s">
        <v>87</v>
      </c>
      <c r="AY292" s="184" t="s">
        <v>177</v>
      </c>
      <c r="BK292" s="186">
        <f>SUM(BK293:BK295)</f>
        <v>0</v>
      </c>
    </row>
    <row r="293" spans="1:65" s="2" customFormat="1" ht="24.2" customHeight="1">
      <c r="A293" s="32"/>
      <c r="B293" s="33"/>
      <c r="C293" s="189" t="s">
        <v>451</v>
      </c>
      <c r="D293" s="189" t="s">
        <v>179</v>
      </c>
      <c r="E293" s="190" t="s">
        <v>360</v>
      </c>
      <c r="F293" s="191" t="s">
        <v>361</v>
      </c>
      <c r="G293" s="192" t="s">
        <v>362</v>
      </c>
      <c r="H293" s="193">
        <v>16</v>
      </c>
      <c r="I293" s="194"/>
      <c r="J293" s="195">
        <f>ROUND(I293*H293,2)</f>
        <v>0</v>
      </c>
      <c r="K293" s="191" t="s">
        <v>183</v>
      </c>
      <c r="L293" s="37"/>
      <c r="M293" s="196" t="s">
        <v>1</v>
      </c>
      <c r="N293" s="197" t="s">
        <v>45</v>
      </c>
      <c r="O293" s="69"/>
      <c r="P293" s="198">
        <f>O293*H293</f>
        <v>0</v>
      </c>
      <c r="Q293" s="198">
        <v>0</v>
      </c>
      <c r="R293" s="198">
        <f>Q293*H293</f>
        <v>0</v>
      </c>
      <c r="S293" s="198">
        <v>0</v>
      </c>
      <c r="T293" s="199">
        <f>S293*H293</f>
        <v>0</v>
      </c>
      <c r="U293" s="32"/>
      <c r="V293" s="32"/>
      <c r="W293" s="32"/>
      <c r="X293" s="32"/>
      <c r="Y293" s="32"/>
      <c r="Z293" s="32"/>
      <c r="AA293" s="32"/>
      <c r="AB293" s="32"/>
      <c r="AC293" s="32"/>
      <c r="AD293" s="32"/>
      <c r="AE293" s="32"/>
      <c r="AR293" s="200" t="s">
        <v>184</v>
      </c>
      <c r="AT293" s="200" t="s">
        <v>179</v>
      </c>
      <c r="AU293" s="200" t="s">
        <v>89</v>
      </c>
      <c r="AY293" s="15" t="s">
        <v>177</v>
      </c>
      <c r="BE293" s="201">
        <f>IF(N293="základní",J293,0)</f>
        <v>0</v>
      </c>
      <c r="BF293" s="201">
        <f>IF(N293="snížená",J293,0)</f>
        <v>0</v>
      </c>
      <c r="BG293" s="201">
        <f>IF(N293="zákl. přenesená",J293,0)</f>
        <v>0</v>
      </c>
      <c r="BH293" s="201">
        <f>IF(N293="sníž. přenesená",J293,0)</f>
        <v>0</v>
      </c>
      <c r="BI293" s="201">
        <f>IF(N293="nulová",J293,0)</f>
        <v>0</v>
      </c>
      <c r="BJ293" s="15" t="s">
        <v>87</v>
      </c>
      <c r="BK293" s="201">
        <f>ROUND(I293*H293,2)</f>
        <v>0</v>
      </c>
      <c r="BL293" s="15" t="s">
        <v>184</v>
      </c>
      <c r="BM293" s="200" t="s">
        <v>618</v>
      </c>
    </row>
    <row r="294" spans="1:47" s="2" customFormat="1" ht="19.5">
      <c r="A294" s="32"/>
      <c r="B294" s="33"/>
      <c r="C294" s="34"/>
      <c r="D294" s="202" t="s">
        <v>186</v>
      </c>
      <c r="E294" s="34"/>
      <c r="F294" s="203" t="s">
        <v>364</v>
      </c>
      <c r="G294" s="34"/>
      <c r="H294" s="34"/>
      <c r="I294" s="204"/>
      <c r="J294" s="34"/>
      <c r="K294" s="34"/>
      <c r="L294" s="37"/>
      <c r="M294" s="205"/>
      <c r="N294" s="206"/>
      <c r="O294" s="69"/>
      <c r="P294" s="69"/>
      <c r="Q294" s="69"/>
      <c r="R294" s="69"/>
      <c r="S294" s="69"/>
      <c r="T294" s="70"/>
      <c r="U294" s="32"/>
      <c r="V294" s="32"/>
      <c r="W294" s="32"/>
      <c r="X294" s="32"/>
      <c r="Y294" s="32"/>
      <c r="Z294" s="32"/>
      <c r="AA294" s="32"/>
      <c r="AB294" s="32"/>
      <c r="AC294" s="32"/>
      <c r="AD294" s="32"/>
      <c r="AE294" s="32"/>
      <c r="AT294" s="15" t="s">
        <v>186</v>
      </c>
      <c r="AU294" s="15" t="s">
        <v>89</v>
      </c>
    </row>
    <row r="295" spans="1:47" s="2" customFormat="1" ht="19.5">
      <c r="A295" s="32"/>
      <c r="B295" s="33"/>
      <c r="C295" s="34"/>
      <c r="D295" s="202" t="s">
        <v>188</v>
      </c>
      <c r="E295" s="34"/>
      <c r="F295" s="207" t="s">
        <v>244</v>
      </c>
      <c r="G295" s="34"/>
      <c r="H295" s="34"/>
      <c r="I295" s="204"/>
      <c r="J295" s="34"/>
      <c r="K295" s="34"/>
      <c r="L295" s="37"/>
      <c r="M295" s="205"/>
      <c r="N295" s="206"/>
      <c r="O295" s="69"/>
      <c r="P295" s="69"/>
      <c r="Q295" s="69"/>
      <c r="R295" s="69"/>
      <c r="S295" s="69"/>
      <c r="T295" s="70"/>
      <c r="U295" s="32"/>
      <c r="V295" s="32"/>
      <c r="W295" s="32"/>
      <c r="X295" s="32"/>
      <c r="Y295" s="32"/>
      <c r="Z295" s="32"/>
      <c r="AA295" s="32"/>
      <c r="AB295" s="32"/>
      <c r="AC295" s="32"/>
      <c r="AD295" s="32"/>
      <c r="AE295" s="32"/>
      <c r="AT295" s="15" t="s">
        <v>188</v>
      </c>
      <c r="AU295" s="15" t="s">
        <v>89</v>
      </c>
    </row>
    <row r="296" spans="2:63" s="12" customFormat="1" ht="22.9" customHeight="1">
      <c r="B296" s="173"/>
      <c r="C296" s="174"/>
      <c r="D296" s="175" t="s">
        <v>79</v>
      </c>
      <c r="E296" s="187" t="s">
        <v>220</v>
      </c>
      <c r="F296" s="187" t="s">
        <v>365</v>
      </c>
      <c r="G296" s="174"/>
      <c r="H296" s="174"/>
      <c r="I296" s="177"/>
      <c r="J296" s="188">
        <f>BK296</f>
        <v>0</v>
      </c>
      <c r="K296" s="174"/>
      <c r="L296" s="179"/>
      <c r="M296" s="180"/>
      <c r="N296" s="181"/>
      <c r="O296" s="181"/>
      <c r="P296" s="182">
        <f>SUM(P297:P315)</f>
        <v>0</v>
      </c>
      <c r="Q296" s="181"/>
      <c r="R296" s="182">
        <f>SUM(R297:R315)</f>
        <v>362.610295</v>
      </c>
      <c r="S296" s="181"/>
      <c r="T296" s="183">
        <f>SUM(T297:T315)</f>
        <v>325.801</v>
      </c>
      <c r="AR296" s="184" t="s">
        <v>87</v>
      </c>
      <c r="AT296" s="185" t="s">
        <v>79</v>
      </c>
      <c r="AU296" s="185" t="s">
        <v>87</v>
      </c>
      <c r="AY296" s="184" t="s">
        <v>177</v>
      </c>
      <c r="BK296" s="186">
        <f>SUM(BK297:BK315)</f>
        <v>0</v>
      </c>
    </row>
    <row r="297" spans="1:65" s="2" customFormat="1" ht="24.2" customHeight="1">
      <c r="A297" s="32"/>
      <c r="B297" s="33"/>
      <c r="C297" s="189" t="s">
        <v>457</v>
      </c>
      <c r="D297" s="189" t="s">
        <v>179</v>
      </c>
      <c r="E297" s="190" t="s">
        <v>619</v>
      </c>
      <c r="F297" s="191" t="s">
        <v>620</v>
      </c>
      <c r="G297" s="192" t="s">
        <v>350</v>
      </c>
      <c r="H297" s="193">
        <v>16</v>
      </c>
      <c r="I297" s="194"/>
      <c r="J297" s="195">
        <f>ROUND(I297*H297,2)</f>
        <v>0</v>
      </c>
      <c r="K297" s="191" t="s">
        <v>379</v>
      </c>
      <c r="L297" s="37"/>
      <c r="M297" s="196" t="s">
        <v>1</v>
      </c>
      <c r="N297" s="197" t="s">
        <v>45</v>
      </c>
      <c r="O297" s="69"/>
      <c r="P297" s="198">
        <f>O297*H297</f>
        <v>0</v>
      </c>
      <c r="Q297" s="198">
        <v>0.0231</v>
      </c>
      <c r="R297" s="198">
        <f>Q297*H297</f>
        <v>0.3696</v>
      </c>
      <c r="S297" s="198">
        <v>0</v>
      </c>
      <c r="T297" s="199">
        <f>S297*H297</f>
        <v>0</v>
      </c>
      <c r="U297" s="32"/>
      <c r="V297" s="32"/>
      <c r="W297" s="32"/>
      <c r="X297" s="32"/>
      <c r="Y297" s="32"/>
      <c r="Z297" s="32"/>
      <c r="AA297" s="32"/>
      <c r="AB297" s="32"/>
      <c r="AC297" s="32"/>
      <c r="AD297" s="32"/>
      <c r="AE297" s="32"/>
      <c r="AR297" s="200" t="s">
        <v>184</v>
      </c>
      <c r="AT297" s="200" t="s">
        <v>179</v>
      </c>
      <c r="AU297" s="200" t="s">
        <v>89</v>
      </c>
      <c r="AY297" s="15" t="s">
        <v>177</v>
      </c>
      <c r="BE297" s="201">
        <f>IF(N297="základní",J297,0)</f>
        <v>0</v>
      </c>
      <c r="BF297" s="201">
        <f>IF(N297="snížená",J297,0)</f>
        <v>0</v>
      </c>
      <c r="BG297" s="201">
        <f>IF(N297="zákl. přenesená",J297,0)</f>
        <v>0</v>
      </c>
      <c r="BH297" s="201">
        <f>IF(N297="sníž. přenesená",J297,0)</f>
        <v>0</v>
      </c>
      <c r="BI297" s="201">
        <f>IF(N297="nulová",J297,0)</f>
        <v>0</v>
      </c>
      <c r="BJ297" s="15" t="s">
        <v>87</v>
      </c>
      <c r="BK297" s="201">
        <f>ROUND(I297*H297,2)</f>
        <v>0</v>
      </c>
      <c r="BL297" s="15" t="s">
        <v>184</v>
      </c>
      <c r="BM297" s="200" t="s">
        <v>621</v>
      </c>
    </row>
    <row r="298" spans="1:47" s="2" customFormat="1" ht="19.5">
      <c r="A298" s="32"/>
      <c r="B298" s="33"/>
      <c r="C298" s="34"/>
      <c r="D298" s="202" t="s">
        <v>186</v>
      </c>
      <c r="E298" s="34"/>
      <c r="F298" s="203" t="s">
        <v>622</v>
      </c>
      <c r="G298" s="34"/>
      <c r="H298" s="34"/>
      <c r="I298" s="204"/>
      <c r="J298" s="34"/>
      <c r="K298" s="34"/>
      <c r="L298" s="37"/>
      <c r="M298" s="205"/>
      <c r="N298" s="206"/>
      <c r="O298" s="69"/>
      <c r="P298" s="69"/>
      <c r="Q298" s="69"/>
      <c r="R298" s="69"/>
      <c r="S298" s="69"/>
      <c r="T298" s="70"/>
      <c r="U298" s="32"/>
      <c r="V298" s="32"/>
      <c r="W298" s="32"/>
      <c r="X298" s="32"/>
      <c r="Y298" s="32"/>
      <c r="Z298" s="32"/>
      <c r="AA298" s="32"/>
      <c r="AB298" s="32"/>
      <c r="AC298" s="32"/>
      <c r="AD298" s="32"/>
      <c r="AE298" s="32"/>
      <c r="AT298" s="15" t="s">
        <v>186</v>
      </c>
      <c r="AU298" s="15" t="s">
        <v>89</v>
      </c>
    </row>
    <row r="299" spans="1:65" s="2" customFormat="1" ht="24.2" customHeight="1">
      <c r="A299" s="32"/>
      <c r="B299" s="33"/>
      <c r="C299" s="189" t="s">
        <v>461</v>
      </c>
      <c r="D299" s="189" t="s">
        <v>179</v>
      </c>
      <c r="E299" s="190" t="s">
        <v>623</v>
      </c>
      <c r="F299" s="191" t="s">
        <v>624</v>
      </c>
      <c r="G299" s="192" t="s">
        <v>350</v>
      </c>
      <c r="H299" s="193">
        <v>16</v>
      </c>
      <c r="I299" s="194"/>
      <c r="J299" s="195">
        <f>ROUND(I299*H299,2)</f>
        <v>0</v>
      </c>
      <c r="K299" s="191" t="s">
        <v>379</v>
      </c>
      <c r="L299" s="37"/>
      <c r="M299" s="196" t="s">
        <v>1</v>
      </c>
      <c r="N299" s="197" t="s">
        <v>45</v>
      </c>
      <c r="O299" s="69"/>
      <c r="P299" s="198">
        <f>O299*H299</f>
        <v>0</v>
      </c>
      <c r="Q299" s="198">
        <v>0.0396</v>
      </c>
      <c r="R299" s="198">
        <f>Q299*H299</f>
        <v>0.6336</v>
      </c>
      <c r="S299" s="198">
        <v>0</v>
      </c>
      <c r="T299" s="199">
        <f>S299*H299</f>
        <v>0</v>
      </c>
      <c r="U299" s="32"/>
      <c r="V299" s="32"/>
      <c r="W299" s="32"/>
      <c r="X299" s="32"/>
      <c r="Y299" s="32"/>
      <c r="Z299" s="32"/>
      <c r="AA299" s="32"/>
      <c r="AB299" s="32"/>
      <c r="AC299" s="32"/>
      <c r="AD299" s="32"/>
      <c r="AE299" s="32"/>
      <c r="AR299" s="200" t="s">
        <v>184</v>
      </c>
      <c r="AT299" s="200" t="s">
        <v>179</v>
      </c>
      <c r="AU299" s="200" t="s">
        <v>89</v>
      </c>
      <c r="AY299" s="15" t="s">
        <v>177</v>
      </c>
      <c r="BE299" s="201">
        <f>IF(N299="základní",J299,0)</f>
        <v>0</v>
      </c>
      <c r="BF299" s="201">
        <f>IF(N299="snížená",J299,0)</f>
        <v>0</v>
      </c>
      <c r="BG299" s="201">
        <f>IF(N299="zákl. přenesená",J299,0)</f>
        <v>0</v>
      </c>
      <c r="BH299" s="201">
        <f>IF(N299="sníž. přenesená",J299,0)</f>
        <v>0</v>
      </c>
      <c r="BI299" s="201">
        <f>IF(N299="nulová",J299,0)</f>
        <v>0</v>
      </c>
      <c r="BJ299" s="15" t="s">
        <v>87</v>
      </c>
      <c r="BK299" s="201">
        <f>ROUND(I299*H299,2)</f>
        <v>0</v>
      </c>
      <c r="BL299" s="15" t="s">
        <v>184</v>
      </c>
      <c r="BM299" s="200" t="s">
        <v>625</v>
      </c>
    </row>
    <row r="300" spans="1:47" s="2" customFormat="1" ht="19.5">
      <c r="A300" s="32"/>
      <c r="B300" s="33"/>
      <c r="C300" s="34"/>
      <c r="D300" s="202" t="s">
        <v>186</v>
      </c>
      <c r="E300" s="34"/>
      <c r="F300" s="203" t="s">
        <v>626</v>
      </c>
      <c r="G300" s="34"/>
      <c r="H300" s="34"/>
      <c r="I300" s="204"/>
      <c r="J300" s="34"/>
      <c r="K300" s="34"/>
      <c r="L300" s="37"/>
      <c r="M300" s="205"/>
      <c r="N300" s="206"/>
      <c r="O300" s="69"/>
      <c r="P300" s="69"/>
      <c r="Q300" s="69"/>
      <c r="R300" s="69"/>
      <c r="S300" s="69"/>
      <c r="T300" s="70"/>
      <c r="U300" s="32"/>
      <c r="V300" s="32"/>
      <c r="W300" s="32"/>
      <c r="X300" s="32"/>
      <c r="Y300" s="32"/>
      <c r="Z300" s="32"/>
      <c r="AA300" s="32"/>
      <c r="AB300" s="32"/>
      <c r="AC300" s="32"/>
      <c r="AD300" s="32"/>
      <c r="AE300" s="32"/>
      <c r="AT300" s="15" t="s">
        <v>186</v>
      </c>
      <c r="AU300" s="15" t="s">
        <v>89</v>
      </c>
    </row>
    <row r="301" spans="1:65" s="2" customFormat="1" ht="24.2" customHeight="1">
      <c r="A301" s="32"/>
      <c r="B301" s="33"/>
      <c r="C301" s="189" t="s">
        <v>468</v>
      </c>
      <c r="D301" s="189" t="s">
        <v>179</v>
      </c>
      <c r="E301" s="190" t="s">
        <v>367</v>
      </c>
      <c r="F301" s="191" t="s">
        <v>368</v>
      </c>
      <c r="G301" s="192" t="s">
        <v>362</v>
      </c>
      <c r="H301" s="193">
        <v>16</v>
      </c>
      <c r="I301" s="194"/>
      <c r="J301" s="195">
        <f>ROUND(I301*H301,2)</f>
        <v>0</v>
      </c>
      <c r="K301" s="191" t="s">
        <v>183</v>
      </c>
      <c r="L301" s="37"/>
      <c r="M301" s="196" t="s">
        <v>1</v>
      </c>
      <c r="N301" s="197" t="s">
        <v>45</v>
      </c>
      <c r="O301" s="69"/>
      <c r="P301" s="198">
        <f>O301*H301</f>
        <v>0</v>
      </c>
      <c r="Q301" s="198">
        <v>16.75142</v>
      </c>
      <c r="R301" s="198">
        <f>Q301*H301</f>
        <v>268.02272</v>
      </c>
      <c r="S301" s="198">
        <v>0</v>
      </c>
      <c r="T301" s="199">
        <f>S301*H301</f>
        <v>0</v>
      </c>
      <c r="U301" s="32"/>
      <c r="V301" s="32"/>
      <c r="W301" s="32"/>
      <c r="X301" s="32"/>
      <c r="Y301" s="32"/>
      <c r="Z301" s="32"/>
      <c r="AA301" s="32"/>
      <c r="AB301" s="32"/>
      <c r="AC301" s="32"/>
      <c r="AD301" s="32"/>
      <c r="AE301" s="32"/>
      <c r="AR301" s="200" t="s">
        <v>184</v>
      </c>
      <c r="AT301" s="200" t="s">
        <v>179</v>
      </c>
      <c r="AU301" s="200" t="s">
        <v>89</v>
      </c>
      <c r="AY301" s="15" t="s">
        <v>177</v>
      </c>
      <c r="BE301" s="201">
        <f>IF(N301="základní",J301,0)</f>
        <v>0</v>
      </c>
      <c r="BF301" s="201">
        <f>IF(N301="snížená",J301,0)</f>
        <v>0</v>
      </c>
      <c r="BG301" s="201">
        <f>IF(N301="zákl. přenesená",J301,0)</f>
        <v>0</v>
      </c>
      <c r="BH301" s="201">
        <f>IF(N301="sníž. přenesená",J301,0)</f>
        <v>0</v>
      </c>
      <c r="BI301" s="201">
        <f>IF(N301="nulová",J301,0)</f>
        <v>0</v>
      </c>
      <c r="BJ301" s="15" t="s">
        <v>87</v>
      </c>
      <c r="BK301" s="201">
        <f>ROUND(I301*H301,2)</f>
        <v>0</v>
      </c>
      <c r="BL301" s="15" t="s">
        <v>184</v>
      </c>
      <c r="BM301" s="200" t="s">
        <v>627</v>
      </c>
    </row>
    <row r="302" spans="1:47" s="2" customFormat="1" ht="19.5">
      <c r="A302" s="32"/>
      <c r="B302" s="33"/>
      <c r="C302" s="34"/>
      <c r="D302" s="202" t="s">
        <v>186</v>
      </c>
      <c r="E302" s="34"/>
      <c r="F302" s="203" t="s">
        <v>370</v>
      </c>
      <c r="G302" s="34"/>
      <c r="H302" s="34"/>
      <c r="I302" s="204"/>
      <c r="J302" s="34"/>
      <c r="K302" s="34"/>
      <c r="L302" s="37"/>
      <c r="M302" s="205"/>
      <c r="N302" s="206"/>
      <c r="O302" s="69"/>
      <c r="P302" s="69"/>
      <c r="Q302" s="69"/>
      <c r="R302" s="69"/>
      <c r="S302" s="69"/>
      <c r="T302" s="70"/>
      <c r="U302" s="32"/>
      <c r="V302" s="32"/>
      <c r="W302" s="32"/>
      <c r="X302" s="32"/>
      <c r="Y302" s="32"/>
      <c r="Z302" s="32"/>
      <c r="AA302" s="32"/>
      <c r="AB302" s="32"/>
      <c r="AC302" s="32"/>
      <c r="AD302" s="32"/>
      <c r="AE302" s="32"/>
      <c r="AT302" s="15" t="s">
        <v>186</v>
      </c>
      <c r="AU302" s="15" t="s">
        <v>89</v>
      </c>
    </row>
    <row r="303" spans="1:65" s="2" customFormat="1" ht="24.2" customHeight="1">
      <c r="A303" s="32"/>
      <c r="B303" s="33"/>
      <c r="C303" s="189" t="s">
        <v>472</v>
      </c>
      <c r="D303" s="189" t="s">
        <v>179</v>
      </c>
      <c r="E303" s="190" t="s">
        <v>372</v>
      </c>
      <c r="F303" s="191" t="s">
        <v>373</v>
      </c>
      <c r="G303" s="192" t="s">
        <v>350</v>
      </c>
      <c r="H303" s="193">
        <v>62.5</v>
      </c>
      <c r="I303" s="194"/>
      <c r="J303" s="195">
        <f>ROUND(I303*H303,2)</f>
        <v>0</v>
      </c>
      <c r="K303" s="191" t="s">
        <v>183</v>
      </c>
      <c r="L303" s="37"/>
      <c r="M303" s="196" t="s">
        <v>1</v>
      </c>
      <c r="N303" s="197" t="s">
        <v>45</v>
      </c>
      <c r="O303" s="69"/>
      <c r="P303" s="198">
        <f>O303*H303</f>
        <v>0</v>
      </c>
      <c r="Q303" s="198">
        <v>0.88535</v>
      </c>
      <c r="R303" s="198">
        <f>Q303*H303</f>
        <v>55.334375</v>
      </c>
      <c r="S303" s="198">
        <v>0</v>
      </c>
      <c r="T303" s="199">
        <f>S303*H303</f>
        <v>0</v>
      </c>
      <c r="U303" s="32"/>
      <c r="V303" s="32"/>
      <c r="W303" s="32"/>
      <c r="X303" s="32"/>
      <c r="Y303" s="32"/>
      <c r="Z303" s="32"/>
      <c r="AA303" s="32"/>
      <c r="AB303" s="32"/>
      <c r="AC303" s="32"/>
      <c r="AD303" s="32"/>
      <c r="AE303" s="32"/>
      <c r="AR303" s="200" t="s">
        <v>184</v>
      </c>
      <c r="AT303" s="200" t="s">
        <v>179</v>
      </c>
      <c r="AU303" s="200" t="s">
        <v>89</v>
      </c>
      <c r="AY303" s="15" t="s">
        <v>177</v>
      </c>
      <c r="BE303" s="201">
        <f>IF(N303="základní",J303,0)</f>
        <v>0</v>
      </c>
      <c r="BF303" s="201">
        <f>IF(N303="snížená",J303,0)</f>
        <v>0</v>
      </c>
      <c r="BG303" s="201">
        <f>IF(N303="zákl. přenesená",J303,0)</f>
        <v>0</v>
      </c>
      <c r="BH303" s="201">
        <f>IF(N303="sníž. přenesená",J303,0)</f>
        <v>0</v>
      </c>
      <c r="BI303" s="201">
        <f>IF(N303="nulová",J303,0)</f>
        <v>0</v>
      </c>
      <c r="BJ303" s="15" t="s">
        <v>87</v>
      </c>
      <c r="BK303" s="201">
        <f>ROUND(I303*H303,2)</f>
        <v>0</v>
      </c>
      <c r="BL303" s="15" t="s">
        <v>184</v>
      </c>
      <c r="BM303" s="200" t="s">
        <v>628</v>
      </c>
    </row>
    <row r="304" spans="1:47" s="2" customFormat="1" ht="19.5">
      <c r="A304" s="32"/>
      <c r="B304" s="33"/>
      <c r="C304" s="34"/>
      <c r="D304" s="202" t="s">
        <v>186</v>
      </c>
      <c r="E304" s="34"/>
      <c r="F304" s="203" t="s">
        <v>375</v>
      </c>
      <c r="G304" s="34"/>
      <c r="H304" s="34"/>
      <c r="I304" s="204"/>
      <c r="J304" s="34"/>
      <c r="K304" s="34"/>
      <c r="L304" s="37"/>
      <c r="M304" s="205"/>
      <c r="N304" s="206"/>
      <c r="O304" s="69"/>
      <c r="P304" s="69"/>
      <c r="Q304" s="69"/>
      <c r="R304" s="69"/>
      <c r="S304" s="69"/>
      <c r="T304" s="70"/>
      <c r="U304" s="32"/>
      <c r="V304" s="32"/>
      <c r="W304" s="32"/>
      <c r="X304" s="32"/>
      <c r="Y304" s="32"/>
      <c r="Z304" s="32"/>
      <c r="AA304" s="32"/>
      <c r="AB304" s="32"/>
      <c r="AC304" s="32"/>
      <c r="AD304" s="32"/>
      <c r="AE304" s="32"/>
      <c r="AT304" s="15" t="s">
        <v>186</v>
      </c>
      <c r="AU304" s="15" t="s">
        <v>89</v>
      </c>
    </row>
    <row r="305" spans="1:65" s="2" customFormat="1" ht="14.45" customHeight="1">
      <c r="A305" s="32"/>
      <c r="B305" s="33"/>
      <c r="C305" s="208" t="s">
        <v>479</v>
      </c>
      <c r="D305" s="208" t="s">
        <v>246</v>
      </c>
      <c r="E305" s="209" t="s">
        <v>377</v>
      </c>
      <c r="F305" s="210" t="s">
        <v>378</v>
      </c>
      <c r="G305" s="211" t="s">
        <v>350</v>
      </c>
      <c r="H305" s="212">
        <v>63.75</v>
      </c>
      <c r="I305" s="213"/>
      <c r="J305" s="214">
        <f>ROUND(I305*H305,2)</f>
        <v>0</v>
      </c>
      <c r="K305" s="210" t="s">
        <v>379</v>
      </c>
      <c r="L305" s="215"/>
      <c r="M305" s="216" t="s">
        <v>1</v>
      </c>
      <c r="N305" s="217" t="s">
        <v>45</v>
      </c>
      <c r="O305" s="69"/>
      <c r="P305" s="198">
        <f>O305*H305</f>
        <v>0</v>
      </c>
      <c r="Q305" s="198">
        <v>0.6</v>
      </c>
      <c r="R305" s="198">
        <f>Q305*H305</f>
        <v>38.25</v>
      </c>
      <c r="S305" s="198">
        <v>0</v>
      </c>
      <c r="T305" s="199">
        <f>S305*H305</f>
        <v>0</v>
      </c>
      <c r="U305" s="32"/>
      <c r="V305" s="32"/>
      <c r="W305" s="32"/>
      <c r="X305" s="32"/>
      <c r="Y305" s="32"/>
      <c r="Z305" s="32"/>
      <c r="AA305" s="32"/>
      <c r="AB305" s="32"/>
      <c r="AC305" s="32"/>
      <c r="AD305" s="32"/>
      <c r="AE305" s="32"/>
      <c r="AR305" s="200" t="s">
        <v>218</v>
      </c>
      <c r="AT305" s="200" t="s">
        <v>246</v>
      </c>
      <c r="AU305" s="200" t="s">
        <v>89</v>
      </c>
      <c r="AY305" s="15" t="s">
        <v>177</v>
      </c>
      <c r="BE305" s="201">
        <f>IF(N305="základní",J305,0)</f>
        <v>0</v>
      </c>
      <c r="BF305" s="201">
        <f>IF(N305="snížená",J305,0)</f>
        <v>0</v>
      </c>
      <c r="BG305" s="201">
        <f>IF(N305="zákl. přenesená",J305,0)</f>
        <v>0</v>
      </c>
      <c r="BH305" s="201">
        <f>IF(N305="sníž. přenesená",J305,0)</f>
        <v>0</v>
      </c>
      <c r="BI305" s="201">
        <f>IF(N305="nulová",J305,0)</f>
        <v>0</v>
      </c>
      <c r="BJ305" s="15" t="s">
        <v>87</v>
      </c>
      <c r="BK305" s="201">
        <f>ROUND(I305*H305,2)</f>
        <v>0</v>
      </c>
      <c r="BL305" s="15" t="s">
        <v>184</v>
      </c>
      <c r="BM305" s="200" t="s">
        <v>629</v>
      </c>
    </row>
    <row r="306" spans="1:47" s="2" customFormat="1" ht="11.25">
      <c r="A306" s="32"/>
      <c r="B306" s="33"/>
      <c r="C306" s="34"/>
      <c r="D306" s="202" t="s">
        <v>186</v>
      </c>
      <c r="E306" s="34"/>
      <c r="F306" s="203" t="s">
        <v>378</v>
      </c>
      <c r="G306" s="34"/>
      <c r="H306" s="34"/>
      <c r="I306" s="204"/>
      <c r="J306" s="34"/>
      <c r="K306" s="34"/>
      <c r="L306" s="37"/>
      <c r="M306" s="205"/>
      <c r="N306" s="206"/>
      <c r="O306" s="69"/>
      <c r="P306" s="69"/>
      <c r="Q306" s="69"/>
      <c r="R306" s="69"/>
      <c r="S306" s="69"/>
      <c r="T306" s="70"/>
      <c r="U306" s="32"/>
      <c r="V306" s="32"/>
      <c r="W306" s="32"/>
      <c r="X306" s="32"/>
      <c r="Y306" s="32"/>
      <c r="Z306" s="32"/>
      <c r="AA306" s="32"/>
      <c r="AB306" s="32"/>
      <c r="AC306" s="32"/>
      <c r="AD306" s="32"/>
      <c r="AE306" s="32"/>
      <c r="AT306" s="15" t="s">
        <v>186</v>
      </c>
      <c r="AU306" s="15" t="s">
        <v>89</v>
      </c>
    </row>
    <row r="307" spans="2:51" s="13" customFormat="1" ht="11.25">
      <c r="B307" s="222"/>
      <c r="C307" s="223"/>
      <c r="D307" s="202" t="s">
        <v>630</v>
      </c>
      <c r="E307" s="224" t="s">
        <v>1</v>
      </c>
      <c r="F307" s="225" t="s">
        <v>631</v>
      </c>
      <c r="G307" s="223"/>
      <c r="H307" s="226">
        <v>63.75</v>
      </c>
      <c r="I307" s="227"/>
      <c r="J307" s="223"/>
      <c r="K307" s="223"/>
      <c r="L307" s="228"/>
      <c r="M307" s="229"/>
      <c r="N307" s="230"/>
      <c r="O307" s="230"/>
      <c r="P307" s="230"/>
      <c r="Q307" s="230"/>
      <c r="R307" s="230"/>
      <c r="S307" s="230"/>
      <c r="T307" s="231"/>
      <c r="AT307" s="232" t="s">
        <v>630</v>
      </c>
      <c r="AU307" s="232" t="s">
        <v>89</v>
      </c>
      <c r="AV307" s="13" t="s">
        <v>89</v>
      </c>
      <c r="AW307" s="13" t="s">
        <v>36</v>
      </c>
      <c r="AX307" s="13" t="s">
        <v>87</v>
      </c>
      <c r="AY307" s="232" t="s">
        <v>177</v>
      </c>
    </row>
    <row r="308" spans="1:65" s="2" customFormat="1" ht="24.2" customHeight="1">
      <c r="A308" s="32"/>
      <c r="B308" s="33"/>
      <c r="C308" s="189" t="s">
        <v>485</v>
      </c>
      <c r="D308" s="189" t="s">
        <v>179</v>
      </c>
      <c r="E308" s="190" t="s">
        <v>387</v>
      </c>
      <c r="F308" s="191" t="s">
        <v>388</v>
      </c>
      <c r="G308" s="192" t="s">
        <v>350</v>
      </c>
      <c r="H308" s="193">
        <v>1631</v>
      </c>
      <c r="I308" s="194"/>
      <c r="J308" s="195">
        <f>ROUND(I308*H308,2)</f>
        <v>0</v>
      </c>
      <c r="K308" s="191" t="s">
        <v>183</v>
      </c>
      <c r="L308" s="37"/>
      <c r="M308" s="196" t="s">
        <v>1</v>
      </c>
      <c r="N308" s="197" t="s">
        <v>45</v>
      </c>
      <c r="O308" s="69"/>
      <c r="P308" s="198">
        <f>O308*H308</f>
        <v>0</v>
      </c>
      <c r="Q308" s="198">
        <v>0</v>
      </c>
      <c r="R308" s="198">
        <f>Q308*H308</f>
        <v>0</v>
      </c>
      <c r="S308" s="198">
        <v>0.194</v>
      </c>
      <c r="T308" s="199">
        <f>S308*H308</f>
        <v>316.414</v>
      </c>
      <c r="U308" s="32"/>
      <c r="V308" s="32"/>
      <c r="W308" s="32"/>
      <c r="X308" s="32"/>
      <c r="Y308" s="32"/>
      <c r="Z308" s="32"/>
      <c r="AA308" s="32"/>
      <c r="AB308" s="32"/>
      <c r="AC308" s="32"/>
      <c r="AD308" s="32"/>
      <c r="AE308" s="32"/>
      <c r="AR308" s="200" t="s">
        <v>184</v>
      </c>
      <c r="AT308" s="200" t="s">
        <v>179</v>
      </c>
      <c r="AU308" s="200" t="s">
        <v>89</v>
      </c>
      <c r="AY308" s="15" t="s">
        <v>177</v>
      </c>
      <c r="BE308" s="201">
        <f>IF(N308="základní",J308,0)</f>
        <v>0</v>
      </c>
      <c r="BF308" s="201">
        <f>IF(N308="snížená",J308,0)</f>
        <v>0</v>
      </c>
      <c r="BG308" s="201">
        <f>IF(N308="zákl. přenesená",J308,0)</f>
        <v>0</v>
      </c>
      <c r="BH308" s="201">
        <f>IF(N308="sníž. přenesená",J308,0)</f>
        <v>0</v>
      </c>
      <c r="BI308" s="201">
        <f>IF(N308="nulová",J308,0)</f>
        <v>0</v>
      </c>
      <c r="BJ308" s="15" t="s">
        <v>87</v>
      </c>
      <c r="BK308" s="201">
        <f>ROUND(I308*H308,2)</f>
        <v>0</v>
      </c>
      <c r="BL308" s="15" t="s">
        <v>184</v>
      </c>
      <c r="BM308" s="200" t="s">
        <v>632</v>
      </c>
    </row>
    <row r="309" spans="1:47" s="2" customFormat="1" ht="58.5">
      <c r="A309" s="32"/>
      <c r="B309" s="33"/>
      <c r="C309" s="34"/>
      <c r="D309" s="202" t="s">
        <v>186</v>
      </c>
      <c r="E309" s="34"/>
      <c r="F309" s="203" t="s">
        <v>390</v>
      </c>
      <c r="G309" s="34"/>
      <c r="H309" s="34"/>
      <c r="I309" s="204"/>
      <c r="J309" s="34"/>
      <c r="K309" s="34"/>
      <c r="L309" s="37"/>
      <c r="M309" s="205"/>
      <c r="N309" s="206"/>
      <c r="O309" s="69"/>
      <c r="P309" s="69"/>
      <c r="Q309" s="69"/>
      <c r="R309" s="69"/>
      <c r="S309" s="69"/>
      <c r="T309" s="70"/>
      <c r="U309" s="32"/>
      <c r="V309" s="32"/>
      <c r="W309" s="32"/>
      <c r="X309" s="32"/>
      <c r="Y309" s="32"/>
      <c r="Z309" s="32"/>
      <c r="AA309" s="32"/>
      <c r="AB309" s="32"/>
      <c r="AC309" s="32"/>
      <c r="AD309" s="32"/>
      <c r="AE309" s="32"/>
      <c r="AT309" s="15" t="s">
        <v>186</v>
      </c>
      <c r="AU309" s="15" t="s">
        <v>89</v>
      </c>
    </row>
    <row r="310" spans="1:47" s="2" customFormat="1" ht="136.5">
      <c r="A310" s="32"/>
      <c r="B310" s="33"/>
      <c r="C310" s="34"/>
      <c r="D310" s="202" t="s">
        <v>188</v>
      </c>
      <c r="E310" s="34"/>
      <c r="F310" s="207" t="s">
        <v>633</v>
      </c>
      <c r="G310" s="34"/>
      <c r="H310" s="34"/>
      <c r="I310" s="204"/>
      <c r="J310" s="34"/>
      <c r="K310" s="34"/>
      <c r="L310" s="37"/>
      <c r="M310" s="205"/>
      <c r="N310" s="206"/>
      <c r="O310" s="69"/>
      <c r="P310" s="69"/>
      <c r="Q310" s="69"/>
      <c r="R310" s="69"/>
      <c r="S310" s="69"/>
      <c r="T310" s="70"/>
      <c r="U310" s="32"/>
      <c r="V310" s="32"/>
      <c r="W310" s="32"/>
      <c r="X310" s="32"/>
      <c r="Y310" s="32"/>
      <c r="Z310" s="32"/>
      <c r="AA310" s="32"/>
      <c r="AB310" s="32"/>
      <c r="AC310" s="32"/>
      <c r="AD310" s="32"/>
      <c r="AE310" s="32"/>
      <c r="AT310" s="15" t="s">
        <v>188</v>
      </c>
      <c r="AU310" s="15" t="s">
        <v>89</v>
      </c>
    </row>
    <row r="311" spans="1:65" s="2" customFormat="1" ht="24.2" customHeight="1">
      <c r="A311" s="32"/>
      <c r="B311" s="33"/>
      <c r="C311" s="189" t="s">
        <v>494</v>
      </c>
      <c r="D311" s="189" t="s">
        <v>179</v>
      </c>
      <c r="E311" s="190" t="s">
        <v>634</v>
      </c>
      <c r="F311" s="191" t="s">
        <v>635</v>
      </c>
      <c r="G311" s="192" t="s">
        <v>350</v>
      </c>
      <c r="H311" s="193">
        <v>23</v>
      </c>
      <c r="I311" s="194"/>
      <c r="J311" s="195">
        <f>ROUND(I311*H311,2)</f>
        <v>0</v>
      </c>
      <c r="K311" s="191" t="s">
        <v>183</v>
      </c>
      <c r="L311" s="37"/>
      <c r="M311" s="196" t="s">
        <v>1</v>
      </c>
      <c r="N311" s="197" t="s">
        <v>45</v>
      </c>
      <c r="O311" s="69"/>
      <c r="P311" s="198">
        <f>O311*H311</f>
        <v>0</v>
      </c>
      <c r="Q311" s="198">
        <v>0</v>
      </c>
      <c r="R311" s="198">
        <f>Q311*H311</f>
        <v>0</v>
      </c>
      <c r="S311" s="198">
        <v>0.324</v>
      </c>
      <c r="T311" s="199">
        <f>S311*H311</f>
        <v>7.452</v>
      </c>
      <c r="U311" s="32"/>
      <c r="V311" s="32"/>
      <c r="W311" s="32"/>
      <c r="X311" s="32"/>
      <c r="Y311" s="32"/>
      <c r="Z311" s="32"/>
      <c r="AA311" s="32"/>
      <c r="AB311" s="32"/>
      <c r="AC311" s="32"/>
      <c r="AD311" s="32"/>
      <c r="AE311" s="32"/>
      <c r="AR311" s="200" t="s">
        <v>184</v>
      </c>
      <c r="AT311" s="200" t="s">
        <v>179</v>
      </c>
      <c r="AU311" s="200" t="s">
        <v>89</v>
      </c>
      <c r="AY311" s="15" t="s">
        <v>177</v>
      </c>
      <c r="BE311" s="201">
        <f>IF(N311="základní",J311,0)</f>
        <v>0</v>
      </c>
      <c r="BF311" s="201">
        <f>IF(N311="snížená",J311,0)</f>
        <v>0</v>
      </c>
      <c r="BG311" s="201">
        <f>IF(N311="zákl. přenesená",J311,0)</f>
        <v>0</v>
      </c>
      <c r="BH311" s="201">
        <f>IF(N311="sníž. přenesená",J311,0)</f>
        <v>0</v>
      </c>
      <c r="BI311" s="201">
        <f>IF(N311="nulová",J311,0)</f>
        <v>0</v>
      </c>
      <c r="BJ311" s="15" t="s">
        <v>87</v>
      </c>
      <c r="BK311" s="201">
        <f>ROUND(I311*H311,2)</f>
        <v>0</v>
      </c>
      <c r="BL311" s="15" t="s">
        <v>184</v>
      </c>
      <c r="BM311" s="200" t="s">
        <v>636</v>
      </c>
    </row>
    <row r="312" spans="1:47" s="2" customFormat="1" ht="58.5">
      <c r="A312" s="32"/>
      <c r="B312" s="33"/>
      <c r="C312" s="34"/>
      <c r="D312" s="202" t="s">
        <v>186</v>
      </c>
      <c r="E312" s="34"/>
      <c r="F312" s="203" t="s">
        <v>637</v>
      </c>
      <c r="G312" s="34"/>
      <c r="H312" s="34"/>
      <c r="I312" s="204"/>
      <c r="J312" s="34"/>
      <c r="K312" s="34"/>
      <c r="L312" s="37"/>
      <c r="M312" s="205"/>
      <c r="N312" s="206"/>
      <c r="O312" s="69"/>
      <c r="P312" s="69"/>
      <c r="Q312" s="69"/>
      <c r="R312" s="69"/>
      <c r="S312" s="69"/>
      <c r="T312" s="70"/>
      <c r="U312" s="32"/>
      <c r="V312" s="32"/>
      <c r="W312" s="32"/>
      <c r="X312" s="32"/>
      <c r="Y312" s="32"/>
      <c r="Z312" s="32"/>
      <c r="AA312" s="32"/>
      <c r="AB312" s="32"/>
      <c r="AC312" s="32"/>
      <c r="AD312" s="32"/>
      <c r="AE312" s="32"/>
      <c r="AT312" s="15" t="s">
        <v>186</v>
      </c>
      <c r="AU312" s="15" t="s">
        <v>89</v>
      </c>
    </row>
    <row r="313" spans="1:47" s="2" customFormat="1" ht="19.5">
      <c r="A313" s="32"/>
      <c r="B313" s="33"/>
      <c r="C313" s="34"/>
      <c r="D313" s="202" t="s">
        <v>188</v>
      </c>
      <c r="E313" s="34"/>
      <c r="F313" s="207" t="s">
        <v>638</v>
      </c>
      <c r="G313" s="34"/>
      <c r="H313" s="34"/>
      <c r="I313" s="204"/>
      <c r="J313" s="34"/>
      <c r="K313" s="34"/>
      <c r="L313" s="37"/>
      <c r="M313" s="205"/>
      <c r="N313" s="206"/>
      <c r="O313" s="69"/>
      <c r="P313" s="69"/>
      <c r="Q313" s="69"/>
      <c r="R313" s="69"/>
      <c r="S313" s="69"/>
      <c r="T313" s="70"/>
      <c r="U313" s="32"/>
      <c r="V313" s="32"/>
      <c r="W313" s="32"/>
      <c r="X313" s="32"/>
      <c r="Y313" s="32"/>
      <c r="Z313" s="32"/>
      <c r="AA313" s="32"/>
      <c r="AB313" s="32"/>
      <c r="AC313" s="32"/>
      <c r="AD313" s="32"/>
      <c r="AE313" s="32"/>
      <c r="AT313" s="15" t="s">
        <v>188</v>
      </c>
      <c r="AU313" s="15" t="s">
        <v>89</v>
      </c>
    </row>
    <row r="314" spans="1:65" s="2" customFormat="1" ht="24.2" customHeight="1">
      <c r="A314" s="32"/>
      <c r="B314" s="33"/>
      <c r="C314" s="189" t="s">
        <v>639</v>
      </c>
      <c r="D314" s="189" t="s">
        <v>179</v>
      </c>
      <c r="E314" s="190" t="s">
        <v>640</v>
      </c>
      <c r="F314" s="191" t="s">
        <v>641</v>
      </c>
      <c r="G314" s="192" t="s">
        <v>350</v>
      </c>
      <c r="H314" s="193">
        <v>7.5</v>
      </c>
      <c r="I314" s="194"/>
      <c r="J314" s="195">
        <f>ROUND(I314*H314,2)</f>
        <v>0</v>
      </c>
      <c r="K314" s="191" t="s">
        <v>183</v>
      </c>
      <c r="L314" s="37"/>
      <c r="M314" s="196" t="s">
        <v>1</v>
      </c>
      <c r="N314" s="197" t="s">
        <v>45</v>
      </c>
      <c r="O314" s="69"/>
      <c r="P314" s="198">
        <f>O314*H314</f>
        <v>0</v>
      </c>
      <c r="Q314" s="198">
        <v>0</v>
      </c>
      <c r="R314" s="198">
        <f>Q314*H314</f>
        <v>0</v>
      </c>
      <c r="S314" s="198">
        <v>0.258</v>
      </c>
      <c r="T314" s="199">
        <f>S314*H314</f>
        <v>1.935</v>
      </c>
      <c r="U314" s="32"/>
      <c r="V314" s="32"/>
      <c r="W314" s="32"/>
      <c r="X314" s="32"/>
      <c r="Y314" s="32"/>
      <c r="Z314" s="32"/>
      <c r="AA314" s="32"/>
      <c r="AB314" s="32"/>
      <c r="AC314" s="32"/>
      <c r="AD314" s="32"/>
      <c r="AE314" s="32"/>
      <c r="AR314" s="200" t="s">
        <v>184</v>
      </c>
      <c r="AT314" s="200" t="s">
        <v>179</v>
      </c>
      <c r="AU314" s="200" t="s">
        <v>89</v>
      </c>
      <c r="AY314" s="15" t="s">
        <v>177</v>
      </c>
      <c r="BE314" s="201">
        <f>IF(N314="základní",J314,0)</f>
        <v>0</v>
      </c>
      <c r="BF314" s="201">
        <f>IF(N314="snížená",J314,0)</f>
        <v>0</v>
      </c>
      <c r="BG314" s="201">
        <f>IF(N314="zákl. přenesená",J314,0)</f>
        <v>0</v>
      </c>
      <c r="BH314" s="201">
        <f>IF(N314="sníž. přenesená",J314,0)</f>
        <v>0</v>
      </c>
      <c r="BI314" s="201">
        <f>IF(N314="nulová",J314,0)</f>
        <v>0</v>
      </c>
      <c r="BJ314" s="15" t="s">
        <v>87</v>
      </c>
      <c r="BK314" s="201">
        <f>ROUND(I314*H314,2)</f>
        <v>0</v>
      </c>
      <c r="BL314" s="15" t="s">
        <v>184</v>
      </c>
      <c r="BM314" s="200" t="s">
        <v>642</v>
      </c>
    </row>
    <row r="315" spans="1:47" s="2" customFormat="1" ht="39">
      <c r="A315" s="32"/>
      <c r="B315" s="33"/>
      <c r="C315" s="34"/>
      <c r="D315" s="202" t="s">
        <v>186</v>
      </c>
      <c r="E315" s="34"/>
      <c r="F315" s="203" t="s">
        <v>643</v>
      </c>
      <c r="G315" s="34"/>
      <c r="H315" s="34"/>
      <c r="I315" s="204"/>
      <c r="J315" s="34"/>
      <c r="K315" s="34"/>
      <c r="L315" s="37"/>
      <c r="M315" s="205"/>
      <c r="N315" s="206"/>
      <c r="O315" s="69"/>
      <c r="P315" s="69"/>
      <c r="Q315" s="69"/>
      <c r="R315" s="69"/>
      <c r="S315" s="69"/>
      <c r="T315" s="70"/>
      <c r="U315" s="32"/>
      <c r="V315" s="32"/>
      <c r="W315" s="32"/>
      <c r="X315" s="32"/>
      <c r="Y315" s="32"/>
      <c r="Z315" s="32"/>
      <c r="AA315" s="32"/>
      <c r="AB315" s="32"/>
      <c r="AC315" s="32"/>
      <c r="AD315" s="32"/>
      <c r="AE315" s="32"/>
      <c r="AT315" s="15" t="s">
        <v>186</v>
      </c>
      <c r="AU315" s="15" t="s">
        <v>89</v>
      </c>
    </row>
    <row r="316" spans="2:63" s="12" customFormat="1" ht="22.9" customHeight="1">
      <c r="B316" s="173"/>
      <c r="C316" s="174"/>
      <c r="D316" s="175" t="s">
        <v>79</v>
      </c>
      <c r="E316" s="187" t="s">
        <v>392</v>
      </c>
      <c r="F316" s="187" t="s">
        <v>393</v>
      </c>
      <c r="G316" s="174"/>
      <c r="H316" s="174"/>
      <c r="I316" s="177"/>
      <c r="J316" s="188">
        <f>BK316</f>
        <v>0</v>
      </c>
      <c r="K316" s="174"/>
      <c r="L316" s="179"/>
      <c r="M316" s="180"/>
      <c r="N316" s="181"/>
      <c r="O316" s="181"/>
      <c r="P316" s="182">
        <f>SUM(P317:P325)</f>
        <v>0</v>
      </c>
      <c r="Q316" s="181"/>
      <c r="R316" s="182">
        <f>SUM(R317:R325)</f>
        <v>0</v>
      </c>
      <c r="S316" s="181"/>
      <c r="T316" s="183">
        <f>SUM(T317:T325)</f>
        <v>0</v>
      </c>
      <c r="AR316" s="184" t="s">
        <v>87</v>
      </c>
      <c r="AT316" s="185" t="s">
        <v>79</v>
      </c>
      <c r="AU316" s="185" t="s">
        <v>87</v>
      </c>
      <c r="AY316" s="184" t="s">
        <v>177</v>
      </c>
      <c r="BK316" s="186">
        <f>SUM(BK317:BK325)</f>
        <v>0</v>
      </c>
    </row>
    <row r="317" spans="1:65" s="2" customFormat="1" ht="24.2" customHeight="1">
      <c r="A317" s="32"/>
      <c r="B317" s="33"/>
      <c r="C317" s="189" t="s">
        <v>644</v>
      </c>
      <c r="D317" s="189" t="s">
        <v>179</v>
      </c>
      <c r="E317" s="190" t="s">
        <v>395</v>
      </c>
      <c r="F317" s="191" t="s">
        <v>396</v>
      </c>
      <c r="G317" s="192" t="s">
        <v>231</v>
      </c>
      <c r="H317" s="193">
        <v>780.256</v>
      </c>
      <c r="I317" s="194"/>
      <c r="J317" s="195">
        <f>ROUND(I317*H317,2)</f>
        <v>0</v>
      </c>
      <c r="K317" s="191" t="s">
        <v>183</v>
      </c>
      <c r="L317" s="37"/>
      <c r="M317" s="196" t="s">
        <v>1</v>
      </c>
      <c r="N317" s="197" t="s">
        <v>45</v>
      </c>
      <c r="O317" s="69"/>
      <c r="P317" s="198">
        <f>O317*H317</f>
        <v>0</v>
      </c>
      <c r="Q317" s="198">
        <v>0</v>
      </c>
      <c r="R317" s="198">
        <f>Q317*H317</f>
        <v>0</v>
      </c>
      <c r="S317" s="198">
        <v>0</v>
      </c>
      <c r="T317" s="199">
        <f>S317*H317</f>
        <v>0</v>
      </c>
      <c r="U317" s="32"/>
      <c r="V317" s="32"/>
      <c r="W317" s="32"/>
      <c r="X317" s="32"/>
      <c r="Y317" s="32"/>
      <c r="Z317" s="32"/>
      <c r="AA317" s="32"/>
      <c r="AB317" s="32"/>
      <c r="AC317" s="32"/>
      <c r="AD317" s="32"/>
      <c r="AE317" s="32"/>
      <c r="AR317" s="200" t="s">
        <v>184</v>
      </c>
      <c r="AT317" s="200" t="s">
        <v>179</v>
      </c>
      <c r="AU317" s="200" t="s">
        <v>89</v>
      </c>
      <c r="AY317" s="15" t="s">
        <v>177</v>
      </c>
      <c r="BE317" s="201">
        <f>IF(N317="základní",J317,0)</f>
        <v>0</v>
      </c>
      <c r="BF317" s="201">
        <f>IF(N317="snížená",J317,0)</f>
        <v>0</v>
      </c>
      <c r="BG317" s="201">
        <f>IF(N317="zákl. přenesená",J317,0)</f>
        <v>0</v>
      </c>
      <c r="BH317" s="201">
        <f>IF(N317="sníž. přenesená",J317,0)</f>
        <v>0</v>
      </c>
      <c r="BI317" s="201">
        <f>IF(N317="nulová",J317,0)</f>
        <v>0</v>
      </c>
      <c r="BJ317" s="15" t="s">
        <v>87</v>
      </c>
      <c r="BK317" s="201">
        <f>ROUND(I317*H317,2)</f>
        <v>0</v>
      </c>
      <c r="BL317" s="15" t="s">
        <v>184</v>
      </c>
      <c r="BM317" s="200" t="s">
        <v>645</v>
      </c>
    </row>
    <row r="318" spans="1:47" s="2" customFormat="1" ht="29.25">
      <c r="A318" s="32"/>
      <c r="B318" s="33"/>
      <c r="C318" s="34"/>
      <c r="D318" s="202" t="s">
        <v>186</v>
      </c>
      <c r="E318" s="34"/>
      <c r="F318" s="203" t="s">
        <v>398</v>
      </c>
      <c r="G318" s="34"/>
      <c r="H318" s="34"/>
      <c r="I318" s="204"/>
      <c r="J318" s="34"/>
      <c r="K318" s="34"/>
      <c r="L318" s="37"/>
      <c r="M318" s="205"/>
      <c r="N318" s="206"/>
      <c r="O318" s="69"/>
      <c r="P318" s="69"/>
      <c r="Q318" s="69"/>
      <c r="R318" s="69"/>
      <c r="S318" s="69"/>
      <c r="T318" s="70"/>
      <c r="U318" s="32"/>
      <c r="V318" s="32"/>
      <c r="W318" s="32"/>
      <c r="X318" s="32"/>
      <c r="Y318" s="32"/>
      <c r="Z318" s="32"/>
      <c r="AA318" s="32"/>
      <c r="AB318" s="32"/>
      <c r="AC318" s="32"/>
      <c r="AD318" s="32"/>
      <c r="AE318" s="32"/>
      <c r="AT318" s="15" t="s">
        <v>186</v>
      </c>
      <c r="AU318" s="15" t="s">
        <v>89</v>
      </c>
    </row>
    <row r="319" spans="1:65" s="2" customFormat="1" ht="24.2" customHeight="1">
      <c r="A319" s="32"/>
      <c r="B319" s="33"/>
      <c r="C319" s="189" t="s">
        <v>646</v>
      </c>
      <c r="D319" s="189" t="s">
        <v>179</v>
      </c>
      <c r="E319" s="190" t="s">
        <v>400</v>
      </c>
      <c r="F319" s="191" t="s">
        <v>401</v>
      </c>
      <c r="G319" s="192" t="s">
        <v>231</v>
      </c>
      <c r="H319" s="193">
        <v>1090.231</v>
      </c>
      <c r="I319" s="194"/>
      <c r="J319" s="195">
        <f>ROUND(I319*H319,2)</f>
        <v>0</v>
      </c>
      <c r="K319" s="191" t="s">
        <v>183</v>
      </c>
      <c r="L319" s="37"/>
      <c r="M319" s="196" t="s">
        <v>1</v>
      </c>
      <c r="N319" s="197" t="s">
        <v>45</v>
      </c>
      <c r="O319" s="69"/>
      <c r="P319" s="198">
        <f>O319*H319</f>
        <v>0</v>
      </c>
      <c r="Q319" s="198">
        <v>0</v>
      </c>
      <c r="R319" s="198">
        <f>Q319*H319</f>
        <v>0</v>
      </c>
      <c r="S319" s="198">
        <v>0</v>
      </c>
      <c r="T319" s="199">
        <f>S319*H319</f>
        <v>0</v>
      </c>
      <c r="U319" s="32"/>
      <c r="V319" s="32"/>
      <c r="W319" s="32"/>
      <c r="X319" s="32"/>
      <c r="Y319" s="32"/>
      <c r="Z319" s="32"/>
      <c r="AA319" s="32"/>
      <c r="AB319" s="32"/>
      <c r="AC319" s="32"/>
      <c r="AD319" s="32"/>
      <c r="AE319" s="32"/>
      <c r="AR319" s="200" t="s">
        <v>184</v>
      </c>
      <c r="AT319" s="200" t="s">
        <v>179</v>
      </c>
      <c r="AU319" s="200" t="s">
        <v>89</v>
      </c>
      <c r="AY319" s="15" t="s">
        <v>177</v>
      </c>
      <c r="BE319" s="201">
        <f>IF(N319="základní",J319,0)</f>
        <v>0</v>
      </c>
      <c r="BF319" s="201">
        <f>IF(N319="snížená",J319,0)</f>
        <v>0</v>
      </c>
      <c r="BG319" s="201">
        <f>IF(N319="zákl. přenesená",J319,0)</f>
        <v>0</v>
      </c>
      <c r="BH319" s="201">
        <f>IF(N319="sníž. přenesená",J319,0)</f>
        <v>0</v>
      </c>
      <c r="BI319" s="201">
        <f>IF(N319="nulová",J319,0)</f>
        <v>0</v>
      </c>
      <c r="BJ319" s="15" t="s">
        <v>87</v>
      </c>
      <c r="BK319" s="201">
        <f>ROUND(I319*H319,2)</f>
        <v>0</v>
      </c>
      <c r="BL319" s="15" t="s">
        <v>184</v>
      </c>
      <c r="BM319" s="200" t="s">
        <v>647</v>
      </c>
    </row>
    <row r="320" spans="1:47" s="2" customFormat="1" ht="29.25">
      <c r="A320" s="32"/>
      <c r="B320" s="33"/>
      <c r="C320" s="34"/>
      <c r="D320" s="202" t="s">
        <v>186</v>
      </c>
      <c r="E320" s="34"/>
      <c r="F320" s="203" t="s">
        <v>403</v>
      </c>
      <c r="G320" s="34"/>
      <c r="H320" s="34"/>
      <c r="I320" s="204"/>
      <c r="J320" s="34"/>
      <c r="K320" s="34"/>
      <c r="L320" s="37"/>
      <c r="M320" s="205"/>
      <c r="N320" s="206"/>
      <c r="O320" s="69"/>
      <c r="P320" s="69"/>
      <c r="Q320" s="69"/>
      <c r="R320" s="69"/>
      <c r="S320" s="69"/>
      <c r="T320" s="70"/>
      <c r="U320" s="32"/>
      <c r="V320" s="32"/>
      <c r="W320" s="32"/>
      <c r="X320" s="32"/>
      <c r="Y320" s="32"/>
      <c r="Z320" s="32"/>
      <c r="AA320" s="32"/>
      <c r="AB320" s="32"/>
      <c r="AC320" s="32"/>
      <c r="AD320" s="32"/>
      <c r="AE320" s="32"/>
      <c r="AT320" s="15" t="s">
        <v>186</v>
      </c>
      <c r="AU320" s="15" t="s">
        <v>89</v>
      </c>
    </row>
    <row r="321" spans="1:65" s="2" customFormat="1" ht="14.45" customHeight="1">
      <c r="A321" s="32"/>
      <c r="B321" s="33"/>
      <c r="C321" s="189" t="s">
        <v>648</v>
      </c>
      <c r="D321" s="189" t="s">
        <v>179</v>
      </c>
      <c r="E321" s="190" t="s">
        <v>405</v>
      </c>
      <c r="F321" s="191" t="s">
        <v>406</v>
      </c>
      <c r="G321" s="192" t="s">
        <v>231</v>
      </c>
      <c r="H321" s="193">
        <v>1870.487</v>
      </c>
      <c r="I321" s="194"/>
      <c r="J321" s="195">
        <f>ROUND(I321*H321,2)</f>
        <v>0</v>
      </c>
      <c r="K321" s="191" t="s">
        <v>183</v>
      </c>
      <c r="L321" s="37"/>
      <c r="M321" s="196" t="s">
        <v>1</v>
      </c>
      <c r="N321" s="197" t="s">
        <v>45</v>
      </c>
      <c r="O321" s="69"/>
      <c r="P321" s="198">
        <f>O321*H321</f>
        <v>0</v>
      </c>
      <c r="Q321" s="198">
        <v>0</v>
      </c>
      <c r="R321" s="198">
        <f>Q321*H321</f>
        <v>0</v>
      </c>
      <c r="S321" s="198">
        <v>0</v>
      </c>
      <c r="T321" s="199">
        <f>S321*H321</f>
        <v>0</v>
      </c>
      <c r="U321" s="32"/>
      <c r="V321" s="32"/>
      <c r="W321" s="32"/>
      <c r="X321" s="32"/>
      <c r="Y321" s="32"/>
      <c r="Z321" s="32"/>
      <c r="AA321" s="32"/>
      <c r="AB321" s="32"/>
      <c r="AC321" s="32"/>
      <c r="AD321" s="32"/>
      <c r="AE321" s="32"/>
      <c r="AR321" s="200" t="s">
        <v>184</v>
      </c>
      <c r="AT321" s="200" t="s">
        <v>179</v>
      </c>
      <c r="AU321" s="200" t="s">
        <v>89</v>
      </c>
      <c r="AY321" s="15" t="s">
        <v>177</v>
      </c>
      <c r="BE321" s="201">
        <f>IF(N321="základní",J321,0)</f>
        <v>0</v>
      </c>
      <c r="BF321" s="201">
        <f>IF(N321="snížená",J321,0)</f>
        <v>0</v>
      </c>
      <c r="BG321" s="201">
        <f>IF(N321="zákl. přenesená",J321,0)</f>
        <v>0</v>
      </c>
      <c r="BH321" s="201">
        <f>IF(N321="sníž. přenesená",J321,0)</f>
        <v>0</v>
      </c>
      <c r="BI321" s="201">
        <f>IF(N321="nulová",J321,0)</f>
        <v>0</v>
      </c>
      <c r="BJ321" s="15" t="s">
        <v>87</v>
      </c>
      <c r="BK321" s="201">
        <f>ROUND(I321*H321,2)</f>
        <v>0</v>
      </c>
      <c r="BL321" s="15" t="s">
        <v>184</v>
      </c>
      <c r="BM321" s="200" t="s">
        <v>649</v>
      </c>
    </row>
    <row r="322" spans="1:47" s="2" customFormat="1" ht="19.5">
      <c r="A322" s="32"/>
      <c r="B322" s="33"/>
      <c r="C322" s="34"/>
      <c r="D322" s="202" t="s">
        <v>186</v>
      </c>
      <c r="E322" s="34"/>
      <c r="F322" s="203" t="s">
        <v>408</v>
      </c>
      <c r="G322" s="34"/>
      <c r="H322" s="34"/>
      <c r="I322" s="204"/>
      <c r="J322" s="34"/>
      <c r="K322" s="34"/>
      <c r="L322" s="37"/>
      <c r="M322" s="205"/>
      <c r="N322" s="206"/>
      <c r="O322" s="69"/>
      <c r="P322" s="69"/>
      <c r="Q322" s="69"/>
      <c r="R322" s="69"/>
      <c r="S322" s="69"/>
      <c r="T322" s="70"/>
      <c r="U322" s="32"/>
      <c r="V322" s="32"/>
      <c r="W322" s="32"/>
      <c r="X322" s="32"/>
      <c r="Y322" s="32"/>
      <c r="Z322" s="32"/>
      <c r="AA322" s="32"/>
      <c r="AB322" s="32"/>
      <c r="AC322" s="32"/>
      <c r="AD322" s="32"/>
      <c r="AE322" s="32"/>
      <c r="AT322" s="15" t="s">
        <v>186</v>
      </c>
      <c r="AU322" s="15" t="s">
        <v>89</v>
      </c>
    </row>
    <row r="323" spans="1:65" s="2" customFormat="1" ht="24.2" customHeight="1">
      <c r="A323" s="32"/>
      <c r="B323" s="33"/>
      <c r="C323" s="189" t="s">
        <v>650</v>
      </c>
      <c r="D323" s="189" t="s">
        <v>179</v>
      </c>
      <c r="E323" s="190" t="s">
        <v>410</v>
      </c>
      <c r="F323" s="191" t="s">
        <v>411</v>
      </c>
      <c r="G323" s="192" t="s">
        <v>231</v>
      </c>
      <c r="H323" s="193">
        <v>7481.948</v>
      </c>
      <c r="I323" s="194"/>
      <c r="J323" s="195">
        <f>ROUND(I323*H323,2)</f>
        <v>0</v>
      </c>
      <c r="K323" s="191" t="s">
        <v>183</v>
      </c>
      <c r="L323" s="37"/>
      <c r="M323" s="196" t="s">
        <v>1</v>
      </c>
      <c r="N323" s="197" t="s">
        <v>45</v>
      </c>
      <c r="O323" s="69"/>
      <c r="P323" s="198">
        <f>O323*H323</f>
        <v>0</v>
      </c>
      <c r="Q323" s="198">
        <v>0</v>
      </c>
      <c r="R323" s="198">
        <f>Q323*H323</f>
        <v>0</v>
      </c>
      <c r="S323" s="198">
        <v>0</v>
      </c>
      <c r="T323" s="199">
        <f>S323*H323</f>
        <v>0</v>
      </c>
      <c r="U323" s="32"/>
      <c r="V323" s="32"/>
      <c r="W323" s="32"/>
      <c r="X323" s="32"/>
      <c r="Y323" s="32"/>
      <c r="Z323" s="32"/>
      <c r="AA323" s="32"/>
      <c r="AB323" s="32"/>
      <c r="AC323" s="32"/>
      <c r="AD323" s="32"/>
      <c r="AE323" s="32"/>
      <c r="AR323" s="200" t="s">
        <v>184</v>
      </c>
      <c r="AT323" s="200" t="s">
        <v>179</v>
      </c>
      <c r="AU323" s="200" t="s">
        <v>89</v>
      </c>
      <c r="AY323" s="15" t="s">
        <v>177</v>
      </c>
      <c r="BE323" s="201">
        <f>IF(N323="základní",J323,0)</f>
        <v>0</v>
      </c>
      <c r="BF323" s="201">
        <f>IF(N323="snížená",J323,0)</f>
        <v>0</v>
      </c>
      <c r="BG323" s="201">
        <f>IF(N323="zákl. přenesená",J323,0)</f>
        <v>0</v>
      </c>
      <c r="BH323" s="201">
        <f>IF(N323="sníž. přenesená",J323,0)</f>
        <v>0</v>
      </c>
      <c r="BI323" s="201">
        <f>IF(N323="nulová",J323,0)</f>
        <v>0</v>
      </c>
      <c r="BJ323" s="15" t="s">
        <v>87</v>
      </c>
      <c r="BK323" s="201">
        <f>ROUND(I323*H323,2)</f>
        <v>0</v>
      </c>
      <c r="BL323" s="15" t="s">
        <v>184</v>
      </c>
      <c r="BM323" s="200" t="s">
        <v>651</v>
      </c>
    </row>
    <row r="324" spans="1:47" s="2" customFormat="1" ht="29.25">
      <c r="A324" s="32"/>
      <c r="B324" s="33"/>
      <c r="C324" s="34"/>
      <c r="D324" s="202" t="s">
        <v>186</v>
      </c>
      <c r="E324" s="34"/>
      <c r="F324" s="203" t="s">
        <v>413</v>
      </c>
      <c r="G324" s="34"/>
      <c r="H324" s="34"/>
      <c r="I324" s="204"/>
      <c r="J324" s="34"/>
      <c r="K324" s="34"/>
      <c r="L324" s="37"/>
      <c r="M324" s="205"/>
      <c r="N324" s="206"/>
      <c r="O324" s="69"/>
      <c r="P324" s="69"/>
      <c r="Q324" s="69"/>
      <c r="R324" s="69"/>
      <c r="S324" s="69"/>
      <c r="T324" s="70"/>
      <c r="U324" s="32"/>
      <c r="V324" s="32"/>
      <c r="W324" s="32"/>
      <c r="X324" s="32"/>
      <c r="Y324" s="32"/>
      <c r="Z324" s="32"/>
      <c r="AA324" s="32"/>
      <c r="AB324" s="32"/>
      <c r="AC324" s="32"/>
      <c r="AD324" s="32"/>
      <c r="AE324" s="32"/>
      <c r="AT324" s="15" t="s">
        <v>186</v>
      </c>
      <c r="AU324" s="15" t="s">
        <v>89</v>
      </c>
    </row>
    <row r="325" spans="1:47" s="2" customFormat="1" ht="19.5">
      <c r="A325" s="32"/>
      <c r="B325" s="33"/>
      <c r="C325" s="34"/>
      <c r="D325" s="202" t="s">
        <v>188</v>
      </c>
      <c r="E325" s="34"/>
      <c r="F325" s="207" t="s">
        <v>652</v>
      </c>
      <c r="G325" s="34"/>
      <c r="H325" s="34"/>
      <c r="I325" s="204"/>
      <c r="J325" s="34"/>
      <c r="K325" s="34"/>
      <c r="L325" s="37"/>
      <c r="M325" s="205"/>
      <c r="N325" s="206"/>
      <c r="O325" s="69"/>
      <c r="P325" s="69"/>
      <c r="Q325" s="69"/>
      <c r="R325" s="69"/>
      <c r="S325" s="69"/>
      <c r="T325" s="70"/>
      <c r="U325" s="32"/>
      <c r="V325" s="32"/>
      <c r="W325" s="32"/>
      <c r="X325" s="32"/>
      <c r="Y325" s="32"/>
      <c r="Z325" s="32"/>
      <c r="AA325" s="32"/>
      <c r="AB325" s="32"/>
      <c r="AC325" s="32"/>
      <c r="AD325" s="32"/>
      <c r="AE325" s="32"/>
      <c r="AT325" s="15" t="s">
        <v>188</v>
      </c>
      <c r="AU325" s="15" t="s">
        <v>89</v>
      </c>
    </row>
    <row r="326" spans="2:63" s="12" customFormat="1" ht="22.9" customHeight="1">
      <c r="B326" s="173"/>
      <c r="C326" s="174"/>
      <c r="D326" s="175" t="s">
        <v>79</v>
      </c>
      <c r="E326" s="187" t="s">
        <v>415</v>
      </c>
      <c r="F326" s="187" t="s">
        <v>416</v>
      </c>
      <c r="G326" s="174"/>
      <c r="H326" s="174"/>
      <c r="I326" s="177"/>
      <c r="J326" s="188">
        <f>BK326</f>
        <v>0</v>
      </c>
      <c r="K326" s="174"/>
      <c r="L326" s="179"/>
      <c r="M326" s="180"/>
      <c r="N326" s="181"/>
      <c r="O326" s="181"/>
      <c r="P326" s="182">
        <f>SUM(P327:P328)</f>
        <v>0</v>
      </c>
      <c r="Q326" s="181"/>
      <c r="R326" s="182">
        <f>SUM(R327:R328)</f>
        <v>0</v>
      </c>
      <c r="S326" s="181"/>
      <c r="T326" s="183">
        <f>SUM(T327:T328)</f>
        <v>0</v>
      </c>
      <c r="AR326" s="184" t="s">
        <v>87</v>
      </c>
      <c r="AT326" s="185" t="s">
        <v>79</v>
      </c>
      <c r="AU326" s="185" t="s">
        <v>87</v>
      </c>
      <c r="AY326" s="184" t="s">
        <v>177</v>
      </c>
      <c r="BK326" s="186">
        <f>SUM(BK327:BK328)</f>
        <v>0</v>
      </c>
    </row>
    <row r="327" spans="1:65" s="2" customFormat="1" ht="24.2" customHeight="1">
      <c r="A327" s="32"/>
      <c r="B327" s="33"/>
      <c r="C327" s="189" t="s">
        <v>653</v>
      </c>
      <c r="D327" s="189" t="s">
        <v>179</v>
      </c>
      <c r="E327" s="190" t="s">
        <v>418</v>
      </c>
      <c r="F327" s="191" t="s">
        <v>419</v>
      </c>
      <c r="G327" s="192" t="s">
        <v>231</v>
      </c>
      <c r="H327" s="193">
        <v>6126.91</v>
      </c>
      <c r="I327" s="194"/>
      <c r="J327" s="195">
        <f>ROUND(I327*H327,2)</f>
        <v>0</v>
      </c>
      <c r="K327" s="191" t="s">
        <v>183</v>
      </c>
      <c r="L327" s="37"/>
      <c r="M327" s="196" t="s">
        <v>1</v>
      </c>
      <c r="N327" s="197" t="s">
        <v>45</v>
      </c>
      <c r="O327" s="69"/>
      <c r="P327" s="198">
        <f>O327*H327</f>
        <v>0</v>
      </c>
      <c r="Q327" s="198">
        <v>0</v>
      </c>
      <c r="R327" s="198">
        <f>Q327*H327</f>
        <v>0</v>
      </c>
      <c r="S327" s="198">
        <v>0</v>
      </c>
      <c r="T327" s="199">
        <f>S327*H327</f>
        <v>0</v>
      </c>
      <c r="U327" s="32"/>
      <c r="V327" s="32"/>
      <c r="W327" s="32"/>
      <c r="X327" s="32"/>
      <c r="Y327" s="32"/>
      <c r="Z327" s="32"/>
      <c r="AA327" s="32"/>
      <c r="AB327" s="32"/>
      <c r="AC327" s="32"/>
      <c r="AD327" s="32"/>
      <c r="AE327" s="32"/>
      <c r="AR327" s="200" t="s">
        <v>184</v>
      </c>
      <c r="AT327" s="200" t="s">
        <v>179</v>
      </c>
      <c r="AU327" s="200" t="s">
        <v>89</v>
      </c>
      <c r="AY327" s="15" t="s">
        <v>177</v>
      </c>
      <c r="BE327" s="201">
        <f>IF(N327="základní",J327,0)</f>
        <v>0</v>
      </c>
      <c r="BF327" s="201">
        <f>IF(N327="snížená",J327,0)</f>
        <v>0</v>
      </c>
      <c r="BG327" s="201">
        <f>IF(N327="zákl. přenesená",J327,0)</f>
        <v>0</v>
      </c>
      <c r="BH327" s="201">
        <f>IF(N327="sníž. přenesená",J327,0)</f>
        <v>0</v>
      </c>
      <c r="BI327" s="201">
        <f>IF(N327="nulová",J327,0)</f>
        <v>0</v>
      </c>
      <c r="BJ327" s="15" t="s">
        <v>87</v>
      </c>
      <c r="BK327" s="201">
        <f>ROUND(I327*H327,2)</f>
        <v>0</v>
      </c>
      <c r="BL327" s="15" t="s">
        <v>184</v>
      </c>
      <c r="BM327" s="200" t="s">
        <v>654</v>
      </c>
    </row>
    <row r="328" spans="1:47" s="2" customFormat="1" ht="29.25">
      <c r="A328" s="32"/>
      <c r="B328" s="33"/>
      <c r="C328" s="34"/>
      <c r="D328" s="202" t="s">
        <v>186</v>
      </c>
      <c r="E328" s="34"/>
      <c r="F328" s="203" t="s">
        <v>421</v>
      </c>
      <c r="G328" s="34"/>
      <c r="H328" s="34"/>
      <c r="I328" s="204"/>
      <c r="J328" s="34"/>
      <c r="K328" s="34"/>
      <c r="L328" s="37"/>
      <c r="M328" s="205"/>
      <c r="N328" s="206"/>
      <c r="O328" s="69"/>
      <c r="P328" s="69"/>
      <c r="Q328" s="69"/>
      <c r="R328" s="69"/>
      <c r="S328" s="69"/>
      <c r="T328" s="70"/>
      <c r="U328" s="32"/>
      <c r="V328" s="32"/>
      <c r="W328" s="32"/>
      <c r="X328" s="32"/>
      <c r="Y328" s="32"/>
      <c r="Z328" s="32"/>
      <c r="AA328" s="32"/>
      <c r="AB328" s="32"/>
      <c r="AC328" s="32"/>
      <c r="AD328" s="32"/>
      <c r="AE328" s="32"/>
      <c r="AT328" s="15" t="s">
        <v>186</v>
      </c>
      <c r="AU328" s="15" t="s">
        <v>89</v>
      </c>
    </row>
    <row r="329" spans="2:63" s="12" customFormat="1" ht="25.9" customHeight="1">
      <c r="B329" s="173"/>
      <c r="C329" s="174"/>
      <c r="D329" s="175" t="s">
        <v>79</v>
      </c>
      <c r="E329" s="176" t="s">
        <v>422</v>
      </c>
      <c r="F329" s="176" t="s">
        <v>423</v>
      </c>
      <c r="G329" s="174"/>
      <c r="H329" s="174"/>
      <c r="I329" s="177"/>
      <c r="J329" s="178">
        <f>BK329</f>
        <v>0</v>
      </c>
      <c r="K329" s="174"/>
      <c r="L329" s="179"/>
      <c r="M329" s="180"/>
      <c r="N329" s="181"/>
      <c r="O329" s="181"/>
      <c r="P329" s="182">
        <f>P330+SUM(P331:P344)+P350+P355+P358+P362</f>
        <v>0</v>
      </c>
      <c r="Q329" s="181"/>
      <c r="R329" s="182">
        <f>R330+SUM(R331:R344)+R350+R355+R358+R362</f>
        <v>0</v>
      </c>
      <c r="S329" s="181"/>
      <c r="T329" s="183">
        <f>T330+SUM(T331:T344)+T350+T355+T358+T362</f>
        <v>0</v>
      </c>
      <c r="AR329" s="184" t="s">
        <v>207</v>
      </c>
      <c r="AT329" s="185" t="s">
        <v>79</v>
      </c>
      <c r="AU329" s="185" t="s">
        <v>80</v>
      </c>
      <c r="AY329" s="184" t="s">
        <v>177</v>
      </c>
      <c r="BK329" s="186">
        <f>BK330+SUM(BK331:BK344)+BK350+BK355+BK358+BK362</f>
        <v>0</v>
      </c>
    </row>
    <row r="330" spans="1:65" s="2" customFormat="1" ht="14.45" customHeight="1">
      <c r="A330" s="32"/>
      <c r="B330" s="33"/>
      <c r="C330" s="189" t="s">
        <v>655</v>
      </c>
      <c r="D330" s="189" t="s">
        <v>179</v>
      </c>
      <c r="E330" s="190" t="s">
        <v>427</v>
      </c>
      <c r="F330" s="191" t="s">
        <v>428</v>
      </c>
      <c r="G330" s="192" t="s">
        <v>429</v>
      </c>
      <c r="H330" s="193">
        <v>1</v>
      </c>
      <c r="I330" s="194"/>
      <c r="J330" s="195">
        <f>ROUND(I330*H330,2)</f>
        <v>0</v>
      </c>
      <c r="K330" s="191" t="s">
        <v>183</v>
      </c>
      <c r="L330" s="37"/>
      <c r="M330" s="196" t="s">
        <v>1</v>
      </c>
      <c r="N330" s="197" t="s">
        <v>45</v>
      </c>
      <c r="O330" s="69"/>
      <c r="P330" s="198">
        <f>O330*H330</f>
        <v>0</v>
      </c>
      <c r="Q330" s="198">
        <v>0</v>
      </c>
      <c r="R330" s="198">
        <f>Q330*H330</f>
        <v>0</v>
      </c>
      <c r="S330" s="198">
        <v>0</v>
      </c>
      <c r="T330" s="199">
        <f>S330*H330</f>
        <v>0</v>
      </c>
      <c r="U330" s="32"/>
      <c r="V330" s="32"/>
      <c r="W330" s="32"/>
      <c r="X330" s="32"/>
      <c r="Y330" s="32"/>
      <c r="Z330" s="32"/>
      <c r="AA330" s="32"/>
      <c r="AB330" s="32"/>
      <c r="AC330" s="32"/>
      <c r="AD330" s="32"/>
      <c r="AE330" s="32"/>
      <c r="AR330" s="200" t="s">
        <v>430</v>
      </c>
      <c r="AT330" s="200" t="s">
        <v>179</v>
      </c>
      <c r="AU330" s="200" t="s">
        <v>87</v>
      </c>
      <c r="AY330" s="15" t="s">
        <v>177</v>
      </c>
      <c r="BE330" s="201">
        <f>IF(N330="základní",J330,0)</f>
        <v>0</v>
      </c>
      <c r="BF330" s="201">
        <f>IF(N330="snížená",J330,0)</f>
        <v>0</v>
      </c>
      <c r="BG330" s="201">
        <f>IF(N330="zákl. přenesená",J330,0)</f>
        <v>0</v>
      </c>
      <c r="BH330" s="201">
        <f>IF(N330="sníž. přenesená",J330,0)</f>
        <v>0</v>
      </c>
      <c r="BI330" s="201">
        <f>IF(N330="nulová",J330,0)</f>
        <v>0</v>
      </c>
      <c r="BJ330" s="15" t="s">
        <v>87</v>
      </c>
      <c r="BK330" s="201">
        <f>ROUND(I330*H330,2)</f>
        <v>0</v>
      </c>
      <c r="BL330" s="15" t="s">
        <v>430</v>
      </c>
      <c r="BM330" s="200" t="s">
        <v>656</v>
      </c>
    </row>
    <row r="331" spans="1:47" s="2" customFormat="1" ht="11.25">
      <c r="A331" s="32"/>
      <c r="B331" s="33"/>
      <c r="C331" s="34"/>
      <c r="D331" s="202" t="s">
        <v>186</v>
      </c>
      <c r="E331" s="34"/>
      <c r="F331" s="203" t="s">
        <v>428</v>
      </c>
      <c r="G331" s="34"/>
      <c r="H331" s="34"/>
      <c r="I331" s="204"/>
      <c r="J331" s="34"/>
      <c r="K331" s="34"/>
      <c r="L331" s="37"/>
      <c r="M331" s="205"/>
      <c r="N331" s="206"/>
      <c r="O331" s="69"/>
      <c r="P331" s="69"/>
      <c r="Q331" s="69"/>
      <c r="R331" s="69"/>
      <c r="S331" s="69"/>
      <c r="T331" s="70"/>
      <c r="U331" s="32"/>
      <c r="V331" s="32"/>
      <c r="W331" s="32"/>
      <c r="X331" s="32"/>
      <c r="Y331" s="32"/>
      <c r="Z331" s="32"/>
      <c r="AA331" s="32"/>
      <c r="AB331" s="32"/>
      <c r="AC331" s="32"/>
      <c r="AD331" s="32"/>
      <c r="AE331" s="32"/>
      <c r="AT331" s="15" t="s">
        <v>186</v>
      </c>
      <c r="AU331" s="15" t="s">
        <v>87</v>
      </c>
    </row>
    <row r="332" spans="1:65" s="2" customFormat="1" ht="14.45" customHeight="1">
      <c r="A332" s="32"/>
      <c r="B332" s="33"/>
      <c r="C332" s="189" t="s">
        <v>657</v>
      </c>
      <c r="D332" s="189" t="s">
        <v>179</v>
      </c>
      <c r="E332" s="190" t="s">
        <v>433</v>
      </c>
      <c r="F332" s="191" t="s">
        <v>434</v>
      </c>
      <c r="G332" s="192" t="s">
        <v>429</v>
      </c>
      <c r="H332" s="193">
        <v>1</v>
      </c>
      <c r="I332" s="194"/>
      <c r="J332" s="195">
        <f>ROUND(I332*H332,2)</f>
        <v>0</v>
      </c>
      <c r="K332" s="191" t="s">
        <v>183</v>
      </c>
      <c r="L332" s="37"/>
      <c r="M332" s="196" t="s">
        <v>1</v>
      </c>
      <c r="N332" s="197" t="s">
        <v>45</v>
      </c>
      <c r="O332" s="69"/>
      <c r="P332" s="198">
        <f>O332*H332</f>
        <v>0</v>
      </c>
      <c r="Q332" s="198">
        <v>0</v>
      </c>
      <c r="R332" s="198">
        <f>Q332*H332</f>
        <v>0</v>
      </c>
      <c r="S332" s="198">
        <v>0</v>
      </c>
      <c r="T332" s="199">
        <f>S332*H332</f>
        <v>0</v>
      </c>
      <c r="U332" s="32"/>
      <c r="V332" s="32"/>
      <c r="W332" s="32"/>
      <c r="X332" s="32"/>
      <c r="Y332" s="32"/>
      <c r="Z332" s="32"/>
      <c r="AA332" s="32"/>
      <c r="AB332" s="32"/>
      <c r="AC332" s="32"/>
      <c r="AD332" s="32"/>
      <c r="AE332" s="32"/>
      <c r="AR332" s="200" t="s">
        <v>430</v>
      </c>
      <c r="AT332" s="200" t="s">
        <v>179</v>
      </c>
      <c r="AU332" s="200" t="s">
        <v>87</v>
      </c>
      <c r="AY332" s="15" t="s">
        <v>177</v>
      </c>
      <c r="BE332" s="201">
        <f>IF(N332="základní",J332,0)</f>
        <v>0</v>
      </c>
      <c r="BF332" s="201">
        <f>IF(N332="snížená",J332,0)</f>
        <v>0</v>
      </c>
      <c r="BG332" s="201">
        <f>IF(N332="zákl. přenesená",J332,0)</f>
        <v>0</v>
      </c>
      <c r="BH332" s="201">
        <f>IF(N332="sníž. přenesená",J332,0)</f>
        <v>0</v>
      </c>
      <c r="BI332" s="201">
        <f>IF(N332="nulová",J332,0)</f>
        <v>0</v>
      </c>
      <c r="BJ332" s="15" t="s">
        <v>87</v>
      </c>
      <c r="BK332" s="201">
        <f>ROUND(I332*H332,2)</f>
        <v>0</v>
      </c>
      <c r="BL332" s="15" t="s">
        <v>430</v>
      </c>
      <c r="BM332" s="200" t="s">
        <v>658</v>
      </c>
    </row>
    <row r="333" spans="1:47" s="2" customFormat="1" ht="11.25">
      <c r="A333" s="32"/>
      <c r="B333" s="33"/>
      <c r="C333" s="34"/>
      <c r="D333" s="202" t="s">
        <v>186</v>
      </c>
      <c r="E333" s="34"/>
      <c r="F333" s="203" t="s">
        <v>434</v>
      </c>
      <c r="G333" s="34"/>
      <c r="H333" s="34"/>
      <c r="I333" s="204"/>
      <c r="J333" s="34"/>
      <c r="K333" s="34"/>
      <c r="L333" s="37"/>
      <c r="M333" s="205"/>
      <c r="N333" s="206"/>
      <c r="O333" s="69"/>
      <c r="P333" s="69"/>
      <c r="Q333" s="69"/>
      <c r="R333" s="69"/>
      <c r="S333" s="69"/>
      <c r="T333" s="70"/>
      <c r="U333" s="32"/>
      <c r="V333" s="32"/>
      <c r="W333" s="32"/>
      <c r="X333" s="32"/>
      <c r="Y333" s="32"/>
      <c r="Z333" s="32"/>
      <c r="AA333" s="32"/>
      <c r="AB333" s="32"/>
      <c r="AC333" s="32"/>
      <c r="AD333" s="32"/>
      <c r="AE333" s="32"/>
      <c r="AT333" s="15" t="s">
        <v>186</v>
      </c>
      <c r="AU333" s="15" t="s">
        <v>87</v>
      </c>
    </row>
    <row r="334" spans="1:65" s="2" customFormat="1" ht="24.2" customHeight="1">
      <c r="A334" s="32"/>
      <c r="B334" s="33"/>
      <c r="C334" s="189" t="s">
        <v>659</v>
      </c>
      <c r="D334" s="189" t="s">
        <v>179</v>
      </c>
      <c r="E334" s="190" t="s">
        <v>660</v>
      </c>
      <c r="F334" s="191" t="s">
        <v>661</v>
      </c>
      <c r="G334" s="192" t="s">
        <v>362</v>
      </c>
      <c r="H334" s="193">
        <v>2</v>
      </c>
      <c r="I334" s="194"/>
      <c r="J334" s="195">
        <f>ROUND(I334*H334,2)</f>
        <v>0</v>
      </c>
      <c r="K334" s="191" t="s">
        <v>183</v>
      </c>
      <c r="L334" s="37"/>
      <c r="M334" s="196" t="s">
        <v>1</v>
      </c>
      <c r="N334" s="197" t="s">
        <v>45</v>
      </c>
      <c r="O334" s="69"/>
      <c r="P334" s="198">
        <f>O334*H334</f>
        <v>0</v>
      </c>
      <c r="Q334" s="198">
        <v>0</v>
      </c>
      <c r="R334" s="198">
        <f>Q334*H334</f>
        <v>0</v>
      </c>
      <c r="S334" s="198">
        <v>0</v>
      </c>
      <c r="T334" s="199">
        <f>S334*H334</f>
        <v>0</v>
      </c>
      <c r="U334" s="32"/>
      <c r="V334" s="32"/>
      <c r="W334" s="32"/>
      <c r="X334" s="32"/>
      <c r="Y334" s="32"/>
      <c r="Z334" s="32"/>
      <c r="AA334" s="32"/>
      <c r="AB334" s="32"/>
      <c r="AC334" s="32"/>
      <c r="AD334" s="32"/>
      <c r="AE334" s="32"/>
      <c r="AR334" s="200" t="s">
        <v>430</v>
      </c>
      <c r="AT334" s="200" t="s">
        <v>179</v>
      </c>
      <c r="AU334" s="200" t="s">
        <v>87</v>
      </c>
      <c r="AY334" s="15" t="s">
        <v>177</v>
      </c>
      <c r="BE334" s="201">
        <f>IF(N334="základní",J334,0)</f>
        <v>0</v>
      </c>
      <c r="BF334" s="201">
        <f>IF(N334="snížená",J334,0)</f>
        <v>0</v>
      </c>
      <c r="BG334" s="201">
        <f>IF(N334="zákl. přenesená",J334,0)</f>
        <v>0</v>
      </c>
      <c r="BH334" s="201">
        <f>IF(N334="sníž. přenesená",J334,0)</f>
        <v>0</v>
      </c>
      <c r="BI334" s="201">
        <f>IF(N334="nulová",J334,0)</f>
        <v>0</v>
      </c>
      <c r="BJ334" s="15" t="s">
        <v>87</v>
      </c>
      <c r="BK334" s="201">
        <f>ROUND(I334*H334,2)</f>
        <v>0</v>
      </c>
      <c r="BL334" s="15" t="s">
        <v>430</v>
      </c>
      <c r="BM334" s="200" t="s">
        <v>662</v>
      </c>
    </row>
    <row r="335" spans="1:47" s="2" customFormat="1" ht="19.5">
      <c r="A335" s="32"/>
      <c r="B335" s="33"/>
      <c r="C335" s="34"/>
      <c r="D335" s="202" t="s">
        <v>186</v>
      </c>
      <c r="E335" s="34"/>
      <c r="F335" s="203" t="s">
        <v>661</v>
      </c>
      <c r="G335" s="34"/>
      <c r="H335" s="34"/>
      <c r="I335" s="204"/>
      <c r="J335" s="34"/>
      <c r="K335" s="34"/>
      <c r="L335" s="37"/>
      <c r="M335" s="205"/>
      <c r="N335" s="206"/>
      <c r="O335" s="69"/>
      <c r="P335" s="69"/>
      <c r="Q335" s="69"/>
      <c r="R335" s="69"/>
      <c r="S335" s="69"/>
      <c r="T335" s="70"/>
      <c r="U335" s="32"/>
      <c r="V335" s="32"/>
      <c r="W335" s="32"/>
      <c r="X335" s="32"/>
      <c r="Y335" s="32"/>
      <c r="Z335" s="32"/>
      <c r="AA335" s="32"/>
      <c r="AB335" s="32"/>
      <c r="AC335" s="32"/>
      <c r="AD335" s="32"/>
      <c r="AE335" s="32"/>
      <c r="AT335" s="15" t="s">
        <v>186</v>
      </c>
      <c r="AU335" s="15" t="s">
        <v>87</v>
      </c>
    </row>
    <row r="336" spans="1:65" s="2" customFormat="1" ht="14.45" customHeight="1">
      <c r="A336" s="32"/>
      <c r="B336" s="33"/>
      <c r="C336" s="189" t="s">
        <v>663</v>
      </c>
      <c r="D336" s="189" t="s">
        <v>179</v>
      </c>
      <c r="E336" s="190" t="s">
        <v>437</v>
      </c>
      <c r="F336" s="191" t="s">
        <v>438</v>
      </c>
      <c r="G336" s="192" t="s">
        <v>429</v>
      </c>
      <c r="H336" s="193">
        <v>1</v>
      </c>
      <c r="I336" s="194"/>
      <c r="J336" s="195">
        <f>ROUND(I336*H336,2)</f>
        <v>0</v>
      </c>
      <c r="K336" s="191" t="s">
        <v>183</v>
      </c>
      <c r="L336" s="37"/>
      <c r="M336" s="196" t="s">
        <v>1</v>
      </c>
      <c r="N336" s="197" t="s">
        <v>45</v>
      </c>
      <c r="O336" s="69"/>
      <c r="P336" s="198">
        <f>O336*H336</f>
        <v>0</v>
      </c>
      <c r="Q336" s="198">
        <v>0</v>
      </c>
      <c r="R336" s="198">
        <f>Q336*H336</f>
        <v>0</v>
      </c>
      <c r="S336" s="198">
        <v>0</v>
      </c>
      <c r="T336" s="199">
        <f>S336*H336</f>
        <v>0</v>
      </c>
      <c r="U336" s="32"/>
      <c r="V336" s="32"/>
      <c r="W336" s="32"/>
      <c r="X336" s="32"/>
      <c r="Y336" s="32"/>
      <c r="Z336" s="32"/>
      <c r="AA336" s="32"/>
      <c r="AB336" s="32"/>
      <c r="AC336" s="32"/>
      <c r="AD336" s="32"/>
      <c r="AE336" s="32"/>
      <c r="AR336" s="200" t="s">
        <v>430</v>
      </c>
      <c r="AT336" s="200" t="s">
        <v>179</v>
      </c>
      <c r="AU336" s="200" t="s">
        <v>87</v>
      </c>
      <c r="AY336" s="15" t="s">
        <v>177</v>
      </c>
      <c r="BE336" s="201">
        <f>IF(N336="základní",J336,0)</f>
        <v>0</v>
      </c>
      <c r="BF336" s="201">
        <f>IF(N336="snížená",J336,0)</f>
        <v>0</v>
      </c>
      <c r="BG336" s="201">
        <f>IF(N336="zákl. přenesená",J336,0)</f>
        <v>0</v>
      </c>
      <c r="BH336" s="201">
        <f>IF(N336="sníž. přenesená",J336,0)</f>
        <v>0</v>
      </c>
      <c r="BI336" s="201">
        <f>IF(N336="nulová",J336,0)</f>
        <v>0</v>
      </c>
      <c r="BJ336" s="15" t="s">
        <v>87</v>
      </c>
      <c r="BK336" s="201">
        <f>ROUND(I336*H336,2)</f>
        <v>0</v>
      </c>
      <c r="BL336" s="15" t="s">
        <v>430</v>
      </c>
      <c r="BM336" s="200" t="s">
        <v>664</v>
      </c>
    </row>
    <row r="337" spans="1:47" s="2" customFormat="1" ht="11.25">
      <c r="A337" s="32"/>
      <c r="B337" s="33"/>
      <c r="C337" s="34"/>
      <c r="D337" s="202" t="s">
        <v>186</v>
      </c>
      <c r="E337" s="34"/>
      <c r="F337" s="203" t="s">
        <v>440</v>
      </c>
      <c r="G337" s="34"/>
      <c r="H337" s="34"/>
      <c r="I337" s="204"/>
      <c r="J337" s="34"/>
      <c r="K337" s="34"/>
      <c r="L337" s="37"/>
      <c r="M337" s="205"/>
      <c r="N337" s="206"/>
      <c r="O337" s="69"/>
      <c r="P337" s="69"/>
      <c r="Q337" s="69"/>
      <c r="R337" s="69"/>
      <c r="S337" s="69"/>
      <c r="T337" s="70"/>
      <c r="U337" s="32"/>
      <c r="V337" s="32"/>
      <c r="W337" s="32"/>
      <c r="X337" s="32"/>
      <c r="Y337" s="32"/>
      <c r="Z337" s="32"/>
      <c r="AA337" s="32"/>
      <c r="AB337" s="32"/>
      <c r="AC337" s="32"/>
      <c r="AD337" s="32"/>
      <c r="AE337" s="32"/>
      <c r="AT337" s="15" t="s">
        <v>186</v>
      </c>
      <c r="AU337" s="15" t="s">
        <v>87</v>
      </c>
    </row>
    <row r="338" spans="1:47" s="2" customFormat="1" ht="19.5">
      <c r="A338" s="32"/>
      <c r="B338" s="33"/>
      <c r="C338" s="34"/>
      <c r="D338" s="202" t="s">
        <v>188</v>
      </c>
      <c r="E338" s="34"/>
      <c r="F338" s="207" t="s">
        <v>441</v>
      </c>
      <c r="G338" s="34"/>
      <c r="H338" s="34"/>
      <c r="I338" s="204"/>
      <c r="J338" s="34"/>
      <c r="K338" s="34"/>
      <c r="L338" s="37"/>
      <c r="M338" s="205"/>
      <c r="N338" s="206"/>
      <c r="O338" s="69"/>
      <c r="P338" s="69"/>
      <c r="Q338" s="69"/>
      <c r="R338" s="69"/>
      <c r="S338" s="69"/>
      <c r="T338" s="70"/>
      <c r="U338" s="32"/>
      <c r="V338" s="32"/>
      <c r="W338" s="32"/>
      <c r="X338" s="32"/>
      <c r="Y338" s="32"/>
      <c r="Z338" s="32"/>
      <c r="AA338" s="32"/>
      <c r="AB338" s="32"/>
      <c r="AC338" s="32"/>
      <c r="AD338" s="32"/>
      <c r="AE338" s="32"/>
      <c r="AT338" s="15" t="s">
        <v>188</v>
      </c>
      <c r="AU338" s="15" t="s">
        <v>87</v>
      </c>
    </row>
    <row r="339" spans="1:65" s="2" customFormat="1" ht="14.45" customHeight="1">
      <c r="A339" s="32"/>
      <c r="B339" s="33"/>
      <c r="C339" s="189" t="s">
        <v>665</v>
      </c>
      <c r="D339" s="189" t="s">
        <v>179</v>
      </c>
      <c r="E339" s="190" t="s">
        <v>443</v>
      </c>
      <c r="F339" s="191" t="s">
        <v>444</v>
      </c>
      <c r="G339" s="192" t="s">
        <v>429</v>
      </c>
      <c r="H339" s="193">
        <v>1</v>
      </c>
      <c r="I339" s="194"/>
      <c r="J339" s="195">
        <f>ROUND(I339*H339,2)</f>
        <v>0</v>
      </c>
      <c r="K339" s="191" t="s">
        <v>183</v>
      </c>
      <c r="L339" s="37"/>
      <c r="M339" s="196" t="s">
        <v>1</v>
      </c>
      <c r="N339" s="197" t="s">
        <v>45</v>
      </c>
      <c r="O339" s="69"/>
      <c r="P339" s="198">
        <f>O339*H339</f>
        <v>0</v>
      </c>
      <c r="Q339" s="198">
        <v>0</v>
      </c>
      <c r="R339" s="198">
        <f>Q339*H339</f>
        <v>0</v>
      </c>
      <c r="S339" s="198">
        <v>0</v>
      </c>
      <c r="T339" s="199">
        <f>S339*H339</f>
        <v>0</v>
      </c>
      <c r="U339" s="32"/>
      <c r="V339" s="32"/>
      <c r="W339" s="32"/>
      <c r="X339" s="32"/>
      <c r="Y339" s="32"/>
      <c r="Z339" s="32"/>
      <c r="AA339" s="32"/>
      <c r="AB339" s="32"/>
      <c r="AC339" s="32"/>
      <c r="AD339" s="32"/>
      <c r="AE339" s="32"/>
      <c r="AR339" s="200" t="s">
        <v>430</v>
      </c>
      <c r="AT339" s="200" t="s">
        <v>179</v>
      </c>
      <c r="AU339" s="200" t="s">
        <v>87</v>
      </c>
      <c r="AY339" s="15" t="s">
        <v>177</v>
      </c>
      <c r="BE339" s="201">
        <f>IF(N339="základní",J339,0)</f>
        <v>0</v>
      </c>
      <c r="BF339" s="201">
        <f>IF(N339="snížená",J339,0)</f>
        <v>0</v>
      </c>
      <c r="BG339" s="201">
        <f>IF(N339="zákl. přenesená",J339,0)</f>
        <v>0</v>
      </c>
      <c r="BH339" s="201">
        <f>IF(N339="sníž. přenesená",J339,0)</f>
        <v>0</v>
      </c>
      <c r="BI339" s="201">
        <f>IF(N339="nulová",J339,0)</f>
        <v>0</v>
      </c>
      <c r="BJ339" s="15" t="s">
        <v>87</v>
      </c>
      <c r="BK339" s="201">
        <f>ROUND(I339*H339,2)</f>
        <v>0</v>
      </c>
      <c r="BL339" s="15" t="s">
        <v>430</v>
      </c>
      <c r="BM339" s="200" t="s">
        <v>666</v>
      </c>
    </row>
    <row r="340" spans="1:65" s="2" customFormat="1" ht="24.2" customHeight="1">
      <c r="A340" s="32"/>
      <c r="B340" s="33"/>
      <c r="C340" s="189" t="s">
        <v>667</v>
      </c>
      <c r="D340" s="189" t="s">
        <v>179</v>
      </c>
      <c r="E340" s="190" t="s">
        <v>447</v>
      </c>
      <c r="F340" s="191" t="s">
        <v>448</v>
      </c>
      <c r="G340" s="192" t="s">
        <v>429</v>
      </c>
      <c r="H340" s="193">
        <v>1</v>
      </c>
      <c r="I340" s="194"/>
      <c r="J340" s="195">
        <f>ROUND(I340*H340,2)</f>
        <v>0</v>
      </c>
      <c r="K340" s="191" t="s">
        <v>183</v>
      </c>
      <c r="L340" s="37"/>
      <c r="M340" s="196" t="s">
        <v>1</v>
      </c>
      <c r="N340" s="197" t="s">
        <v>45</v>
      </c>
      <c r="O340" s="69"/>
      <c r="P340" s="198">
        <f>O340*H340</f>
        <v>0</v>
      </c>
      <c r="Q340" s="198">
        <v>0</v>
      </c>
      <c r="R340" s="198">
        <f>Q340*H340</f>
        <v>0</v>
      </c>
      <c r="S340" s="198">
        <v>0</v>
      </c>
      <c r="T340" s="199">
        <f>S340*H340</f>
        <v>0</v>
      </c>
      <c r="U340" s="32"/>
      <c r="V340" s="32"/>
      <c r="W340" s="32"/>
      <c r="X340" s="32"/>
      <c r="Y340" s="32"/>
      <c r="Z340" s="32"/>
      <c r="AA340" s="32"/>
      <c r="AB340" s="32"/>
      <c r="AC340" s="32"/>
      <c r="AD340" s="32"/>
      <c r="AE340" s="32"/>
      <c r="AR340" s="200" t="s">
        <v>430</v>
      </c>
      <c r="AT340" s="200" t="s">
        <v>179</v>
      </c>
      <c r="AU340" s="200" t="s">
        <v>87</v>
      </c>
      <c r="AY340" s="15" t="s">
        <v>177</v>
      </c>
      <c r="BE340" s="201">
        <f>IF(N340="základní",J340,0)</f>
        <v>0</v>
      </c>
      <c r="BF340" s="201">
        <f>IF(N340="snížená",J340,0)</f>
        <v>0</v>
      </c>
      <c r="BG340" s="201">
        <f>IF(N340="zákl. přenesená",J340,0)</f>
        <v>0</v>
      </c>
      <c r="BH340" s="201">
        <f>IF(N340="sníž. přenesená",J340,0)</f>
        <v>0</v>
      </c>
      <c r="BI340" s="201">
        <f>IF(N340="nulová",J340,0)</f>
        <v>0</v>
      </c>
      <c r="BJ340" s="15" t="s">
        <v>87</v>
      </c>
      <c r="BK340" s="201">
        <f>ROUND(I340*H340,2)</f>
        <v>0</v>
      </c>
      <c r="BL340" s="15" t="s">
        <v>430</v>
      </c>
      <c r="BM340" s="200" t="s">
        <v>668</v>
      </c>
    </row>
    <row r="341" spans="1:47" s="2" customFormat="1" ht="11.25">
      <c r="A341" s="32"/>
      <c r="B341" s="33"/>
      <c r="C341" s="34"/>
      <c r="D341" s="202" t="s">
        <v>186</v>
      </c>
      <c r="E341" s="34"/>
      <c r="F341" s="203" t="s">
        <v>450</v>
      </c>
      <c r="G341" s="34"/>
      <c r="H341" s="34"/>
      <c r="I341" s="204"/>
      <c r="J341" s="34"/>
      <c r="K341" s="34"/>
      <c r="L341" s="37"/>
      <c r="M341" s="205"/>
      <c r="N341" s="206"/>
      <c r="O341" s="69"/>
      <c r="P341" s="69"/>
      <c r="Q341" s="69"/>
      <c r="R341" s="69"/>
      <c r="S341" s="69"/>
      <c r="T341" s="70"/>
      <c r="U341" s="32"/>
      <c r="V341" s="32"/>
      <c r="W341" s="32"/>
      <c r="X341" s="32"/>
      <c r="Y341" s="32"/>
      <c r="Z341" s="32"/>
      <c r="AA341" s="32"/>
      <c r="AB341" s="32"/>
      <c r="AC341" s="32"/>
      <c r="AD341" s="32"/>
      <c r="AE341" s="32"/>
      <c r="AT341" s="15" t="s">
        <v>186</v>
      </c>
      <c r="AU341" s="15" t="s">
        <v>87</v>
      </c>
    </row>
    <row r="342" spans="1:65" s="2" customFormat="1" ht="14.45" customHeight="1">
      <c r="A342" s="32"/>
      <c r="B342" s="33"/>
      <c r="C342" s="189" t="s">
        <v>669</v>
      </c>
      <c r="D342" s="189" t="s">
        <v>179</v>
      </c>
      <c r="E342" s="190" t="s">
        <v>452</v>
      </c>
      <c r="F342" s="191" t="s">
        <v>453</v>
      </c>
      <c r="G342" s="192" t="s">
        <v>429</v>
      </c>
      <c r="H342" s="193">
        <v>1</v>
      </c>
      <c r="I342" s="194"/>
      <c r="J342" s="195">
        <f>ROUND(I342*H342,2)</f>
        <v>0</v>
      </c>
      <c r="K342" s="191" t="s">
        <v>183</v>
      </c>
      <c r="L342" s="37"/>
      <c r="M342" s="196" t="s">
        <v>1</v>
      </c>
      <c r="N342" s="197" t="s">
        <v>45</v>
      </c>
      <c r="O342" s="69"/>
      <c r="P342" s="198">
        <f>O342*H342</f>
        <v>0</v>
      </c>
      <c r="Q342" s="198">
        <v>0</v>
      </c>
      <c r="R342" s="198">
        <f>Q342*H342</f>
        <v>0</v>
      </c>
      <c r="S342" s="198">
        <v>0</v>
      </c>
      <c r="T342" s="199">
        <f>S342*H342</f>
        <v>0</v>
      </c>
      <c r="U342" s="32"/>
      <c r="V342" s="32"/>
      <c r="W342" s="32"/>
      <c r="X342" s="32"/>
      <c r="Y342" s="32"/>
      <c r="Z342" s="32"/>
      <c r="AA342" s="32"/>
      <c r="AB342" s="32"/>
      <c r="AC342" s="32"/>
      <c r="AD342" s="32"/>
      <c r="AE342" s="32"/>
      <c r="AR342" s="200" t="s">
        <v>430</v>
      </c>
      <c r="AT342" s="200" t="s">
        <v>179</v>
      </c>
      <c r="AU342" s="200" t="s">
        <v>87</v>
      </c>
      <c r="AY342" s="15" t="s">
        <v>177</v>
      </c>
      <c r="BE342" s="201">
        <f>IF(N342="základní",J342,0)</f>
        <v>0</v>
      </c>
      <c r="BF342" s="201">
        <f>IF(N342="snížená",J342,0)</f>
        <v>0</v>
      </c>
      <c r="BG342" s="201">
        <f>IF(N342="zákl. přenesená",J342,0)</f>
        <v>0</v>
      </c>
      <c r="BH342" s="201">
        <f>IF(N342="sníž. přenesená",J342,0)</f>
        <v>0</v>
      </c>
      <c r="BI342" s="201">
        <f>IF(N342="nulová",J342,0)</f>
        <v>0</v>
      </c>
      <c r="BJ342" s="15" t="s">
        <v>87</v>
      </c>
      <c r="BK342" s="201">
        <f>ROUND(I342*H342,2)</f>
        <v>0</v>
      </c>
      <c r="BL342" s="15" t="s">
        <v>430</v>
      </c>
      <c r="BM342" s="200" t="s">
        <v>670</v>
      </c>
    </row>
    <row r="343" spans="1:47" s="2" customFormat="1" ht="11.25">
      <c r="A343" s="32"/>
      <c r="B343" s="33"/>
      <c r="C343" s="34"/>
      <c r="D343" s="202" t="s">
        <v>186</v>
      </c>
      <c r="E343" s="34"/>
      <c r="F343" s="203" t="s">
        <v>453</v>
      </c>
      <c r="G343" s="34"/>
      <c r="H343" s="34"/>
      <c r="I343" s="204"/>
      <c r="J343" s="34"/>
      <c r="K343" s="34"/>
      <c r="L343" s="37"/>
      <c r="M343" s="205"/>
      <c r="N343" s="206"/>
      <c r="O343" s="69"/>
      <c r="P343" s="69"/>
      <c r="Q343" s="69"/>
      <c r="R343" s="69"/>
      <c r="S343" s="69"/>
      <c r="T343" s="70"/>
      <c r="U343" s="32"/>
      <c r="V343" s="32"/>
      <c r="W343" s="32"/>
      <c r="X343" s="32"/>
      <c r="Y343" s="32"/>
      <c r="Z343" s="32"/>
      <c r="AA343" s="32"/>
      <c r="AB343" s="32"/>
      <c r="AC343" s="32"/>
      <c r="AD343" s="32"/>
      <c r="AE343" s="32"/>
      <c r="AT343" s="15" t="s">
        <v>186</v>
      </c>
      <c r="AU343" s="15" t="s">
        <v>87</v>
      </c>
    </row>
    <row r="344" spans="2:63" s="12" customFormat="1" ht="22.9" customHeight="1">
      <c r="B344" s="173"/>
      <c r="C344" s="174"/>
      <c r="D344" s="175" t="s">
        <v>79</v>
      </c>
      <c r="E344" s="187" t="s">
        <v>455</v>
      </c>
      <c r="F344" s="187" t="s">
        <v>456</v>
      </c>
      <c r="G344" s="174"/>
      <c r="H344" s="174"/>
      <c r="I344" s="177"/>
      <c r="J344" s="188">
        <f>BK344</f>
        <v>0</v>
      </c>
      <c r="K344" s="174"/>
      <c r="L344" s="179"/>
      <c r="M344" s="180"/>
      <c r="N344" s="181"/>
      <c r="O344" s="181"/>
      <c r="P344" s="182">
        <f>SUM(P345:P349)</f>
        <v>0</v>
      </c>
      <c r="Q344" s="181"/>
      <c r="R344" s="182">
        <f>SUM(R345:R349)</f>
        <v>0</v>
      </c>
      <c r="S344" s="181"/>
      <c r="T344" s="183">
        <f>SUM(T345:T349)</f>
        <v>0</v>
      </c>
      <c r="AR344" s="184" t="s">
        <v>207</v>
      </c>
      <c r="AT344" s="185" t="s">
        <v>79</v>
      </c>
      <c r="AU344" s="185" t="s">
        <v>87</v>
      </c>
      <c r="AY344" s="184" t="s">
        <v>177</v>
      </c>
      <c r="BK344" s="186">
        <f>SUM(BK345:BK349)</f>
        <v>0</v>
      </c>
    </row>
    <row r="345" spans="1:65" s="2" customFormat="1" ht="14.45" customHeight="1">
      <c r="A345" s="32"/>
      <c r="B345" s="33"/>
      <c r="C345" s="189" t="s">
        <v>671</v>
      </c>
      <c r="D345" s="189" t="s">
        <v>179</v>
      </c>
      <c r="E345" s="190" t="s">
        <v>458</v>
      </c>
      <c r="F345" s="191" t="s">
        <v>459</v>
      </c>
      <c r="G345" s="192" t="s">
        <v>429</v>
      </c>
      <c r="H345" s="193">
        <v>1</v>
      </c>
      <c r="I345" s="194"/>
      <c r="J345" s="195">
        <f>ROUND(I345*H345,2)</f>
        <v>0</v>
      </c>
      <c r="K345" s="191" t="s">
        <v>183</v>
      </c>
      <c r="L345" s="37"/>
      <c r="M345" s="196" t="s">
        <v>1</v>
      </c>
      <c r="N345" s="197" t="s">
        <v>45</v>
      </c>
      <c r="O345" s="69"/>
      <c r="P345" s="198">
        <f>O345*H345</f>
        <v>0</v>
      </c>
      <c r="Q345" s="198">
        <v>0</v>
      </c>
      <c r="R345" s="198">
        <f>Q345*H345</f>
        <v>0</v>
      </c>
      <c r="S345" s="198">
        <v>0</v>
      </c>
      <c r="T345" s="199">
        <f>S345*H345</f>
        <v>0</v>
      </c>
      <c r="U345" s="32"/>
      <c r="V345" s="32"/>
      <c r="W345" s="32"/>
      <c r="X345" s="32"/>
      <c r="Y345" s="32"/>
      <c r="Z345" s="32"/>
      <c r="AA345" s="32"/>
      <c r="AB345" s="32"/>
      <c r="AC345" s="32"/>
      <c r="AD345" s="32"/>
      <c r="AE345" s="32"/>
      <c r="AR345" s="200" t="s">
        <v>430</v>
      </c>
      <c r="AT345" s="200" t="s">
        <v>179</v>
      </c>
      <c r="AU345" s="200" t="s">
        <v>89</v>
      </c>
      <c r="AY345" s="15" t="s">
        <v>177</v>
      </c>
      <c r="BE345" s="201">
        <f>IF(N345="základní",J345,0)</f>
        <v>0</v>
      </c>
      <c r="BF345" s="201">
        <f>IF(N345="snížená",J345,0)</f>
        <v>0</v>
      </c>
      <c r="BG345" s="201">
        <f>IF(N345="zákl. přenesená",J345,0)</f>
        <v>0</v>
      </c>
      <c r="BH345" s="201">
        <f>IF(N345="sníž. přenesená",J345,0)</f>
        <v>0</v>
      </c>
      <c r="BI345" s="201">
        <f>IF(N345="nulová",J345,0)</f>
        <v>0</v>
      </c>
      <c r="BJ345" s="15" t="s">
        <v>87</v>
      </c>
      <c r="BK345" s="201">
        <f>ROUND(I345*H345,2)</f>
        <v>0</v>
      </c>
      <c r="BL345" s="15" t="s">
        <v>430</v>
      </c>
      <c r="BM345" s="200" t="s">
        <v>672</v>
      </c>
    </row>
    <row r="346" spans="1:47" s="2" customFormat="1" ht="11.25">
      <c r="A346" s="32"/>
      <c r="B346" s="33"/>
      <c r="C346" s="34"/>
      <c r="D346" s="202" t="s">
        <v>186</v>
      </c>
      <c r="E346" s="34"/>
      <c r="F346" s="203" t="s">
        <v>459</v>
      </c>
      <c r="G346" s="34"/>
      <c r="H346" s="34"/>
      <c r="I346" s="204"/>
      <c r="J346" s="34"/>
      <c r="K346" s="34"/>
      <c r="L346" s="37"/>
      <c r="M346" s="205"/>
      <c r="N346" s="206"/>
      <c r="O346" s="69"/>
      <c r="P346" s="69"/>
      <c r="Q346" s="69"/>
      <c r="R346" s="69"/>
      <c r="S346" s="69"/>
      <c r="T346" s="70"/>
      <c r="U346" s="32"/>
      <c r="V346" s="32"/>
      <c r="W346" s="32"/>
      <c r="X346" s="32"/>
      <c r="Y346" s="32"/>
      <c r="Z346" s="32"/>
      <c r="AA346" s="32"/>
      <c r="AB346" s="32"/>
      <c r="AC346" s="32"/>
      <c r="AD346" s="32"/>
      <c r="AE346" s="32"/>
      <c r="AT346" s="15" t="s">
        <v>186</v>
      </c>
      <c r="AU346" s="15" t="s">
        <v>89</v>
      </c>
    </row>
    <row r="347" spans="1:65" s="2" customFormat="1" ht="14.45" customHeight="1">
      <c r="A347" s="32"/>
      <c r="B347" s="33"/>
      <c r="C347" s="189" t="s">
        <v>673</v>
      </c>
      <c r="D347" s="189" t="s">
        <v>179</v>
      </c>
      <c r="E347" s="190" t="s">
        <v>462</v>
      </c>
      <c r="F347" s="191" t="s">
        <v>463</v>
      </c>
      <c r="G347" s="192" t="s">
        <v>464</v>
      </c>
      <c r="H347" s="193">
        <v>1</v>
      </c>
      <c r="I347" s="194"/>
      <c r="J347" s="195">
        <f>ROUND(I347*H347,2)</f>
        <v>0</v>
      </c>
      <c r="K347" s="191" t="s">
        <v>183</v>
      </c>
      <c r="L347" s="37"/>
      <c r="M347" s="196" t="s">
        <v>1</v>
      </c>
      <c r="N347" s="197" t="s">
        <v>45</v>
      </c>
      <c r="O347" s="69"/>
      <c r="P347" s="198">
        <f>O347*H347</f>
        <v>0</v>
      </c>
      <c r="Q347" s="198">
        <v>0</v>
      </c>
      <c r="R347" s="198">
        <f>Q347*H347</f>
        <v>0</v>
      </c>
      <c r="S347" s="198">
        <v>0</v>
      </c>
      <c r="T347" s="199">
        <f>S347*H347</f>
        <v>0</v>
      </c>
      <c r="U347" s="32"/>
      <c r="V347" s="32"/>
      <c r="W347" s="32"/>
      <c r="X347" s="32"/>
      <c r="Y347" s="32"/>
      <c r="Z347" s="32"/>
      <c r="AA347" s="32"/>
      <c r="AB347" s="32"/>
      <c r="AC347" s="32"/>
      <c r="AD347" s="32"/>
      <c r="AE347" s="32"/>
      <c r="AR347" s="200" t="s">
        <v>430</v>
      </c>
      <c r="AT347" s="200" t="s">
        <v>179</v>
      </c>
      <c r="AU347" s="200" t="s">
        <v>89</v>
      </c>
      <c r="AY347" s="15" t="s">
        <v>177</v>
      </c>
      <c r="BE347" s="201">
        <f>IF(N347="základní",J347,0)</f>
        <v>0</v>
      </c>
      <c r="BF347" s="201">
        <f>IF(N347="snížená",J347,0)</f>
        <v>0</v>
      </c>
      <c r="BG347" s="201">
        <f>IF(N347="zákl. přenesená",J347,0)</f>
        <v>0</v>
      </c>
      <c r="BH347" s="201">
        <f>IF(N347="sníž. přenesená",J347,0)</f>
        <v>0</v>
      </c>
      <c r="BI347" s="201">
        <f>IF(N347="nulová",J347,0)</f>
        <v>0</v>
      </c>
      <c r="BJ347" s="15" t="s">
        <v>87</v>
      </c>
      <c r="BK347" s="201">
        <f>ROUND(I347*H347,2)</f>
        <v>0</v>
      </c>
      <c r="BL347" s="15" t="s">
        <v>430</v>
      </c>
      <c r="BM347" s="200" t="s">
        <v>674</v>
      </c>
    </row>
    <row r="348" spans="1:47" s="2" customFormat="1" ht="11.25">
      <c r="A348" s="32"/>
      <c r="B348" s="33"/>
      <c r="C348" s="34"/>
      <c r="D348" s="202" t="s">
        <v>186</v>
      </c>
      <c r="E348" s="34"/>
      <c r="F348" s="203" t="s">
        <v>463</v>
      </c>
      <c r="G348" s="34"/>
      <c r="H348" s="34"/>
      <c r="I348" s="204"/>
      <c r="J348" s="34"/>
      <c r="K348" s="34"/>
      <c r="L348" s="37"/>
      <c r="M348" s="205"/>
      <c r="N348" s="206"/>
      <c r="O348" s="69"/>
      <c r="P348" s="69"/>
      <c r="Q348" s="69"/>
      <c r="R348" s="69"/>
      <c r="S348" s="69"/>
      <c r="T348" s="70"/>
      <c r="U348" s="32"/>
      <c r="V348" s="32"/>
      <c r="W348" s="32"/>
      <c r="X348" s="32"/>
      <c r="Y348" s="32"/>
      <c r="Z348" s="32"/>
      <c r="AA348" s="32"/>
      <c r="AB348" s="32"/>
      <c r="AC348" s="32"/>
      <c r="AD348" s="32"/>
      <c r="AE348" s="32"/>
      <c r="AT348" s="15" t="s">
        <v>186</v>
      </c>
      <c r="AU348" s="15" t="s">
        <v>89</v>
      </c>
    </row>
    <row r="349" spans="2:63" s="12" customFormat="1" ht="20.85" customHeight="1">
      <c r="B349" s="173"/>
      <c r="C349" s="174"/>
      <c r="D349" s="175" t="s">
        <v>79</v>
      </c>
      <c r="E349" s="187" t="s">
        <v>424</v>
      </c>
      <c r="F349" s="187" t="s">
        <v>425</v>
      </c>
      <c r="G349" s="174"/>
      <c r="H349" s="174"/>
      <c r="I349" s="177"/>
      <c r="J349" s="188">
        <f>BK349</f>
        <v>0</v>
      </c>
      <c r="K349" s="174"/>
      <c r="L349" s="179"/>
      <c r="M349" s="180"/>
      <c r="N349" s="181"/>
      <c r="O349" s="181"/>
      <c r="P349" s="182">
        <v>0</v>
      </c>
      <c r="Q349" s="181"/>
      <c r="R349" s="182">
        <v>0</v>
      </c>
      <c r="S349" s="181"/>
      <c r="T349" s="183">
        <v>0</v>
      </c>
      <c r="AR349" s="184" t="s">
        <v>207</v>
      </c>
      <c r="AT349" s="185" t="s">
        <v>79</v>
      </c>
      <c r="AU349" s="185" t="s">
        <v>89</v>
      </c>
      <c r="AY349" s="184" t="s">
        <v>177</v>
      </c>
      <c r="BK349" s="186">
        <v>0</v>
      </c>
    </row>
    <row r="350" spans="2:63" s="12" customFormat="1" ht="22.9" customHeight="1">
      <c r="B350" s="173"/>
      <c r="C350" s="174"/>
      <c r="D350" s="175" t="s">
        <v>79</v>
      </c>
      <c r="E350" s="187" t="s">
        <v>466</v>
      </c>
      <c r="F350" s="187" t="s">
        <v>467</v>
      </c>
      <c r="G350" s="174"/>
      <c r="H350" s="174"/>
      <c r="I350" s="177"/>
      <c r="J350" s="188">
        <f>BK350</f>
        <v>0</v>
      </c>
      <c r="K350" s="174"/>
      <c r="L350" s="179"/>
      <c r="M350" s="180"/>
      <c r="N350" s="181"/>
      <c r="O350" s="181"/>
      <c r="P350" s="182">
        <f>SUM(P351:P354)</f>
        <v>0</v>
      </c>
      <c r="Q350" s="181"/>
      <c r="R350" s="182">
        <f>SUM(R351:R354)</f>
        <v>0</v>
      </c>
      <c r="S350" s="181"/>
      <c r="T350" s="183">
        <f>SUM(T351:T354)</f>
        <v>0</v>
      </c>
      <c r="AR350" s="184" t="s">
        <v>207</v>
      </c>
      <c r="AT350" s="185" t="s">
        <v>79</v>
      </c>
      <c r="AU350" s="185" t="s">
        <v>87</v>
      </c>
      <c r="AY350" s="184" t="s">
        <v>177</v>
      </c>
      <c r="BK350" s="186">
        <f>SUM(BK351:BK354)</f>
        <v>0</v>
      </c>
    </row>
    <row r="351" spans="1:65" s="2" customFormat="1" ht="14.45" customHeight="1">
      <c r="A351" s="32"/>
      <c r="B351" s="33"/>
      <c r="C351" s="189" t="s">
        <v>675</v>
      </c>
      <c r="D351" s="189" t="s">
        <v>179</v>
      </c>
      <c r="E351" s="190" t="s">
        <v>469</v>
      </c>
      <c r="F351" s="191" t="s">
        <v>470</v>
      </c>
      <c r="G351" s="192" t="s">
        <v>429</v>
      </c>
      <c r="H351" s="193">
        <v>1</v>
      </c>
      <c r="I351" s="194"/>
      <c r="J351" s="195">
        <f>ROUND(I351*H351,2)</f>
        <v>0</v>
      </c>
      <c r="K351" s="191" t="s">
        <v>183</v>
      </c>
      <c r="L351" s="37"/>
      <c r="M351" s="196" t="s">
        <v>1</v>
      </c>
      <c r="N351" s="197" t="s">
        <v>45</v>
      </c>
      <c r="O351" s="69"/>
      <c r="P351" s="198">
        <f>O351*H351</f>
        <v>0</v>
      </c>
      <c r="Q351" s="198">
        <v>0</v>
      </c>
      <c r="R351" s="198">
        <f>Q351*H351</f>
        <v>0</v>
      </c>
      <c r="S351" s="198">
        <v>0</v>
      </c>
      <c r="T351" s="199">
        <f>S351*H351</f>
        <v>0</v>
      </c>
      <c r="U351" s="32"/>
      <c r="V351" s="32"/>
      <c r="W351" s="32"/>
      <c r="X351" s="32"/>
      <c r="Y351" s="32"/>
      <c r="Z351" s="32"/>
      <c r="AA351" s="32"/>
      <c r="AB351" s="32"/>
      <c r="AC351" s="32"/>
      <c r="AD351" s="32"/>
      <c r="AE351" s="32"/>
      <c r="AR351" s="200" t="s">
        <v>430</v>
      </c>
      <c r="AT351" s="200" t="s">
        <v>179</v>
      </c>
      <c r="AU351" s="200" t="s">
        <v>89</v>
      </c>
      <c r="AY351" s="15" t="s">
        <v>177</v>
      </c>
      <c r="BE351" s="201">
        <f>IF(N351="základní",J351,0)</f>
        <v>0</v>
      </c>
      <c r="BF351" s="201">
        <f>IF(N351="snížená",J351,0)</f>
        <v>0</v>
      </c>
      <c r="BG351" s="201">
        <f>IF(N351="zákl. přenesená",J351,0)</f>
        <v>0</v>
      </c>
      <c r="BH351" s="201">
        <f>IF(N351="sníž. přenesená",J351,0)</f>
        <v>0</v>
      </c>
      <c r="BI351" s="201">
        <f>IF(N351="nulová",J351,0)</f>
        <v>0</v>
      </c>
      <c r="BJ351" s="15" t="s">
        <v>87</v>
      </c>
      <c r="BK351" s="201">
        <f>ROUND(I351*H351,2)</f>
        <v>0</v>
      </c>
      <c r="BL351" s="15" t="s">
        <v>430</v>
      </c>
      <c r="BM351" s="200" t="s">
        <v>676</v>
      </c>
    </row>
    <row r="352" spans="1:47" s="2" customFormat="1" ht="11.25">
      <c r="A352" s="32"/>
      <c r="B352" s="33"/>
      <c r="C352" s="34"/>
      <c r="D352" s="202" t="s">
        <v>186</v>
      </c>
      <c r="E352" s="34"/>
      <c r="F352" s="203" t="s">
        <v>470</v>
      </c>
      <c r="G352" s="34"/>
      <c r="H352" s="34"/>
      <c r="I352" s="204"/>
      <c r="J352" s="34"/>
      <c r="K352" s="34"/>
      <c r="L352" s="37"/>
      <c r="M352" s="205"/>
      <c r="N352" s="206"/>
      <c r="O352" s="69"/>
      <c r="P352" s="69"/>
      <c r="Q352" s="69"/>
      <c r="R352" s="69"/>
      <c r="S352" s="69"/>
      <c r="T352" s="70"/>
      <c r="U352" s="32"/>
      <c r="V352" s="32"/>
      <c r="W352" s="32"/>
      <c r="X352" s="32"/>
      <c r="Y352" s="32"/>
      <c r="Z352" s="32"/>
      <c r="AA352" s="32"/>
      <c r="AB352" s="32"/>
      <c r="AC352" s="32"/>
      <c r="AD352" s="32"/>
      <c r="AE352" s="32"/>
      <c r="AT352" s="15" t="s">
        <v>186</v>
      </c>
      <c r="AU352" s="15" t="s">
        <v>89</v>
      </c>
    </row>
    <row r="353" spans="1:65" s="2" customFormat="1" ht="14.45" customHeight="1">
      <c r="A353" s="32"/>
      <c r="B353" s="33"/>
      <c r="C353" s="189" t="s">
        <v>677</v>
      </c>
      <c r="D353" s="189" t="s">
        <v>179</v>
      </c>
      <c r="E353" s="190" t="s">
        <v>473</v>
      </c>
      <c r="F353" s="191" t="s">
        <v>474</v>
      </c>
      <c r="G353" s="192" t="s">
        <v>429</v>
      </c>
      <c r="H353" s="193">
        <v>4</v>
      </c>
      <c r="I353" s="194"/>
      <c r="J353" s="195">
        <f>ROUND(I353*H353,2)</f>
        <v>0</v>
      </c>
      <c r="K353" s="191" t="s">
        <v>183</v>
      </c>
      <c r="L353" s="37"/>
      <c r="M353" s="196" t="s">
        <v>1</v>
      </c>
      <c r="N353" s="197" t="s">
        <v>45</v>
      </c>
      <c r="O353" s="69"/>
      <c r="P353" s="198">
        <f>O353*H353</f>
        <v>0</v>
      </c>
      <c r="Q353" s="198">
        <v>0</v>
      </c>
      <c r="R353" s="198">
        <f>Q353*H353</f>
        <v>0</v>
      </c>
      <c r="S353" s="198">
        <v>0</v>
      </c>
      <c r="T353" s="199">
        <f>S353*H353</f>
        <v>0</v>
      </c>
      <c r="U353" s="32"/>
      <c r="V353" s="32"/>
      <c r="W353" s="32"/>
      <c r="X353" s="32"/>
      <c r="Y353" s="32"/>
      <c r="Z353" s="32"/>
      <c r="AA353" s="32"/>
      <c r="AB353" s="32"/>
      <c r="AC353" s="32"/>
      <c r="AD353" s="32"/>
      <c r="AE353" s="32"/>
      <c r="AR353" s="200" t="s">
        <v>430</v>
      </c>
      <c r="AT353" s="200" t="s">
        <v>179</v>
      </c>
      <c r="AU353" s="200" t="s">
        <v>89</v>
      </c>
      <c r="AY353" s="15" t="s">
        <v>177</v>
      </c>
      <c r="BE353" s="201">
        <f>IF(N353="základní",J353,0)</f>
        <v>0</v>
      </c>
      <c r="BF353" s="201">
        <f>IF(N353="snížená",J353,0)</f>
        <v>0</v>
      </c>
      <c r="BG353" s="201">
        <f>IF(N353="zákl. přenesená",J353,0)</f>
        <v>0</v>
      </c>
      <c r="BH353" s="201">
        <f>IF(N353="sníž. přenesená",J353,0)</f>
        <v>0</v>
      </c>
      <c r="BI353" s="201">
        <f>IF(N353="nulová",J353,0)</f>
        <v>0</v>
      </c>
      <c r="BJ353" s="15" t="s">
        <v>87</v>
      </c>
      <c r="BK353" s="201">
        <f>ROUND(I353*H353,2)</f>
        <v>0</v>
      </c>
      <c r="BL353" s="15" t="s">
        <v>430</v>
      </c>
      <c r="BM353" s="200" t="s">
        <v>678</v>
      </c>
    </row>
    <row r="354" spans="1:47" s="2" customFormat="1" ht="11.25">
      <c r="A354" s="32"/>
      <c r="B354" s="33"/>
      <c r="C354" s="34"/>
      <c r="D354" s="202" t="s">
        <v>186</v>
      </c>
      <c r="E354" s="34"/>
      <c r="F354" s="203" t="s">
        <v>476</v>
      </c>
      <c r="G354" s="34"/>
      <c r="H354" s="34"/>
      <c r="I354" s="204"/>
      <c r="J354" s="34"/>
      <c r="K354" s="34"/>
      <c r="L354" s="37"/>
      <c r="M354" s="205"/>
      <c r="N354" s="206"/>
      <c r="O354" s="69"/>
      <c r="P354" s="69"/>
      <c r="Q354" s="69"/>
      <c r="R354" s="69"/>
      <c r="S354" s="69"/>
      <c r="T354" s="70"/>
      <c r="U354" s="32"/>
      <c r="V354" s="32"/>
      <c r="W354" s="32"/>
      <c r="X354" s="32"/>
      <c r="Y354" s="32"/>
      <c r="Z354" s="32"/>
      <c r="AA354" s="32"/>
      <c r="AB354" s="32"/>
      <c r="AC354" s="32"/>
      <c r="AD354" s="32"/>
      <c r="AE354" s="32"/>
      <c r="AT354" s="15" t="s">
        <v>186</v>
      </c>
      <c r="AU354" s="15" t="s">
        <v>89</v>
      </c>
    </row>
    <row r="355" spans="2:63" s="12" customFormat="1" ht="22.9" customHeight="1">
      <c r="B355" s="173"/>
      <c r="C355" s="174"/>
      <c r="D355" s="175" t="s">
        <v>79</v>
      </c>
      <c r="E355" s="187" t="s">
        <v>477</v>
      </c>
      <c r="F355" s="187" t="s">
        <v>478</v>
      </c>
      <c r="G355" s="174"/>
      <c r="H355" s="174"/>
      <c r="I355" s="177"/>
      <c r="J355" s="188">
        <f>BK355</f>
        <v>0</v>
      </c>
      <c r="K355" s="174"/>
      <c r="L355" s="179"/>
      <c r="M355" s="180"/>
      <c r="N355" s="181"/>
      <c r="O355" s="181"/>
      <c r="P355" s="182">
        <f>SUM(P356:P357)</f>
        <v>0</v>
      </c>
      <c r="Q355" s="181"/>
      <c r="R355" s="182">
        <f>SUM(R356:R357)</f>
        <v>0</v>
      </c>
      <c r="S355" s="181"/>
      <c r="T355" s="183">
        <f>SUM(T356:T357)</f>
        <v>0</v>
      </c>
      <c r="AR355" s="184" t="s">
        <v>207</v>
      </c>
      <c r="AT355" s="185" t="s">
        <v>79</v>
      </c>
      <c r="AU355" s="185" t="s">
        <v>87</v>
      </c>
      <c r="AY355" s="184" t="s">
        <v>177</v>
      </c>
      <c r="BK355" s="186">
        <f>SUM(BK356:BK357)</f>
        <v>0</v>
      </c>
    </row>
    <row r="356" spans="1:65" s="2" customFormat="1" ht="14.45" customHeight="1">
      <c r="A356" s="32"/>
      <c r="B356" s="33"/>
      <c r="C356" s="189" t="s">
        <v>679</v>
      </c>
      <c r="D356" s="189" t="s">
        <v>179</v>
      </c>
      <c r="E356" s="190" t="s">
        <v>480</v>
      </c>
      <c r="F356" s="191" t="s">
        <v>481</v>
      </c>
      <c r="G356" s="192" t="s">
        <v>429</v>
      </c>
      <c r="H356" s="193">
        <v>1</v>
      </c>
      <c r="I356" s="194"/>
      <c r="J356" s="195">
        <f>ROUND(I356*H356,2)</f>
        <v>0</v>
      </c>
      <c r="K356" s="191" t="s">
        <v>183</v>
      </c>
      <c r="L356" s="37"/>
      <c r="M356" s="196" t="s">
        <v>1</v>
      </c>
      <c r="N356" s="197" t="s">
        <v>45</v>
      </c>
      <c r="O356" s="69"/>
      <c r="P356" s="198">
        <f>O356*H356</f>
        <v>0</v>
      </c>
      <c r="Q356" s="198">
        <v>0</v>
      </c>
      <c r="R356" s="198">
        <f>Q356*H356</f>
        <v>0</v>
      </c>
      <c r="S356" s="198">
        <v>0</v>
      </c>
      <c r="T356" s="199">
        <f>S356*H356</f>
        <v>0</v>
      </c>
      <c r="U356" s="32"/>
      <c r="V356" s="32"/>
      <c r="W356" s="32"/>
      <c r="X356" s="32"/>
      <c r="Y356" s="32"/>
      <c r="Z356" s="32"/>
      <c r="AA356" s="32"/>
      <c r="AB356" s="32"/>
      <c r="AC356" s="32"/>
      <c r="AD356" s="32"/>
      <c r="AE356" s="32"/>
      <c r="AR356" s="200" t="s">
        <v>430</v>
      </c>
      <c r="AT356" s="200" t="s">
        <v>179</v>
      </c>
      <c r="AU356" s="200" t="s">
        <v>89</v>
      </c>
      <c r="AY356" s="15" t="s">
        <v>177</v>
      </c>
      <c r="BE356" s="201">
        <f>IF(N356="základní",J356,0)</f>
        <v>0</v>
      </c>
      <c r="BF356" s="201">
        <f>IF(N356="snížená",J356,0)</f>
        <v>0</v>
      </c>
      <c r="BG356" s="201">
        <f>IF(N356="zákl. přenesená",J356,0)</f>
        <v>0</v>
      </c>
      <c r="BH356" s="201">
        <f>IF(N356="sníž. přenesená",J356,0)</f>
        <v>0</v>
      </c>
      <c r="BI356" s="201">
        <f>IF(N356="nulová",J356,0)</f>
        <v>0</v>
      </c>
      <c r="BJ356" s="15" t="s">
        <v>87</v>
      </c>
      <c r="BK356" s="201">
        <f>ROUND(I356*H356,2)</f>
        <v>0</v>
      </c>
      <c r="BL356" s="15" t="s">
        <v>430</v>
      </c>
      <c r="BM356" s="200" t="s">
        <v>680</v>
      </c>
    </row>
    <row r="357" spans="1:47" s="2" customFormat="1" ht="11.25">
      <c r="A357" s="32"/>
      <c r="B357" s="33"/>
      <c r="C357" s="34"/>
      <c r="D357" s="202" t="s">
        <v>186</v>
      </c>
      <c r="E357" s="34"/>
      <c r="F357" s="203" t="s">
        <v>481</v>
      </c>
      <c r="G357" s="34"/>
      <c r="H357" s="34"/>
      <c r="I357" s="204"/>
      <c r="J357" s="34"/>
      <c r="K357" s="34"/>
      <c r="L357" s="37"/>
      <c r="M357" s="205"/>
      <c r="N357" s="206"/>
      <c r="O357" s="69"/>
      <c r="P357" s="69"/>
      <c r="Q357" s="69"/>
      <c r="R357" s="69"/>
      <c r="S357" s="69"/>
      <c r="T357" s="70"/>
      <c r="U357" s="32"/>
      <c r="V357" s="32"/>
      <c r="W357" s="32"/>
      <c r="X357" s="32"/>
      <c r="Y357" s="32"/>
      <c r="Z357" s="32"/>
      <c r="AA357" s="32"/>
      <c r="AB357" s="32"/>
      <c r="AC357" s="32"/>
      <c r="AD357" s="32"/>
      <c r="AE357" s="32"/>
      <c r="AT357" s="15" t="s">
        <v>186</v>
      </c>
      <c r="AU357" s="15" t="s">
        <v>89</v>
      </c>
    </row>
    <row r="358" spans="2:63" s="12" customFormat="1" ht="22.9" customHeight="1">
      <c r="B358" s="173"/>
      <c r="C358" s="174"/>
      <c r="D358" s="175" t="s">
        <v>79</v>
      </c>
      <c r="E358" s="187" t="s">
        <v>483</v>
      </c>
      <c r="F358" s="187" t="s">
        <v>484</v>
      </c>
      <c r="G358" s="174"/>
      <c r="H358" s="174"/>
      <c r="I358" s="177"/>
      <c r="J358" s="188">
        <f>BK358</f>
        <v>0</v>
      </c>
      <c r="K358" s="174"/>
      <c r="L358" s="179"/>
      <c r="M358" s="180"/>
      <c r="N358" s="181"/>
      <c r="O358" s="181"/>
      <c r="P358" s="182">
        <f>SUM(P359:P361)</f>
        <v>0</v>
      </c>
      <c r="Q358" s="181"/>
      <c r="R358" s="182">
        <f>SUM(R359:R361)</f>
        <v>0</v>
      </c>
      <c r="S358" s="181"/>
      <c r="T358" s="183">
        <f>SUM(T359:T361)</f>
        <v>0</v>
      </c>
      <c r="AR358" s="184" t="s">
        <v>207</v>
      </c>
      <c r="AT358" s="185" t="s">
        <v>79</v>
      </c>
      <c r="AU358" s="185" t="s">
        <v>87</v>
      </c>
      <c r="AY358" s="184" t="s">
        <v>177</v>
      </c>
      <c r="BK358" s="186">
        <f>SUM(BK359:BK361)</f>
        <v>0</v>
      </c>
    </row>
    <row r="359" spans="1:65" s="2" customFormat="1" ht="14.45" customHeight="1">
      <c r="A359" s="32"/>
      <c r="B359" s="33"/>
      <c r="C359" s="189" t="s">
        <v>681</v>
      </c>
      <c r="D359" s="189" t="s">
        <v>179</v>
      </c>
      <c r="E359" s="190" t="s">
        <v>486</v>
      </c>
      <c r="F359" s="191" t="s">
        <v>487</v>
      </c>
      <c r="G359" s="192" t="s">
        <v>488</v>
      </c>
      <c r="H359" s="193">
        <v>1</v>
      </c>
      <c r="I359" s="194"/>
      <c r="J359" s="195">
        <f>ROUND(I359*H359,2)</f>
        <v>0</v>
      </c>
      <c r="K359" s="191" t="s">
        <v>183</v>
      </c>
      <c r="L359" s="37"/>
      <c r="M359" s="196" t="s">
        <v>1</v>
      </c>
      <c r="N359" s="197" t="s">
        <v>45</v>
      </c>
      <c r="O359" s="69"/>
      <c r="P359" s="198">
        <f>O359*H359</f>
        <v>0</v>
      </c>
      <c r="Q359" s="198">
        <v>0</v>
      </c>
      <c r="R359" s="198">
        <f>Q359*H359</f>
        <v>0</v>
      </c>
      <c r="S359" s="198">
        <v>0</v>
      </c>
      <c r="T359" s="199">
        <f>S359*H359</f>
        <v>0</v>
      </c>
      <c r="U359" s="32"/>
      <c r="V359" s="32"/>
      <c r="W359" s="32"/>
      <c r="X359" s="32"/>
      <c r="Y359" s="32"/>
      <c r="Z359" s="32"/>
      <c r="AA359" s="32"/>
      <c r="AB359" s="32"/>
      <c r="AC359" s="32"/>
      <c r="AD359" s="32"/>
      <c r="AE359" s="32"/>
      <c r="AR359" s="200" t="s">
        <v>430</v>
      </c>
      <c r="AT359" s="200" t="s">
        <v>179</v>
      </c>
      <c r="AU359" s="200" t="s">
        <v>89</v>
      </c>
      <c r="AY359" s="15" t="s">
        <v>177</v>
      </c>
      <c r="BE359" s="201">
        <f>IF(N359="základní",J359,0)</f>
        <v>0</v>
      </c>
      <c r="BF359" s="201">
        <f>IF(N359="snížená",J359,0)</f>
        <v>0</v>
      </c>
      <c r="BG359" s="201">
        <f>IF(N359="zákl. přenesená",J359,0)</f>
        <v>0</v>
      </c>
      <c r="BH359" s="201">
        <f>IF(N359="sníž. přenesená",J359,0)</f>
        <v>0</v>
      </c>
      <c r="BI359" s="201">
        <f>IF(N359="nulová",J359,0)</f>
        <v>0</v>
      </c>
      <c r="BJ359" s="15" t="s">
        <v>87</v>
      </c>
      <c r="BK359" s="201">
        <f>ROUND(I359*H359,2)</f>
        <v>0</v>
      </c>
      <c r="BL359" s="15" t="s">
        <v>430</v>
      </c>
      <c r="BM359" s="200" t="s">
        <v>682</v>
      </c>
    </row>
    <row r="360" spans="1:47" s="2" customFormat="1" ht="11.25">
      <c r="A360" s="32"/>
      <c r="B360" s="33"/>
      <c r="C360" s="34"/>
      <c r="D360" s="202" t="s">
        <v>186</v>
      </c>
      <c r="E360" s="34"/>
      <c r="F360" s="203" t="s">
        <v>490</v>
      </c>
      <c r="G360" s="34"/>
      <c r="H360" s="34"/>
      <c r="I360" s="204"/>
      <c r="J360" s="34"/>
      <c r="K360" s="34"/>
      <c r="L360" s="37"/>
      <c r="M360" s="205"/>
      <c r="N360" s="206"/>
      <c r="O360" s="69"/>
      <c r="P360" s="69"/>
      <c r="Q360" s="69"/>
      <c r="R360" s="69"/>
      <c r="S360" s="69"/>
      <c r="T360" s="70"/>
      <c r="U360" s="32"/>
      <c r="V360" s="32"/>
      <c r="W360" s="32"/>
      <c r="X360" s="32"/>
      <c r="Y360" s="32"/>
      <c r="Z360" s="32"/>
      <c r="AA360" s="32"/>
      <c r="AB360" s="32"/>
      <c r="AC360" s="32"/>
      <c r="AD360" s="32"/>
      <c r="AE360" s="32"/>
      <c r="AT360" s="15" t="s">
        <v>186</v>
      </c>
      <c r="AU360" s="15" t="s">
        <v>89</v>
      </c>
    </row>
    <row r="361" spans="1:47" s="2" customFormat="1" ht="39">
      <c r="A361" s="32"/>
      <c r="B361" s="33"/>
      <c r="C361" s="34"/>
      <c r="D361" s="202" t="s">
        <v>188</v>
      </c>
      <c r="E361" s="34"/>
      <c r="F361" s="207" t="s">
        <v>491</v>
      </c>
      <c r="G361" s="34"/>
      <c r="H361" s="34"/>
      <c r="I361" s="204"/>
      <c r="J361" s="34"/>
      <c r="K361" s="34"/>
      <c r="L361" s="37"/>
      <c r="M361" s="205"/>
      <c r="N361" s="206"/>
      <c r="O361" s="69"/>
      <c r="P361" s="69"/>
      <c r="Q361" s="69"/>
      <c r="R361" s="69"/>
      <c r="S361" s="69"/>
      <c r="T361" s="70"/>
      <c r="U361" s="32"/>
      <c r="V361" s="32"/>
      <c r="W361" s="32"/>
      <c r="X361" s="32"/>
      <c r="Y361" s="32"/>
      <c r="Z361" s="32"/>
      <c r="AA361" s="32"/>
      <c r="AB361" s="32"/>
      <c r="AC361" s="32"/>
      <c r="AD361" s="32"/>
      <c r="AE361" s="32"/>
      <c r="AT361" s="15" t="s">
        <v>188</v>
      </c>
      <c r="AU361" s="15" t="s">
        <v>89</v>
      </c>
    </row>
    <row r="362" spans="2:63" s="12" customFormat="1" ht="22.9" customHeight="1">
      <c r="B362" s="173"/>
      <c r="C362" s="174"/>
      <c r="D362" s="175" t="s">
        <v>79</v>
      </c>
      <c r="E362" s="187" t="s">
        <v>492</v>
      </c>
      <c r="F362" s="187" t="s">
        <v>493</v>
      </c>
      <c r="G362" s="174"/>
      <c r="H362" s="174"/>
      <c r="I362" s="177"/>
      <c r="J362" s="188">
        <f>BK362</f>
        <v>0</v>
      </c>
      <c r="K362" s="174"/>
      <c r="L362" s="179"/>
      <c r="M362" s="180"/>
      <c r="N362" s="181"/>
      <c r="O362" s="181"/>
      <c r="P362" s="182">
        <f>SUM(P363:P364)</f>
        <v>0</v>
      </c>
      <c r="Q362" s="181"/>
      <c r="R362" s="182">
        <f>SUM(R363:R364)</f>
        <v>0</v>
      </c>
      <c r="S362" s="181"/>
      <c r="T362" s="183">
        <f>SUM(T363:T364)</f>
        <v>0</v>
      </c>
      <c r="AR362" s="184" t="s">
        <v>207</v>
      </c>
      <c r="AT362" s="185" t="s">
        <v>79</v>
      </c>
      <c r="AU362" s="185" t="s">
        <v>87</v>
      </c>
      <c r="AY362" s="184" t="s">
        <v>177</v>
      </c>
      <c r="BK362" s="186">
        <f>SUM(BK363:BK364)</f>
        <v>0</v>
      </c>
    </row>
    <row r="363" spans="1:65" s="2" customFormat="1" ht="14.45" customHeight="1">
      <c r="A363" s="32"/>
      <c r="B363" s="33"/>
      <c r="C363" s="189" t="s">
        <v>683</v>
      </c>
      <c r="D363" s="189" t="s">
        <v>179</v>
      </c>
      <c r="E363" s="190" t="s">
        <v>495</v>
      </c>
      <c r="F363" s="191" t="s">
        <v>496</v>
      </c>
      <c r="G363" s="192" t="s">
        <v>429</v>
      </c>
      <c r="H363" s="193">
        <v>1</v>
      </c>
      <c r="I363" s="194"/>
      <c r="J363" s="195">
        <f>ROUND(I363*H363,2)</f>
        <v>0</v>
      </c>
      <c r="K363" s="191" t="s">
        <v>183</v>
      </c>
      <c r="L363" s="37"/>
      <c r="M363" s="196" t="s">
        <v>1</v>
      </c>
      <c r="N363" s="197" t="s">
        <v>45</v>
      </c>
      <c r="O363" s="69"/>
      <c r="P363" s="198">
        <f>O363*H363</f>
        <v>0</v>
      </c>
      <c r="Q363" s="198">
        <v>0</v>
      </c>
      <c r="R363" s="198">
        <f>Q363*H363</f>
        <v>0</v>
      </c>
      <c r="S363" s="198">
        <v>0</v>
      </c>
      <c r="T363" s="199">
        <f>S363*H363</f>
        <v>0</v>
      </c>
      <c r="U363" s="32"/>
      <c r="V363" s="32"/>
      <c r="W363" s="32"/>
      <c r="X363" s="32"/>
      <c r="Y363" s="32"/>
      <c r="Z363" s="32"/>
      <c r="AA363" s="32"/>
      <c r="AB363" s="32"/>
      <c r="AC363" s="32"/>
      <c r="AD363" s="32"/>
      <c r="AE363" s="32"/>
      <c r="AR363" s="200" t="s">
        <v>430</v>
      </c>
      <c r="AT363" s="200" t="s">
        <v>179</v>
      </c>
      <c r="AU363" s="200" t="s">
        <v>89</v>
      </c>
      <c r="AY363" s="15" t="s">
        <v>177</v>
      </c>
      <c r="BE363" s="201">
        <f>IF(N363="základní",J363,0)</f>
        <v>0</v>
      </c>
      <c r="BF363" s="201">
        <f>IF(N363="snížená",J363,0)</f>
        <v>0</v>
      </c>
      <c r="BG363" s="201">
        <f>IF(N363="zákl. přenesená",J363,0)</f>
        <v>0</v>
      </c>
      <c r="BH363" s="201">
        <f>IF(N363="sníž. přenesená",J363,0)</f>
        <v>0</v>
      </c>
      <c r="BI363" s="201">
        <f>IF(N363="nulová",J363,0)</f>
        <v>0</v>
      </c>
      <c r="BJ363" s="15" t="s">
        <v>87</v>
      </c>
      <c r="BK363" s="201">
        <f>ROUND(I363*H363,2)</f>
        <v>0</v>
      </c>
      <c r="BL363" s="15" t="s">
        <v>430</v>
      </c>
      <c r="BM363" s="200" t="s">
        <v>684</v>
      </c>
    </row>
    <row r="364" spans="1:47" s="2" customFormat="1" ht="11.25">
      <c r="A364" s="32"/>
      <c r="B364" s="33"/>
      <c r="C364" s="34"/>
      <c r="D364" s="202" t="s">
        <v>186</v>
      </c>
      <c r="E364" s="34"/>
      <c r="F364" s="203" t="s">
        <v>498</v>
      </c>
      <c r="G364" s="34"/>
      <c r="H364" s="34"/>
      <c r="I364" s="204"/>
      <c r="J364" s="34"/>
      <c r="K364" s="34"/>
      <c r="L364" s="37"/>
      <c r="M364" s="218"/>
      <c r="N364" s="219"/>
      <c r="O364" s="220"/>
      <c r="P364" s="220"/>
      <c r="Q364" s="220"/>
      <c r="R364" s="220"/>
      <c r="S364" s="220"/>
      <c r="T364" s="221"/>
      <c r="U364" s="32"/>
      <c r="V364" s="32"/>
      <c r="W364" s="32"/>
      <c r="X364" s="32"/>
      <c r="Y364" s="32"/>
      <c r="Z364" s="32"/>
      <c r="AA364" s="32"/>
      <c r="AB364" s="32"/>
      <c r="AC364" s="32"/>
      <c r="AD364" s="32"/>
      <c r="AE364" s="32"/>
      <c r="AT364" s="15" t="s">
        <v>186</v>
      </c>
      <c r="AU364" s="15" t="s">
        <v>89</v>
      </c>
    </row>
    <row r="365" spans="1:31" s="2" customFormat="1" ht="6.95" customHeight="1">
      <c r="A365" s="32"/>
      <c r="B365" s="52"/>
      <c r="C365" s="53"/>
      <c r="D365" s="53"/>
      <c r="E365" s="53"/>
      <c r="F365" s="53"/>
      <c r="G365" s="53"/>
      <c r="H365" s="53"/>
      <c r="I365" s="53"/>
      <c r="J365" s="53"/>
      <c r="K365" s="53"/>
      <c r="L365" s="37"/>
      <c r="M365" s="32"/>
      <c r="O365" s="32"/>
      <c r="P365" s="32"/>
      <c r="Q365" s="32"/>
      <c r="R365" s="32"/>
      <c r="S365" s="32"/>
      <c r="T365" s="32"/>
      <c r="U365" s="32"/>
      <c r="V365" s="32"/>
      <c r="W365" s="32"/>
      <c r="X365" s="32"/>
      <c r="Y365" s="32"/>
      <c r="Z365" s="32"/>
      <c r="AA365" s="32"/>
      <c r="AB365" s="32"/>
      <c r="AC365" s="32"/>
      <c r="AD365" s="32"/>
      <c r="AE365" s="32"/>
    </row>
  </sheetData>
  <sheetProtection algorithmName="SHA-512" hashValue="3pDz7rTpcOzg7MwVEy63ix/XLpbBvEFaveHyuvXWhuYtC+ncXNZGUFdYf2jk9MhbAaeVh2uA4s1LofEYNwwV/A==" saltValue="6DSY3/iHZr8Sp17vHKaV/w0qELy3Qz7h6Aojk93As3l0iRS4FcYaxovyaTRGERqGHbSO6EZ4OMFYSOiNWNIIlQ==" spinCount="100000" sheet="1" objects="1" scenarios="1" formatColumns="0" formatRows="0" autoFilter="0"/>
  <autoFilter ref="C135:K364"/>
  <mergeCells count="12">
    <mergeCell ref="E128:H128"/>
    <mergeCell ref="L2:V2"/>
    <mergeCell ref="E85:H85"/>
    <mergeCell ref="E87:H87"/>
    <mergeCell ref="E89:H89"/>
    <mergeCell ref="E124:H124"/>
    <mergeCell ref="E126:H12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100</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2:12" s="1" customFormat="1" ht="12" customHeight="1">
      <c r="B8" s="18"/>
      <c r="D8" s="117" t="s">
        <v>137</v>
      </c>
      <c r="L8" s="18"/>
    </row>
    <row r="9" spans="1:31" s="2" customFormat="1" ht="16.5" customHeight="1">
      <c r="A9" s="32"/>
      <c r="B9" s="37"/>
      <c r="C9" s="32"/>
      <c r="D9" s="32"/>
      <c r="E9" s="278" t="s">
        <v>138</v>
      </c>
      <c r="F9" s="280"/>
      <c r="G9" s="280"/>
      <c r="H9" s="280"/>
      <c r="I9" s="32"/>
      <c r="J9" s="32"/>
      <c r="K9" s="32"/>
      <c r="L9" s="49"/>
      <c r="S9" s="32"/>
      <c r="T9" s="32"/>
      <c r="U9" s="32"/>
      <c r="V9" s="32"/>
      <c r="W9" s="32"/>
      <c r="X9" s="32"/>
      <c r="Y9" s="32"/>
      <c r="Z9" s="32"/>
      <c r="AA9" s="32"/>
      <c r="AB9" s="32"/>
      <c r="AC9" s="32"/>
      <c r="AD9" s="32"/>
      <c r="AE9" s="32"/>
    </row>
    <row r="10" spans="1:31" s="2" customFormat="1" ht="12" customHeight="1">
      <c r="A10" s="32"/>
      <c r="B10" s="37"/>
      <c r="C10" s="32"/>
      <c r="D10" s="117" t="s">
        <v>139</v>
      </c>
      <c r="E10" s="32"/>
      <c r="F10" s="32"/>
      <c r="G10" s="32"/>
      <c r="H10" s="32"/>
      <c r="I10" s="32"/>
      <c r="J10" s="32"/>
      <c r="K10" s="32"/>
      <c r="L10" s="49"/>
      <c r="S10" s="32"/>
      <c r="T10" s="32"/>
      <c r="U10" s="32"/>
      <c r="V10" s="32"/>
      <c r="W10" s="32"/>
      <c r="X10" s="32"/>
      <c r="Y10" s="32"/>
      <c r="Z10" s="32"/>
      <c r="AA10" s="32"/>
      <c r="AB10" s="32"/>
      <c r="AC10" s="32"/>
      <c r="AD10" s="32"/>
      <c r="AE10" s="32"/>
    </row>
    <row r="11" spans="1:31" s="2" customFormat="1" ht="16.5" customHeight="1">
      <c r="A11" s="32"/>
      <c r="B11" s="37"/>
      <c r="C11" s="32"/>
      <c r="D11" s="32"/>
      <c r="E11" s="281" t="s">
        <v>685</v>
      </c>
      <c r="F11" s="280"/>
      <c r="G11" s="280"/>
      <c r="H11" s="280"/>
      <c r="I11" s="32"/>
      <c r="J11" s="32"/>
      <c r="K11" s="32"/>
      <c r="L11" s="49"/>
      <c r="S11" s="32"/>
      <c r="T11" s="32"/>
      <c r="U11" s="32"/>
      <c r="V11" s="32"/>
      <c r="W11" s="32"/>
      <c r="X11" s="32"/>
      <c r="Y11" s="32"/>
      <c r="Z11" s="32"/>
      <c r="AA11" s="32"/>
      <c r="AB11" s="32"/>
      <c r="AC11" s="32"/>
      <c r="AD11" s="32"/>
      <c r="AE11" s="32"/>
    </row>
    <row r="12" spans="1:31" s="2" customFormat="1" ht="11.25">
      <c r="A12" s="32"/>
      <c r="B12" s="37"/>
      <c r="C12" s="32"/>
      <c r="D12" s="32"/>
      <c r="E12" s="32"/>
      <c r="F12" s="32"/>
      <c r="G12" s="32"/>
      <c r="H12" s="32"/>
      <c r="I12" s="32"/>
      <c r="J12" s="32"/>
      <c r="K12" s="32"/>
      <c r="L12" s="49"/>
      <c r="S12" s="32"/>
      <c r="T12" s="32"/>
      <c r="U12" s="32"/>
      <c r="V12" s="32"/>
      <c r="W12" s="32"/>
      <c r="X12" s="32"/>
      <c r="Y12" s="32"/>
      <c r="Z12" s="32"/>
      <c r="AA12" s="32"/>
      <c r="AB12" s="32"/>
      <c r="AC12" s="32"/>
      <c r="AD12" s="32"/>
      <c r="AE12" s="32"/>
    </row>
    <row r="13" spans="1:31" s="2" customFormat="1" ht="12" customHeight="1">
      <c r="A13" s="32"/>
      <c r="B13" s="37"/>
      <c r="C13" s="32"/>
      <c r="D13" s="117" t="s">
        <v>18</v>
      </c>
      <c r="E13" s="32"/>
      <c r="F13" s="108" t="s">
        <v>1</v>
      </c>
      <c r="G13" s="32"/>
      <c r="H13" s="32"/>
      <c r="I13" s="117" t="s">
        <v>19</v>
      </c>
      <c r="J13" s="108" t="s">
        <v>1</v>
      </c>
      <c r="K13" s="32"/>
      <c r="L13" s="49"/>
      <c r="S13" s="32"/>
      <c r="T13" s="32"/>
      <c r="U13" s="32"/>
      <c r="V13" s="32"/>
      <c r="W13" s="32"/>
      <c r="X13" s="32"/>
      <c r="Y13" s="32"/>
      <c r="Z13" s="32"/>
      <c r="AA13" s="32"/>
      <c r="AB13" s="32"/>
      <c r="AC13" s="32"/>
      <c r="AD13" s="32"/>
      <c r="AE13" s="32"/>
    </row>
    <row r="14" spans="1:31" s="2" customFormat="1" ht="12" customHeight="1">
      <c r="A14" s="32"/>
      <c r="B14" s="37"/>
      <c r="C14" s="32"/>
      <c r="D14" s="117" t="s">
        <v>20</v>
      </c>
      <c r="E14" s="32"/>
      <c r="F14" s="108" t="s">
        <v>21</v>
      </c>
      <c r="G14" s="32"/>
      <c r="H14" s="32"/>
      <c r="I14" s="117" t="s">
        <v>22</v>
      </c>
      <c r="J14" s="118" t="str">
        <f>'Rekapitulace stavby'!AN8</f>
        <v>18. 4. 2020</v>
      </c>
      <c r="K14" s="32"/>
      <c r="L14" s="49"/>
      <c r="S14" s="32"/>
      <c r="T14" s="32"/>
      <c r="U14" s="32"/>
      <c r="V14" s="32"/>
      <c r="W14" s="32"/>
      <c r="X14" s="32"/>
      <c r="Y14" s="32"/>
      <c r="Z14" s="32"/>
      <c r="AA14" s="32"/>
      <c r="AB14" s="32"/>
      <c r="AC14" s="32"/>
      <c r="AD14" s="32"/>
      <c r="AE14" s="32"/>
    </row>
    <row r="15" spans="1:31" s="2" customFormat="1" ht="10.9" customHeight="1">
      <c r="A15" s="32"/>
      <c r="B15" s="37"/>
      <c r="C15" s="32"/>
      <c r="D15" s="32"/>
      <c r="E15" s="32"/>
      <c r="F15" s="32"/>
      <c r="G15" s="32"/>
      <c r="H15" s="32"/>
      <c r="I15" s="32"/>
      <c r="J15" s="32"/>
      <c r="K15" s="32"/>
      <c r="L15" s="49"/>
      <c r="S15" s="32"/>
      <c r="T15" s="32"/>
      <c r="U15" s="32"/>
      <c r="V15" s="32"/>
      <c r="W15" s="32"/>
      <c r="X15" s="32"/>
      <c r="Y15" s="32"/>
      <c r="Z15" s="32"/>
      <c r="AA15" s="32"/>
      <c r="AB15" s="32"/>
      <c r="AC15" s="32"/>
      <c r="AD15" s="32"/>
      <c r="AE15" s="32"/>
    </row>
    <row r="16" spans="1:31" s="2" customFormat="1" ht="12" customHeight="1">
      <c r="A16" s="32"/>
      <c r="B16" s="37"/>
      <c r="C16" s="32"/>
      <c r="D16" s="117" t="s">
        <v>24</v>
      </c>
      <c r="E16" s="32"/>
      <c r="F16" s="32"/>
      <c r="G16" s="32"/>
      <c r="H16" s="32"/>
      <c r="I16" s="117" t="s">
        <v>25</v>
      </c>
      <c r="J16" s="108" t="s">
        <v>26</v>
      </c>
      <c r="K16" s="32"/>
      <c r="L16" s="49"/>
      <c r="S16" s="32"/>
      <c r="T16" s="32"/>
      <c r="U16" s="32"/>
      <c r="V16" s="32"/>
      <c r="W16" s="32"/>
      <c r="X16" s="32"/>
      <c r="Y16" s="32"/>
      <c r="Z16" s="32"/>
      <c r="AA16" s="32"/>
      <c r="AB16" s="32"/>
      <c r="AC16" s="32"/>
      <c r="AD16" s="32"/>
      <c r="AE16" s="32"/>
    </row>
    <row r="17" spans="1:31" s="2" customFormat="1" ht="18" customHeight="1">
      <c r="A17" s="32"/>
      <c r="B17" s="37"/>
      <c r="C17" s="32"/>
      <c r="D17" s="32"/>
      <c r="E17" s="108" t="s">
        <v>27</v>
      </c>
      <c r="F17" s="32"/>
      <c r="G17" s="32"/>
      <c r="H17" s="32"/>
      <c r="I17" s="117" t="s">
        <v>28</v>
      </c>
      <c r="J17" s="108" t="s">
        <v>29</v>
      </c>
      <c r="K17" s="32"/>
      <c r="L17" s="49"/>
      <c r="S17" s="32"/>
      <c r="T17" s="32"/>
      <c r="U17" s="32"/>
      <c r="V17" s="32"/>
      <c r="W17" s="32"/>
      <c r="X17" s="32"/>
      <c r="Y17" s="32"/>
      <c r="Z17" s="32"/>
      <c r="AA17" s="32"/>
      <c r="AB17" s="32"/>
      <c r="AC17" s="32"/>
      <c r="AD17" s="32"/>
      <c r="AE17" s="32"/>
    </row>
    <row r="18" spans="1:31" s="2" customFormat="1" ht="6.95" customHeight="1">
      <c r="A18" s="32"/>
      <c r="B18" s="37"/>
      <c r="C18" s="32"/>
      <c r="D18" s="32"/>
      <c r="E18" s="32"/>
      <c r="F18" s="32"/>
      <c r="G18" s="32"/>
      <c r="H18" s="32"/>
      <c r="I18" s="32"/>
      <c r="J18" s="32"/>
      <c r="K18" s="32"/>
      <c r="L18" s="49"/>
      <c r="S18" s="32"/>
      <c r="T18" s="32"/>
      <c r="U18" s="32"/>
      <c r="V18" s="32"/>
      <c r="W18" s="32"/>
      <c r="X18" s="32"/>
      <c r="Y18" s="32"/>
      <c r="Z18" s="32"/>
      <c r="AA18" s="32"/>
      <c r="AB18" s="32"/>
      <c r="AC18" s="32"/>
      <c r="AD18" s="32"/>
      <c r="AE18" s="32"/>
    </row>
    <row r="19" spans="1:31" s="2" customFormat="1" ht="12" customHeight="1">
      <c r="A19" s="32"/>
      <c r="B19" s="37"/>
      <c r="C19" s="32"/>
      <c r="D19" s="117" t="s">
        <v>30</v>
      </c>
      <c r="E19" s="32"/>
      <c r="F19" s="32"/>
      <c r="G19" s="32"/>
      <c r="H19" s="32"/>
      <c r="I19" s="117" t="s">
        <v>25</v>
      </c>
      <c r="J19" s="28" t="str">
        <f>'Rekapitulace stavby'!AN13</f>
        <v>Vyplň údaj</v>
      </c>
      <c r="K19" s="32"/>
      <c r="L19" s="49"/>
      <c r="S19" s="32"/>
      <c r="T19" s="32"/>
      <c r="U19" s="32"/>
      <c r="V19" s="32"/>
      <c r="W19" s="32"/>
      <c r="X19" s="32"/>
      <c r="Y19" s="32"/>
      <c r="Z19" s="32"/>
      <c r="AA19" s="32"/>
      <c r="AB19" s="32"/>
      <c r="AC19" s="32"/>
      <c r="AD19" s="32"/>
      <c r="AE19" s="32"/>
    </row>
    <row r="20" spans="1:31" s="2" customFormat="1" ht="18" customHeight="1">
      <c r="A20" s="32"/>
      <c r="B20" s="37"/>
      <c r="C20" s="32"/>
      <c r="D20" s="32"/>
      <c r="E20" s="282" t="str">
        <f>'Rekapitulace stavby'!E14</f>
        <v>Vyplň údaj</v>
      </c>
      <c r="F20" s="283"/>
      <c r="G20" s="283"/>
      <c r="H20" s="283"/>
      <c r="I20" s="117" t="s">
        <v>28</v>
      </c>
      <c r="J20" s="28" t="str">
        <f>'Rekapitulace stavby'!AN14</f>
        <v>Vyplň údaj</v>
      </c>
      <c r="K20" s="32"/>
      <c r="L20" s="49"/>
      <c r="S20" s="32"/>
      <c r="T20" s="32"/>
      <c r="U20" s="32"/>
      <c r="V20" s="32"/>
      <c r="W20" s="32"/>
      <c r="X20" s="32"/>
      <c r="Y20" s="32"/>
      <c r="Z20" s="32"/>
      <c r="AA20" s="32"/>
      <c r="AB20" s="32"/>
      <c r="AC20" s="32"/>
      <c r="AD20" s="32"/>
      <c r="AE20" s="32"/>
    </row>
    <row r="21" spans="1:31" s="2" customFormat="1" ht="6.95" customHeight="1">
      <c r="A21" s="32"/>
      <c r="B21" s="37"/>
      <c r="C21" s="32"/>
      <c r="D21" s="32"/>
      <c r="E21" s="32"/>
      <c r="F21" s="32"/>
      <c r="G21" s="32"/>
      <c r="H21" s="32"/>
      <c r="I21" s="32"/>
      <c r="J21" s="32"/>
      <c r="K21" s="32"/>
      <c r="L21" s="49"/>
      <c r="S21" s="32"/>
      <c r="T21" s="32"/>
      <c r="U21" s="32"/>
      <c r="V21" s="32"/>
      <c r="W21" s="32"/>
      <c r="X21" s="32"/>
      <c r="Y21" s="32"/>
      <c r="Z21" s="32"/>
      <c r="AA21" s="32"/>
      <c r="AB21" s="32"/>
      <c r="AC21" s="32"/>
      <c r="AD21" s="32"/>
      <c r="AE21" s="32"/>
    </row>
    <row r="22" spans="1:31" s="2" customFormat="1" ht="12" customHeight="1">
      <c r="A22" s="32"/>
      <c r="B22" s="37"/>
      <c r="C22" s="32"/>
      <c r="D22" s="117" t="s">
        <v>32</v>
      </c>
      <c r="E22" s="32"/>
      <c r="F22" s="32"/>
      <c r="G22" s="32"/>
      <c r="H22" s="32"/>
      <c r="I22" s="117" t="s">
        <v>25</v>
      </c>
      <c r="J22" s="108" t="s">
        <v>33</v>
      </c>
      <c r="K22" s="32"/>
      <c r="L22" s="49"/>
      <c r="S22" s="32"/>
      <c r="T22" s="32"/>
      <c r="U22" s="32"/>
      <c r="V22" s="32"/>
      <c r="W22" s="32"/>
      <c r="X22" s="32"/>
      <c r="Y22" s="32"/>
      <c r="Z22" s="32"/>
      <c r="AA22" s="32"/>
      <c r="AB22" s="32"/>
      <c r="AC22" s="32"/>
      <c r="AD22" s="32"/>
      <c r="AE22" s="32"/>
    </row>
    <row r="23" spans="1:31" s="2" customFormat="1" ht="18" customHeight="1">
      <c r="A23" s="32"/>
      <c r="B23" s="37"/>
      <c r="C23" s="32"/>
      <c r="D23" s="32"/>
      <c r="E23" s="108" t="s">
        <v>34</v>
      </c>
      <c r="F23" s="32"/>
      <c r="G23" s="32"/>
      <c r="H23" s="32"/>
      <c r="I23" s="117" t="s">
        <v>28</v>
      </c>
      <c r="J23" s="108" t="s">
        <v>35</v>
      </c>
      <c r="K23" s="32"/>
      <c r="L23" s="49"/>
      <c r="S23" s="32"/>
      <c r="T23" s="32"/>
      <c r="U23" s="32"/>
      <c r="V23" s="32"/>
      <c r="W23" s="32"/>
      <c r="X23" s="32"/>
      <c r="Y23" s="32"/>
      <c r="Z23" s="32"/>
      <c r="AA23" s="32"/>
      <c r="AB23" s="32"/>
      <c r="AC23" s="32"/>
      <c r="AD23" s="32"/>
      <c r="AE23" s="32"/>
    </row>
    <row r="24" spans="1:31" s="2" customFormat="1" ht="6.95" customHeight="1">
      <c r="A24" s="32"/>
      <c r="B24" s="37"/>
      <c r="C24" s="32"/>
      <c r="D24" s="32"/>
      <c r="E24" s="32"/>
      <c r="F24" s="32"/>
      <c r="G24" s="32"/>
      <c r="H24" s="32"/>
      <c r="I24" s="32"/>
      <c r="J24" s="32"/>
      <c r="K24" s="32"/>
      <c r="L24" s="49"/>
      <c r="S24" s="32"/>
      <c r="T24" s="32"/>
      <c r="U24" s="32"/>
      <c r="V24" s="32"/>
      <c r="W24" s="32"/>
      <c r="X24" s="32"/>
      <c r="Y24" s="32"/>
      <c r="Z24" s="32"/>
      <c r="AA24" s="32"/>
      <c r="AB24" s="32"/>
      <c r="AC24" s="32"/>
      <c r="AD24" s="32"/>
      <c r="AE24" s="32"/>
    </row>
    <row r="25" spans="1:31" s="2" customFormat="1" ht="12" customHeight="1">
      <c r="A25" s="32"/>
      <c r="B25" s="37"/>
      <c r="C25" s="32"/>
      <c r="D25" s="117" t="s">
        <v>37</v>
      </c>
      <c r="E25" s="32"/>
      <c r="F25" s="32"/>
      <c r="G25" s="32"/>
      <c r="H25" s="32"/>
      <c r="I25" s="117" t="s">
        <v>25</v>
      </c>
      <c r="J25" s="108" t="str">
        <f>IF('Rekapitulace stavby'!AN19="","",'Rekapitulace stavby'!AN19)</f>
        <v/>
      </c>
      <c r="K25" s="32"/>
      <c r="L25" s="49"/>
      <c r="S25" s="32"/>
      <c r="T25" s="32"/>
      <c r="U25" s="32"/>
      <c r="V25" s="32"/>
      <c r="W25" s="32"/>
      <c r="X25" s="32"/>
      <c r="Y25" s="32"/>
      <c r="Z25" s="32"/>
      <c r="AA25" s="32"/>
      <c r="AB25" s="32"/>
      <c r="AC25" s="32"/>
      <c r="AD25" s="32"/>
      <c r="AE25" s="32"/>
    </row>
    <row r="26" spans="1:31" s="2" customFormat="1" ht="18" customHeight="1">
      <c r="A26" s="32"/>
      <c r="B26" s="37"/>
      <c r="C26" s="32"/>
      <c r="D26" s="32"/>
      <c r="E26" s="108" t="str">
        <f>IF('Rekapitulace stavby'!E20="","",'Rekapitulace stavby'!E20)</f>
        <v xml:space="preserve"> </v>
      </c>
      <c r="F26" s="32"/>
      <c r="G26" s="32"/>
      <c r="H26" s="32"/>
      <c r="I26" s="117" t="s">
        <v>28</v>
      </c>
      <c r="J26" s="108" t="str">
        <f>IF('Rekapitulace stavby'!AN20="","",'Rekapitulace stavby'!AN20)</f>
        <v/>
      </c>
      <c r="K26" s="32"/>
      <c r="L26" s="49"/>
      <c r="S26" s="32"/>
      <c r="T26" s="32"/>
      <c r="U26" s="32"/>
      <c r="V26" s="32"/>
      <c r="W26" s="32"/>
      <c r="X26" s="32"/>
      <c r="Y26" s="32"/>
      <c r="Z26" s="32"/>
      <c r="AA26" s="32"/>
      <c r="AB26" s="32"/>
      <c r="AC26" s="32"/>
      <c r="AD26" s="32"/>
      <c r="AE26" s="32"/>
    </row>
    <row r="27" spans="1:31" s="2" customFormat="1" ht="6.95" customHeight="1">
      <c r="A27" s="32"/>
      <c r="B27" s="37"/>
      <c r="C27" s="32"/>
      <c r="D27" s="32"/>
      <c r="E27" s="32"/>
      <c r="F27" s="32"/>
      <c r="G27" s="32"/>
      <c r="H27" s="32"/>
      <c r="I27" s="32"/>
      <c r="J27" s="32"/>
      <c r="K27" s="32"/>
      <c r="L27" s="49"/>
      <c r="S27" s="32"/>
      <c r="T27" s="32"/>
      <c r="U27" s="32"/>
      <c r="V27" s="32"/>
      <c r="W27" s="32"/>
      <c r="X27" s="32"/>
      <c r="Y27" s="32"/>
      <c r="Z27" s="32"/>
      <c r="AA27" s="32"/>
      <c r="AB27" s="32"/>
      <c r="AC27" s="32"/>
      <c r="AD27" s="32"/>
      <c r="AE27" s="32"/>
    </row>
    <row r="28" spans="1:31" s="2" customFormat="1" ht="12" customHeight="1">
      <c r="A28" s="32"/>
      <c r="B28" s="37"/>
      <c r="C28" s="32"/>
      <c r="D28" s="117" t="s">
        <v>39</v>
      </c>
      <c r="E28" s="32"/>
      <c r="F28" s="32"/>
      <c r="G28" s="32"/>
      <c r="H28" s="32"/>
      <c r="I28" s="32"/>
      <c r="J28" s="32"/>
      <c r="K28" s="32"/>
      <c r="L28" s="49"/>
      <c r="S28" s="32"/>
      <c r="T28" s="32"/>
      <c r="U28" s="32"/>
      <c r="V28" s="32"/>
      <c r="W28" s="32"/>
      <c r="X28" s="32"/>
      <c r="Y28" s="32"/>
      <c r="Z28" s="32"/>
      <c r="AA28" s="32"/>
      <c r="AB28" s="32"/>
      <c r="AC28" s="32"/>
      <c r="AD28" s="32"/>
      <c r="AE28" s="32"/>
    </row>
    <row r="29" spans="1:31" s="8" customFormat="1" ht="16.5" customHeight="1">
      <c r="A29" s="119"/>
      <c r="B29" s="120"/>
      <c r="C29" s="119"/>
      <c r="D29" s="119"/>
      <c r="E29" s="284" t="s">
        <v>1</v>
      </c>
      <c r="F29" s="284"/>
      <c r="G29" s="284"/>
      <c r="H29" s="284"/>
      <c r="I29" s="119"/>
      <c r="J29" s="119"/>
      <c r="K29" s="119"/>
      <c r="L29" s="121"/>
      <c r="S29" s="119"/>
      <c r="T29" s="119"/>
      <c r="U29" s="119"/>
      <c r="V29" s="119"/>
      <c r="W29" s="119"/>
      <c r="X29" s="119"/>
      <c r="Y29" s="119"/>
      <c r="Z29" s="119"/>
      <c r="AA29" s="119"/>
      <c r="AB29" s="119"/>
      <c r="AC29" s="119"/>
      <c r="AD29" s="119"/>
      <c r="AE29" s="119"/>
    </row>
    <row r="30" spans="1:31" s="2" customFormat="1" ht="6.95" customHeight="1">
      <c r="A30" s="32"/>
      <c r="B30" s="37"/>
      <c r="C30" s="32"/>
      <c r="D30" s="32"/>
      <c r="E30" s="32"/>
      <c r="F30" s="32"/>
      <c r="G30" s="32"/>
      <c r="H30" s="32"/>
      <c r="I30" s="32"/>
      <c r="J30" s="32"/>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25.35" customHeight="1">
      <c r="A32" s="32"/>
      <c r="B32" s="37"/>
      <c r="C32" s="32"/>
      <c r="D32" s="123" t="s">
        <v>40</v>
      </c>
      <c r="E32" s="32"/>
      <c r="F32" s="32"/>
      <c r="G32" s="32"/>
      <c r="H32" s="32"/>
      <c r="I32" s="32"/>
      <c r="J32" s="124">
        <f>ROUND(J123,2)</f>
        <v>0</v>
      </c>
      <c r="K32" s="32"/>
      <c r="L32" s="49"/>
      <c r="S32" s="32"/>
      <c r="T32" s="32"/>
      <c r="U32" s="32"/>
      <c r="V32" s="32"/>
      <c r="W32" s="32"/>
      <c r="X32" s="32"/>
      <c r="Y32" s="32"/>
      <c r="Z32" s="32"/>
      <c r="AA32" s="32"/>
      <c r="AB32" s="32"/>
      <c r="AC32" s="32"/>
      <c r="AD32" s="32"/>
      <c r="AE32" s="32"/>
    </row>
    <row r="33" spans="1:31" s="2" customFormat="1" ht="6.95" customHeight="1">
      <c r="A33" s="32"/>
      <c r="B33" s="37"/>
      <c r="C33" s="32"/>
      <c r="D33" s="122"/>
      <c r="E33" s="122"/>
      <c r="F33" s="122"/>
      <c r="G33" s="122"/>
      <c r="H33" s="122"/>
      <c r="I33" s="122"/>
      <c r="J33" s="122"/>
      <c r="K33" s="122"/>
      <c r="L33" s="49"/>
      <c r="S33" s="32"/>
      <c r="T33" s="32"/>
      <c r="U33" s="32"/>
      <c r="V33" s="32"/>
      <c r="W33" s="32"/>
      <c r="X33" s="32"/>
      <c r="Y33" s="32"/>
      <c r="Z33" s="32"/>
      <c r="AA33" s="32"/>
      <c r="AB33" s="32"/>
      <c r="AC33" s="32"/>
      <c r="AD33" s="32"/>
      <c r="AE33" s="32"/>
    </row>
    <row r="34" spans="1:31" s="2" customFormat="1" ht="14.45" customHeight="1">
      <c r="A34" s="32"/>
      <c r="B34" s="37"/>
      <c r="C34" s="32"/>
      <c r="D34" s="32"/>
      <c r="E34" s="32"/>
      <c r="F34" s="125" t="s">
        <v>42</v>
      </c>
      <c r="G34" s="32"/>
      <c r="H34" s="32"/>
      <c r="I34" s="125" t="s">
        <v>41</v>
      </c>
      <c r="J34" s="125" t="s">
        <v>43</v>
      </c>
      <c r="K34" s="32"/>
      <c r="L34" s="49"/>
      <c r="S34" s="32"/>
      <c r="T34" s="32"/>
      <c r="U34" s="32"/>
      <c r="V34" s="32"/>
      <c r="W34" s="32"/>
      <c r="X34" s="32"/>
      <c r="Y34" s="32"/>
      <c r="Z34" s="32"/>
      <c r="AA34" s="32"/>
      <c r="AB34" s="32"/>
      <c r="AC34" s="32"/>
      <c r="AD34" s="32"/>
      <c r="AE34" s="32"/>
    </row>
    <row r="35" spans="1:31" s="2" customFormat="1" ht="14.45" customHeight="1">
      <c r="A35" s="32"/>
      <c r="B35" s="37"/>
      <c r="C35" s="32"/>
      <c r="D35" s="126" t="s">
        <v>44</v>
      </c>
      <c r="E35" s="117" t="s">
        <v>45</v>
      </c>
      <c r="F35" s="127">
        <f>ROUND((SUM(BE123:BE149)),2)</f>
        <v>0</v>
      </c>
      <c r="G35" s="32"/>
      <c r="H35" s="32"/>
      <c r="I35" s="128">
        <v>0.21</v>
      </c>
      <c r="J35" s="127">
        <f>ROUND(((SUM(BE123:BE149))*I35),2)</f>
        <v>0</v>
      </c>
      <c r="K35" s="32"/>
      <c r="L35" s="49"/>
      <c r="S35" s="32"/>
      <c r="T35" s="32"/>
      <c r="U35" s="32"/>
      <c r="V35" s="32"/>
      <c r="W35" s="32"/>
      <c r="X35" s="32"/>
      <c r="Y35" s="32"/>
      <c r="Z35" s="32"/>
      <c r="AA35" s="32"/>
      <c r="AB35" s="32"/>
      <c r="AC35" s="32"/>
      <c r="AD35" s="32"/>
      <c r="AE35" s="32"/>
    </row>
    <row r="36" spans="1:31" s="2" customFormat="1" ht="14.45" customHeight="1">
      <c r="A36" s="32"/>
      <c r="B36" s="37"/>
      <c r="C36" s="32"/>
      <c r="D36" s="32"/>
      <c r="E36" s="117" t="s">
        <v>46</v>
      </c>
      <c r="F36" s="127">
        <f>ROUND((SUM(BF123:BF149)),2)</f>
        <v>0</v>
      </c>
      <c r="G36" s="32"/>
      <c r="H36" s="32"/>
      <c r="I36" s="128">
        <v>0.15</v>
      </c>
      <c r="J36" s="127">
        <f>ROUND(((SUM(BF123:BF149))*I36),2)</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47</v>
      </c>
      <c r="F37" s="127">
        <f>ROUND((SUM(BG123:BG149)),2)</f>
        <v>0</v>
      </c>
      <c r="G37" s="32"/>
      <c r="H37" s="32"/>
      <c r="I37" s="128">
        <v>0.21</v>
      </c>
      <c r="J37" s="127">
        <f>0</f>
        <v>0</v>
      </c>
      <c r="K37" s="32"/>
      <c r="L37" s="49"/>
      <c r="S37" s="32"/>
      <c r="T37" s="32"/>
      <c r="U37" s="32"/>
      <c r="V37" s="32"/>
      <c r="W37" s="32"/>
      <c r="X37" s="32"/>
      <c r="Y37" s="32"/>
      <c r="Z37" s="32"/>
      <c r="AA37" s="32"/>
      <c r="AB37" s="32"/>
      <c r="AC37" s="32"/>
      <c r="AD37" s="32"/>
      <c r="AE37" s="32"/>
    </row>
    <row r="38" spans="1:31" s="2" customFormat="1" ht="14.45" customHeight="1" hidden="1">
      <c r="A38" s="32"/>
      <c r="B38" s="37"/>
      <c r="C38" s="32"/>
      <c r="D38" s="32"/>
      <c r="E38" s="117" t="s">
        <v>48</v>
      </c>
      <c r="F38" s="127">
        <f>ROUND((SUM(BH123:BH149)),2)</f>
        <v>0</v>
      </c>
      <c r="G38" s="32"/>
      <c r="H38" s="32"/>
      <c r="I38" s="128">
        <v>0.15</v>
      </c>
      <c r="J38" s="127">
        <f>0</f>
        <v>0</v>
      </c>
      <c r="K38" s="32"/>
      <c r="L38" s="49"/>
      <c r="S38" s="32"/>
      <c r="T38" s="32"/>
      <c r="U38" s="32"/>
      <c r="V38" s="32"/>
      <c r="W38" s="32"/>
      <c r="X38" s="32"/>
      <c r="Y38" s="32"/>
      <c r="Z38" s="32"/>
      <c r="AA38" s="32"/>
      <c r="AB38" s="32"/>
      <c r="AC38" s="32"/>
      <c r="AD38" s="32"/>
      <c r="AE38" s="32"/>
    </row>
    <row r="39" spans="1:31" s="2" customFormat="1" ht="14.45" customHeight="1" hidden="1">
      <c r="A39" s="32"/>
      <c r="B39" s="37"/>
      <c r="C39" s="32"/>
      <c r="D39" s="32"/>
      <c r="E39" s="117" t="s">
        <v>49</v>
      </c>
      <c r="F39" s="127">
        <f>ROUND((SUM(BI123:BI149)),2)</f>
        <v>0</v>
      </c>
      <c r="G39" s="32"/>
      <c r="H39" s="32"/>
      <c r="I39" s="128">
        <v>0</v>
      </c>
      <c r="J39" s="127">
        <f>0</f>
        <v>0</v>
      </c>
      <c r="K39" s="32"/>
      <c r="L39" s="49"/>
      <c r="S39" s="32"/>
      <c r="T39" s="32"/>
      <c r="U39" s="32"/>
      <c r="V39" s="32"/>
      <c r="W39" s="32"/>
      <c r="X39" s="32"/>
      <c r="Y39" s="32"/>
      <c r="Z39" s="32"/>
      <c r="AA39" s="32"/>
      <c r="AB39" s="32"/>
      <c r="AC39" s="32"/>
      <c r="AD39" s="32"/>
      <c r="AE39" s="32"/>
    </row>
    <row r="40" spans="1:31" s="2" customFormat="1" ht="6.9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1:31" s="2" customFormat="1" ht="25.35" customHeight="1">
      <c r="A41" s="32"/>
      <c r="B41" s="37"/>
      <c r="C41" s="129"/>
      <c r="D41" s="130" t="s">
        <v>50</v>
      </c>
      <c r="E41" s="131"/>
      <c r="F41" s="131"/>
      <c r="G41" s="132" t="s">
        <v>51</v>
      </c>
      <c r="H41" s="133" t="s">
        <v>52</v>
      </c>
      <c r="I41" s="131"/>
      <c r="J41" s="134">
        <f>SUM(J32:J39)</f>
        <v>0</v>
      </c>
      <c r="K41" s="135"/>
      <c r="L41" s="49"/>
      <c r="S41" s="32"/>
      <c r="T41" s="32"/>
      <c r="U41" s="32"/>
      <c r="V41" s="32"/>
      <c r="W41" s="32"/>
      <c r="X41" s="32"/>
      <c r="Y41" s="32"/>
      <c r="Z41" s="32"/>
      <c r="AA41" s="32"/>
      <c r="AB41" s="32"/>
      <c r="AC41" s="32"/>
      <c r="AD41" s="32"/>
      <c r="AE41" s="32"/>
    </row>
    <row r="42" spans="1:31" s="2" customFormat="1" ht="14.45" customHeight="1">
      <c r="A42" s="32"/>
      <c r="B42" s="37"/>
      <c r="C42" s="32"/>
      <c r="D42" s="32"/>
      <c r="E42" s="32"/>
      <c r="F42" s="32"/>
      <c r="G42" s="32"/>
      <c r="H42" s="32"/>
      <c r="I42" s="32"/>
      <c r="J42" s="32"/>
      <c r="K42" s="32"/>
      <c r="L42" s="49"/>
      <c r="S42" s="32"/>
      <c r="T42" s="32"/>
      <c r="U42" s="32"/>
      <c r="V42" s="32"/>
      <c r="W42" s="32"/>
      <c r="X42" s="32"/>
      <c r="Y42" s="32"/>
      <c r="Z42" s="32"/>
      <c r="AA42" s="32"/>
      <c r="AB42" s="32"/>
      <c r="AC42" s="32"/>
      <c r="AD42" s="32"/>
      <c r="AE42" s="32"/>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2:12" s="1" customFormat="1" ht="12" customHeight="1">
      <c r="B86" s="19"/>
      <c r="C86" s="27" t="s">
        <v>137</v>
      </c>
      <c r="D86" s="20"/>
      <c r="E86" s="20"/>
      <c r="F86" s="20"/>
      <c r="G86" s="20"/>
      <c r="H86" s="20"/>
      <c r="I86" s="20"/>
      <c r="J86" s="20"/>
      <c r="K86" s="20"/>
      <c r="L86" s="18"/>
    </row>
    <row r="87" spans="1:31" s="2" customFormat="1" ht="16.5" customHeight="1">
      <c r="A87" s="32"/>
      <c r="B87" s="33"/>
      <c r="C87" s="34"/>
      <c r="D87" s="34"/>
      <c r="E87" s="285" t="s">
        <v>138</v>
      </c>
      <c r="F87" s="287"/>
      <c r="G87" s="287"/>
      <c r="H87" s="287"/>
      <c r="I87" s="34"/>
      <c r="J87" s="34"/>
      <c r="K87" s="34"/>
      <c r="L87" s="49"/>
      <c r="S87" s="32"/>
      <c r="T87" s="32"/>
      <c r="U87" s="32"/>
      <c r="V87" s="32"/>
      <c r="W87" s="32"/>
      <c r="X87" s="32"/>
      <c r="Y87" s="32"/>
      <c r="Z87" s="32"/>
      <c r="AA87" s="32"/>
      <c r="AB87" s="32"/>
      <c r="AC87" s="32"/>
      <c r="AD87" s="32"/>
      <c r="AE87" s="32"/>
    </row>
    <row r="88" spans="1:31" s="2" customFormat="1" ht="12" customHeight="1">
      <c r="A88" s="32"/>
      <c r="B88" s="33"/>
      <c r="C88" s="27" t="s">
        <v>139</v>
      </c>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6.5" customHeight="1">
      <c r="A89" s="32"/>
      <c r="B89" s="33"/>
      <c r="C89" s="34"/>
      <c r="D89" s="34"/>
      <c r="E89" s="238" t="str">
        <f>E11</f>
        <v>2020040113 - HPC 1 - jižní část vegetační úpravy</v>
      </c>
      <c r="F89" s="287"/>
      <c r="G89" s="287"/>
      <c r="H89" s="287"/>
      <c r="I89" s="34"/>
      <c r="J89" s="34"/>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2" customHeight="1">
      <c r="A91" s="32"/>
      <c r="B91" s="33"/>
      <c r="C91" s="27" t="s">
        <v>20</v>
      </c>
      <c r="D91" s="34"/>
      <c r="E91" s="34"/>
      <c r="F91" s="25" t="str">
        <f>F14</f>
        <v>Řevníčov</v>
      </c>
      <c r="G91" s="34"/>
      <c r="H91" s="34"/>
      <c r="I91" s="27" t="s">
        <v>22</v>
      </c>
      <c r="J91" s="64" t="str">
        <f>IF(J14="","",J14)</f>
        <v>18. 4. 2020</v>
      </c>
      <c r="K91" s="34"/>
      <c r="L91" s="49"/>
      <c r="S91" s="32"/>
      <c r="T91" s="32"/>
      <c r="U91" s="32"/>
      <c r="V91" s="32"/>
      <c r="W91" s="32"/>
      <c r="X91" s="32"/>
      <c r="Y91" s="32"/>
      <c r="Z91" s="32"/>
      <c r="AA91" s="32"/>
      <c r="AB91" s="32"/>
      <c r="AC91" s="32"/>
      <c r="AD91" s="32"/>
      <c r="AE91" s="32"/>
    </row>
    <row r="92" spans="1:31" s="2" customFormat="1" ht="6.95" customHeight="1">
      <c r="A92" s="32"/>
      <c r="B92" s="33"/>
      <c r="C92" s="34"/>
      <c r="D92" s="34"/>
      <c r="E92" s="34"/>
      <c r="F92" s="34"/>
      <c r="G92" s="34"/>
      <c r="H92" s="34"/>
      <c r="I92" s="34"/>
      <c r="J92" s="34"/>
      <c r="K92" s="34"/>
      <c r="L92" s="49"/>
      <c r="S92" s="32"/>
      <c r="T92" s="32"/>
      <c r="U92" s="32"/>
      <c r="V92" s="32"/>
      <c r="W92" s="32"/>
      <c r="X92" s="32"/>
      <c r="Y92" s="32"/>
      <c r="Z92" s="32"/>
      <c r="AA92" s="32"/>
      <c r="AB92" s="32"/>
      <c r="AC92" s="32"/>
      <c r="AD92" s="32"/>
      <c r="AE92" s="32"/>
    </row>
    <row r="93" spans="1:31" s="2" customFormat="1" ht="15.2" customHeight="1">
      <c r="A93" s="32"/>
      <c r="B93" s="33"/>
      <c r="C93" s="27" t="s">
        <v>24</v>
      </c>
      <c r="D93" s="34"/>
      <c r="E93" s="34"/>
      <c r="F93" s="25" t="str">
        <f>E17</f>
        <v>Státní pozemkový úřad</v>
      </c>
      <c r="G93" s="34"/>
      <c r="H93" s="34"/>
      <c r="I93" s="27" t="s">
        <v>32</v>
      </c>
      <c r="J93" s="30" t="str">
        <f>E23</f>
        <v>S-pro servis s.r.o.</v>
      </c>
      <c r="K93" s="34"/>
      <c r="L93" s="49"/>
      <c r="S93" s="32"/>
      <c r="T93" s="32"/>
      <c r="U93" s="32"/>
      <c r="V93" s="32"/>
      <c r="W93" s="32"/>
      <c r="X93" s="32"/>
      <c r="Y93" s="32"/>
      <c r="Z93" s="32"/>
      <c r="AA93" s="32"/>
      <c r="AB93" s="32"/>
      <c r="AC93" s="32"/>
      <c r="AD93" s="32"/>
      <c r="AE93" s="32"/>
    </row>
    <row r="94" spans="1:31" s="2" customFormat="1" ht="15.2" customHeight="1">
      <c r="A94" s="32"/>
      <c r="B94" s="33"/>
      <c r="C94" s="27" t="s">
        <v>30</v>
      </c>
      <c r="D94" s="34"/>
      <c r="E94" s="34"/>
      <c r="F94" s="25" t="str">
        <f>IF(E20="","",E20)</f>
        <v>Vyplň údaj</v>
      </c>
      <c r="G94" s="34"/>
      <c r="H94" s="34"/>
      <c r="I94" s="27" t="s">
        <v>37</v>
      </c>
      <c r="J94" s="30" t="str">
        <f>E26</f>
        <v xml:space="preserve"> </v>
      </c>
      <c r="K94" s="34"/>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31" s="2" customFormat="1" ht="29.25" customHeight="1">
      <c r="A96" s="32"/>
      <c r="B96" s="33"/>
      <c r="C96" s="147" t="s">
        <v>142</v>
      </c>
      <c r="D96" s="148"/>
      <c r="E96" s="148"/>
      <c r="F96" s="148"/>
      <c r="G96" s="148"/>
      <c r="H96" s="148"/>
      <c r="I96" s="148"/>
      <c r="J96" s="149" t="s">
        <v>143</v>
      </c>
      <c r="K96" s="148"/>
      <c r="L96" s="49"/>
      <c r="S96" s="32"/>
      <c r="T96" s="32"/>
      <c r="U96" s="32"/>
      <c r="V96" s="32"/>
      <c r="W96" s="32"/>
      <c r="X96" s="32"/>
      <c r="Y96" s="32"/>
      <c r="Z96" s="32"/>
      <c r="AA96" s="32"/>
      <c r="AB96" s="32"/>
      <c r="AC96" s="32"/>
      <c r="AD96" s="32"/>
      <c r="AE96" s="32"/>
    </row>
    <row r="97" spans="1:31" s="2" customFormat="1" ht="10.35" customHeight="1">
      <c r="A97" s="32"/>
      <c r="B97" s="33"/>
      <c r="C97" s="34"/>
      <c r="D97" s="34"/>
      <c r="E97" s="34"/>
      <c r="F97" s="34"/>
      <c r="G97" s="34"/>
      <c r="H97" s="34"/>
      <c r="I97" s="34"/>
      <c r="J97" s="34"/>
      <c r="K97" s="34"/>
      <c r="L97" s="49"/>
      <c r="S97" s="32"/>
      <c r="T97" s="32"/>
      <c r="U97" s="32"/>
      <c r="V97" s="32"/>
      <c r="W97" s="32"/>
      <c r="X97" s="32"/>
      <c r="Y97" s="32"/>
      <c r="Z97" s="32"/>
      <c r="AA97" s="32"/>
      <c r="AB97" s="32"/>
      <c r="AC97" s="32"/>
      <c r="AD97" s="32"/>
      <c r="AE97" s="32"/>
    </row>
    <row r="98" spans="1:47" s="2" customFormat="1" ht="22.9" customHeight="1">
      <c r="A98" s="32"/>
      <c r="B98" s="33"/>
      <c r="C98" s="150" t="s">
        <v>144</v>
      </c>
      <c r="D98" s="34"/>
      <c r="E98" s="34"/>
      <c r="F98" s="34"/>
      <c r="G98" s="34"/>
      <c r="H98" s="34"/>
      <c r="I98" s="34"/>
      <c r="J98" s="82">
        <f>J123</f>
        <v>0</v>
      </c>
      <c r="K98" s="34"/>
      <c r="L98" s="49"/>
      <c r="S98" s="32"/>
      <c r="T98" s="32"/>
      <c r="U98" s="32"/>
      <c r="V98" s="32"/>
      <c r="W98" s="32"/>
      <c r="X98" s="32"/>
      <c r="Y98" s="32"/>
      <c r="Z98" s="32"/>
      <c r="AA98" s="32"/>
      <c r="AB98" s="32"/>
      <c r="AC98" s="32"/>
      <c r="AD98" s="32"/>
      <c r="AE98" s="32"/>
      <c r="AU98" s="15" t="s">
        <v>145</v>
      </c>
    </row>
    <row r="99" spans="2:12" s="9" customFormat="1" ht="24.95" customHeight="1">
      <c r="B99" s="151"/>
      <c r="C99" s="152"/>
      <c r="D99" s="153" t="s">
        <v>146</v>
      </c>
      <c r="E99" s="154"/>
      <c r="F99" s="154"/>
      <c r="G99" s="154"/>
      <c r="H99" s="154"/>
      <c r="I99" s="154"/>
      <c r="J99" s="155">
        <f>J124</f>
        <v>0</v>
      </c>
      <c r="K99" s="152"/>
      <c r="L99" s="156"/>
    </row>
    <row r="100" spans="2:12" s="10" customFormat="1" ht="19.9" customHeight="1">
      <c r="B100" s="157"/>
      <c r="C100" s="102"/>
      <c r="D100" s="158" t="s">
        <v>147</v>
      </c>
      <c r="E100" s="159"/>
      <c r="F100" s="159"/>
      <c r="G100" s="159"/>
      <c r="H100" s="159"/>
      <c r="I100" s="159"/>
      <c r="J100" s="160">
        <f>J125</f>
        <v>0</v>
      </c>
      <c r="K100" s="102"/>
      <c r="L100" s="161"/>
    </row>
    <row r="101" spans="2:12" s="10" customFormat="1" ht="19.9" customHeight="1">
      <c r="B101" s="157"/>
      <c r="C101" s="102"/>
      <c r="D101" s="158" t="s">
        <v>154</v>
      </c>
      <c r="E101" s="159"/>
      <c r="F101" s="159"/>
      <c r="G101" s="159"/>
      <c r="H101" s="159"/>
      <c r="I101" s="159"/>
      <c r="J101" s="160">
        <f>J147</f>
        <v>0</v>
      </c>
      <c r="K101" s="102"/>
      <c r="L101" s="161"/>
    </row>
    <row r="102" spans="1:31" s="2" customFormat="1" ht="21.75" customHeight="1">
      <c r="A102" s="32"/>
      <c r="B102" s="33"/>
      <c r="C102" s="34"/>
      <c r="D102" s="34"/>
      <c r="E102" s="34"/>
      <c r="F102" s="34"/>
      <c r="G102" s="34"/>
      <c r="H102" s="34"/>
      <c r="I102" s="34"/>
      <c r="J102" s="34"/>
      <c r="K102" s="34"/>
      <c r="L102" s="49"/>
      <c r="S102" s="32"/>
      <c r="T102" s="32"/>
      <c r="U102" s="32"/>
      <c r="V102" s="32"/>
      <c r="W102" s="32"/>
      <c r="X102" s="32"/>
      <c r="Y102" s="32"/>
      <c r="Z102" s="32"/>
      <c r="AA102" s="32"/>
      <c r="AB102" s="32"/>
      <c r="AC102" s="32"/>
      <c r="AD102" s="32"/>
      <c r="AE102" s="32"/>
    </row>
    <row r="103" spans="1:31" s="2" customFormat="1" ht="6.95" customHeight="1">
      <c r="A103" s="32"/>
      <c r="B103" s="52"/>
      <c r="C103" s="53"/>
      <c r="D103" s="53"/>
      <c r="E103" s="53"/>
      <c r="F103" s="53"/>
      <c r="G103" s="53"/>
      <c r="H103" s="53"/>
      <c r="I103" s="53"/>
      <c r="J103" s="53"/>
      <c r="K103" s="53"/>
      <c r="L103" s="49"/>
      <c r="S103" s="32"/>
      <c r="T103" s="32"/>
      <c r="U103" s="32"/>
      <c r="V103" s="32"/>
      <c r="W103" s="32"/>
      <c r="X103" s="32"/>
      <c r="Y103" s="32"/>
      <c r="Z103" s="32"/>
      <c r="AA103" s="32"/>
      <c r="AB103" s="32"/>
      <c r="AC103" s="32"/>
      <c r="AD103" s="32"/>
      <c r="AE103" s="32"/>
    </row>
    <row r="107" spans="1:31" s="2" customFormat="1" ht="6.95" customHeight="1">
      <c r="A107" s="32"/>
      <c r="B107" s="54"/>
      <c r="C107" s="55"/>
      <c r="D107" s="55"/>
      <c r="E107" s="55"/>
      <c r="F107" s="55"/>
      <c r="G107" s="55"/>
      <c r="H107" s="55"/>
      <c r="I107" s="55"/>
      <c r="J107" s="55"/>
      <c r="K107" s="55"/>
      <c r="L107" s="49"/>
      <c r="S107" s="32"/>
      <c r="T107" s="32"/>
      <c r="U107" s="32"/>
      <c r="V107" s="32"/>
      <c r="W107" s="32"/>
      <c r="X107" s="32"/>
      <c r="Y107" s="32"/>
      <c r="Z107" s="32"/>
      <c r="AA107" s="32"/>
      <c r="AB107" s="32"/>
      <c r="AC107" s="32"/>
      <c r="AD107" s="32"/>
      <c r="AE107" s="32"/>
    </row>
    <row r="108" spans="1:31" s="2" customFormat="1" ht="24.95" customHeight="1">
      <c r="A108" s="32"/>
      <c r="B108" s="33"/>
      <c r="C108" s="21" t="s">
        <v>162</v>
      </c>
      <c r="D108" s="34"/>
      <c r="E108" s="34"/>
      <c r="F108" s="34"/>
      <c r="G108" s="34"/>
      <c r="H108" s="34"/>
      <c r="I108" s="34"/>
      <c r="J108" s="34"/>
      <c r="K108" s="34"/>
      <c r="L108" s="49"/>
      <c r="S108" s="32"/>
      <c r="T108" s="32"/>
      <c r="U108" s="32"/>
      <c r="V108" s="32"/>
      <c r="W108" s="32"/>
      <c r="X108" s="32"/>
      <c r="Y108" s="32"/>
      <c r="Z108" s="32"/>
      <c r="AA108" s="32"/>
      <c r="AB108" s="32"/>
      <c r="AC108" s="32"/>
      <c r="AD108" s="32"/>
      <c r="AE108" s="32"/>
    </row>
    <row r="109" spans="1:31" s="2" customFormat="1" ht="6.95" customHeight="1">
      <c r="A109" s="32"/>
      <c r="B109" s="33"/>
      <c r="C109" s="34"/>
      <c r="D109" s="34"/>
      <c r="E109" s="34"/>
      <c r="F109" s="34"/>
      <c r="G109" s="34"/>
      <c r="H109" s="34"/>
      <c r="I109" s="34"/>
      <c r="J109" s="34"/>
      <c r="K109" s="34"/>
      <c r="L109" s="49"/>
      <c r="S109" s="32"/>
      <c r="T109" s="32"/>
      <c r="U109" s="32"/>
      <c r="V109" s="32"/>
      <c r="W109" s="32"/>
      <c r="X109" s="32"/>
      <c r="Y109" s="32"/>
      <c r="Z109" s="32"/>
      <c r="AA109" s="32"/>
      <c r="AB109" s="32"/>
      <c r="AC109" s="32"/>
      <c r="AD109" s="32"/>
      <c r="AE109" s="32"/>
    </row>
    <row r="110" spans="1:31" s="2" customFormat="1" ht="12" customHeight="1">
      <c r="A110" s="32"/>
      <c r="B110" s="33"/>
      <c r="C110" s="27" t="s">
        <v>16</v>
      </c>
      <c r="D110" s="34"/>
      <c r="E110" s="34"/>
      <c r="F110" s="34"/>
      <c r="G110" s="34"/>
      <c r="H110" s="34"/>
      <c r="I110" s="34"/>
      <c r="J110" s="34"/>
      <c r="K110" s="34"/>
      <c r="L110" s="49"/>
      <c r="S110" s="32"/>
      <c r="T110" s="32"/>
      <c r="U110" s="32"/>
      <c r="V110" s="32"/>
      <c r="W110" s="32"/>
      <c r="X110" s="32"/>
      <c r="Y110" s="32"/>
      <c r="Z110" s="32"/>
      <c r="AA110" s="32"/>
      <c r="AB110" s="32"/>
      <c r="AC110" s="32"/>
      <c r="AD110" s="32"/>
      <c r="AE110" s="32"/>
    </row>
    <row r="111" spans="1:31" s="2" customFormat="1" ht="16.5" customHeight="1">
      <c r="A111" s="32"/>
      <c r="B111" s="33"/>
      <c r="C111" s="34"/>
      <c r="D111" s="34"/>
      <c r="E111" s="285" t="str">
        <f>E7</f>
        <v>Polní cesty stavby D6 v k.ú. Řevničov_3</v>
      </c>
      <c r="F111" s="286"/>
      <c r="G111" s="286"/>
      <c r="H111" s="286"/>
      <c r="I111" s="34"/>
      <c r="J111" s="34"/>
      <c r="K111" s="34"/>
      <c r="L111" s="49"/>
      <c r="S111" s="32"/>
      <c r="T111" s="32"/>
      <c r="U111" s="32"/>
      <c r="V111" s="32"/>
      <c r="W111" s="32"/>
      <c r="X111" s="32"/>
      <c r="Y111" s="32"/>
      <c r="Z111" s="32"/>
      <c r="AA111" s="32"/>
      <c r="AB111" s="32"/>
      <c r="AC111" s="32"/>
      <c r="AD111" s="32"/>
      <c r="AE111" s="32"/>
    </row>
    <row r="112" spans="2:12" s="1" customFormat="1" ht="12" customHeight="1">
      <c r="B112" s="19"/>
      <c r="C112" s="27" t="s">
        <v>137</v>
      </c>
      <c r="D112" s="20"/>
      <c r="E112" s="20"/>
      <c r="F112" s="20"/>
      <c r="G112" s="20"/>
      <c r="H112" s="20"/>
      <c r="I112" s="20"/>
      <c r="J112" s="20"/>
      <c r="K112" s="20"/>
      <c r="L112" s="18"/>
    </row>
    <row r="113" spans="1:31" s="2" customFormat="1" ht="16.5" customHeight="1">
      <c r="A113" s="32"/>
      <c r="B113" s="33"/>
      <c r="C113" s="34"/>
      <c r="D113" s="34"/>
      <c r="E113" s="285" t="s">
        <v>138</v>
      </c>
      <c r="F113" s="287"/>
      <c r="G113" s="287"/>
      <c r="H113" s="287"/>
      <c r="I113" s="34"/>
      <c r="J113" s="34"/>
      <c r="K113" s="34"/>
      <c r="L113" s="49"/>
      <c r="S113" s="32"/>
      <c r="T113" s="32"/>
      <c r="U113" s="32"/>
      <c r="V113" s="32"/>
      <c r="W113" s="32"/>
      <c r="X113" s="32"/>
      <c r="Y113" s="32"/>
      <c r="Z113" s="32"/>
      <c r="AA113" s="32"/>
      <c r="AB113" s="32"/>
      <c r="AC113" s="32"/>
      <c r="AD113" s="32"/>
      <c r="AE113" s="32"/>
    </row>
    <row r="114" spans="1:31" s="2" customFormat="1" ht="12" customHeight="1">
      <c r="A114" s="32"/>
      <c r="B114" s="33"/>
      <c r="C114" s="27" t="s">
        <v>139</v>
      </c>
      <c r="D114" s="34"/>
      <c r="E114" s="34"/>
      <c r="F114" s="34"/>
      <c r="G114" s="34"/>
      <c r="H114" s="34"/>
      <c r="I114" s="34"/>
      <c r="J114" s="34"/>
      <c r="K114" s="34"/>
      <c r="L114" s="49"/>
      <c r="S114" s="32"/>
      <c r="T114" s="32"/>
      <c r="U114" s="32"/>
      <c r="V114" s="32"/>
      <c r="W114" s="32"/>
      <c r="X114" s="32"/>
      <c r="Y114" s="32"/>
      <c r="Z114" s="32"/>
      <c r="AA114" s="32"/>
      <c r="AB114" s="32"/>
      <c r="AC114" s="32"/>
      <c r="AD114" s="32"/>
      <c r="AE114" s="32"/>
    </row>
    <row r="115" spans="1:31" s="2" customFormat="1" ht="16.5" customHeight="1">
      <c r="A115" s="32"/>
      <c r="B115" s="33"/>
      <c r="C115" s="34"/>
      <c r="D115" s="34"/>
      <c r="E115" s="238" t="str">
        <f>E11</f>
        <v>2020040113 - HPC 1 - jižní část vegetační úpravy</v>
      </c>
      <c r="F115" s="287"/>
      <c r="G115" s="287"/>
      <c r="H115" s="287"/>
      <c r="I115" s="34"/>
      <c r="J115" s="34"/>
      <c r="K115" s="34"/>
      <c r="L115" s="49"/>
      <c r="S115" s="32"/>
      <c r="T115" s="32"/>
      <c r="U115" s="32"/>
      <c r="V115" s="32"/>
      <c r="W115" s="32"/>
      <c r="X115" s="32"/>
      <c r="Y115" s="32"/>
      <c r="Z115" s="32"/>
      <c r="AA115" s="32"/>
      <c r="AB115" s="32"/>
      <c r="AC115" s="32"/>
      <c r="AD115" s="32"/>
      <c r="AE115" s="32"/>
    </row>
    <row r="116" spans="1:31" s="2" customFormat="1" ht="6.95" customHeight="1">
      <c r="A116" s="32"/>
      <c r="B116" s="33"/>
      <c r="C116" s="34"/>
      <c r="D116" s="34"/>
      <c r="E116" s="34"/>
      <c r="F116" s="34"/>
      <c r="G116" s="34"/>
      <c r="H116" s="34"/>
      <c r="I116" s="34"/>
      <c r="J116" s="34"/>
      <c r="K116" s="34"/>
      <c r="L116" s="49"/>
      <c r="S116" s="32"/>
      <c r="T116" s="32"/>
      <c r="U116" s="32"/>
      <c r="V116" s="32"/>
      <c r="W116" s="32"/>
      <c r="X116" s="32"/>
      <c r="Y116" s="32"/>
      <c r="Z116" s="32"/>
      <c r="AA116" s="32"/>
      <c r="AB116" s="32"/>
      <c r="AC116" s="32"/>
      <c r="AD116" s="32"/>
      <c r="AE116" s="32"/>
    </row>
    <row r="117" spans="1:31" s="2" customFormat="1" ht="12" customHeight="1">
      <c r="A117" s="32"/>
      <c r="B117" s="33"/>
      <c r="C117" s="27" t="s">
        <v>20</v>
      </c>
      <c r="D117" s="34"/>
      <c r="E117" s="34"/>
      <c r="F117" s="25" t="str">
        <f>F14</f>
        <v>Řevníčov</v>
      </c>
      <c r="G117" s="34"/>
      <c r="H117" s="34"/>
      <c r="I117" s="27" t="s">
        <v>22</v>
      </c>
      <c r="J117" s="64" t="str">
        <f>IF(J14="","",J14)</f>
        <v>18. 4. 2020</v>
      </c>
      <c r="K117" s="34"/>
      <c r="L117" s="49"/>
      <c r="S117" s="32"/>
      <c r="T117" s="32"/>
      <c r="U117" s="32"/>
      <c r="V117" s="32"/>
      <c r="W117" s="32"/>
      <c r="X117" s="32"/>
      <c r="Y117" s="32"/>
      <c r="Z117" s="32"/>
      <c r="AA117" s="32"/>
      <c r="AB117" s="32"/>
      <c r="AC117" s="32"/>
      <c r="AD117" s="32"/>
      <c r="AE117" s="32"/>
    </row>
    <row r="118" spans="1:31" s="2" customFormat="1" ht="6.95" customHeight="1">
      <c r="A118" s="32"/>
      <c r="B118" s="33"/>
      <c r="C118" s="34"/>
      <c r="D118" s="34"/>
      <c r="E118" s="34"/>
      <c r="F118" s="34"/>
      <c r="G118" s="34"/>
      <c r="H118" s="34"/>
      <c r="I118" s="34"/>
      <c r="J118" s="34"/>
      <c r="K118" s="34"/>
      <c r="L118" s="49"/>
      <c r="S118" s="32"/>
      <c r="T118" s="32"/>
      <c r="U118" s="32"/>
      <c r="V118" s="32"/>
      <c r="W118" s="32"/>
      <c r="X118" s="32"/>
      <c r="Y118" s="32"/>
      <c r="Z118" s="32"/>
      <c r="AA118" s="32"/>
      <c r="AB118" s="32"/>
      <c r="AC118" s="32"/>
      <c r="AD118" s="32"/>
      <c r="AE118" s="32"/>
    </row>
    <row r="119" spans="1:31" s="2" customFormat="1" ht="15.2" customHeight="1">
      <c r="A119" s="32"/>
      <c r="B119" s="33"/>
      <c r="C119" s="27" t="s">
        <v>24</v>
      </c>
      <c r="D119" s="34"/>
      <c r="E119" s="34"/>
      <c r="F119" s="25" t="str">
        <f>E17</f>
        <v>Státní pozemkový úřad</v>
      </c>
      <c r="G119" s="34"/>
      <c r="H119" s="34"/>
      <c r="I119" s="27" t="s">
        <v>32</v>
      </c>
      <c r="J119" s="30" t="str">
        <f>E23</f>
        <v>S-pro servis s.r.o.</v>
      </c>
      <c r="K119" s="34"/>
      <c r="L119" s="49"/>
      <c r="S119" s="32"/>
      <c r="T119" s="32"/>
      <c r="U119" s="32"/>
      <c r="V119" s="32"/>
      <c r="W119" s="32"/>
      <c r="X119" s="32"/>
      <c r="Y119" s="32"/>
      <c r="Z119" s="32"/>
      <c r="AA119" s="32"/>
      <c r="AB119" s="32"/>
      <c r="AC119" s="32"/>
      <c r="AD119" s="32"/>
      <c r="AE119" s="32"/>
    </row>
    <row r="120" spans="1:31" s="2" customFormat="1" ht="15.2" customHeight="1">
      <c r="A120" s="32"/>
      <c r="B120" s="33"/>
      <c r="C120" s="27" t="s">
        <v>30</v>
      </c>
      <c r="D120" s="34"/>
      <c r="E120" s="34"/>
      <c r="F120" s="25" t="str">
        <f>IF(E20="","",E20)</f>
        <v>Vyplň údaj</v>
      </c>
      <c r="G120" s="34"/>
      <c r="H120" s="34"/>
      <c r="I120" s="27" t="s">
        <v>37</v>
      </c>
      <c r="J120" s="30" t="str">
        <f>E26</f>
        <v xml:space="preserve"> </v>
      </c>
      <c r="K120" s="34"/>
      <c r="L120" s="49"/>
      <c r="S120" s="32"/>
      <c r="T120" s="32"/>
      <c r="U120" s="32"/>
      <c r="V120" s="32"/>
      <c r="W120" s="32"/>
      <c r="X120" s="32"/>
      <c r="Y120" s="32"/>
      <c r="Z120" s="32"/>
      <c r="AA120" s="32"/>
      <c r="AB120" s="32"/>
      <c r="AC120" s="32"/>
      <c r="AD120" s="32"/>
      <c r="AE120" s="32"/>
    </row>
    <row r="121" spans="1:31" s="2" customFormat="1" ht="10.35" customHeight="1">
      <c r="A121" s="32"/>
      <c r="B121" s="33"/>
      <c r="C121" s="34"/>
      <c r="D121" s="34"/>
      <c r="E121" s="34"/>
      <c r="F121" s="34"/>
      <c r="G121" s="34"/>
      <c r="H121" s="34"/>
      <c r="I121" s="34"/>
      <c r="J121" s="34"/>
      <c r="K121" s="34"/>
      <c r="L121" s="49"/>
      <c r="S121" s="32"/>
      <c r="T121" s="32"/>
      <c r="U121" s="32"/>
      <c r="V121" s="32"/>
      <c r="W121" s="32"/>
      <c r="X121" s="32"/>
      <c r="Y121" s="32"/>
      <c r="Z121" s="32"/>
      <c r="AA121" s="32"/>
      <c r="AB121" s="32"/>
      <c r="AC121" s="32"/>
      <c r="AD121" s="32"/>
      <c r="AE121" s="32"/>
    </row>
    <row r="122" spans="1:31" s="11" customFormat="1" ht="29.25" customHeight="1">
      <c r="A122" s="162"/>
      <c r="B122" s="163"/>
      <c r="C122" s="164" t="s">
        <v>163</v>
      </c>
      <c r="D122" s="165" t="s">
        <v>65</v>
      </c>
      <c r="E122" s="165" t="s">
        <v>61</v>
      </c>
      <c r="F122" s="165" t="s">
        <v>62</v>
      </c>
      <c r="G122" s="165" t="s">
        <v>164</v>
      </c>
      <c r="H122" s="165" t="s">
        <v>165</v>
      </c>
      <c r="I122" s="165" t="s">
        <v>166</v>
      </c>
      <c r="J122" s="165" t="s">
        <v>143</v>
      </c>
      <c r="K122" s="166" t="s">
        <v>167</v>
      </c>
      <c r="L122" s="167"/>
      <c r="M122" s="73" t="s">
        <v>1</v>
      </c>
      <c r="N122" s="74" t="s">
        <v>44</v>
      </c>
      <c r="O122" s="74" t="s">
        <v>168</v>
      </c>
      <c r="P122" s="74" t="s">
        <v>169</v>
      </c>
      <c r="Q122" s="74" t="s">
        <v>170</v>
      </c>
      <c r="R122" s="74" t="s">
        <v>171</v>
      </c>
      <c r="S122" s="74" t="s">
        <v>172</v>
      </c>
      <c r="T122" s="75" t="s">
        <v>173</v>
      </c>
      <c r="U122" s="162"/>
      <c r="V122" s="162"/>
      <c r="W122" s="162"/>
      <c r="X122" s="162"/>
      <c r="Y122" s="162"/>
      <c r="Z122" s="162"/>
      <c r="AA122" s="162"/>
      <c r="AB122" s="162"/>
      <c r="AC122" s="162"/>
      <c r="AD122" s="162"/>
      <c r="AE122" s="162"/>
    </row>
    <row r="123" spans="1:63" s="2" customFormat="1" ht="22.9" customHeight="1">
      <c r="A123" s="32"/>
      <c r="B123" s="33"/>
      <c r="C123" s="80" t="s">
        <v>174</v>
      </c>
      <c r="D123" s="34"/>
      <c r="E123" s="34"/>
      <c r="F123" s="34"/>
      <c r="G123" s="34"/>
      <c r="H123" s="34"/>
      <c r="I123" s="34"/>
      <c r="J123" s="168">
        <f>BK123</f>
        <v>0</v>
      </c>
      <c r="K123" s="34"/>
      <c r="L123" s="37"/>
      <c r="M123" s="76"/>
      <c r="N123" s="169"/>
      <c r="O123" s="77"/>
      <c r="P123" s="170">
        <f>P124</f>
        <v>0</v>
      </c>
      <c r="Q123" s="77"/>
      <c r="R123" s="170">
        <f>R124</f>
        <v>31.61835</v>
      </c>
      <c r="S123" s="77"/>
      <c r="T123" s="171">
        <f>T124</f>
        <v>0</v>
      </c>
      <c r="U123" s="32"/>
      <c r="V123" s="32"/>
      <c r="W123" s="32"/>
      <c r="X123" s="32"/>
      <c r="Y123" s="32"/>
      <c r="Z123" s="32"/>
      <c r="AA123" s="32"/>
      <c r="AB123" s="32"/>
      <c r="AC123" s="32"/>
      <c r="AD123" s="32"/>
      <c r="AE123" s="32"/>
      <c r="AT123" s="15" t="s">
        <v>79</v>
      </c>
      <c r="AU123" s="15" t="s">
        <v>145</v>
      </c>
      <c r="BK123" s="172">
        <f>BK124</f>
        <v>0</v>
      </c>
    </row>
    <row r="124" spans="2:63" s="12" customFormat="1" ht="25.9" customHeight="1">
      <c r="B124" s="173"/>
      <c r="C124" s="174"/>
      <c r="D124" s="175" t="s">
        <v>79</v>
      </c>
      <c r="E124" s="176" t="s">
        <v>175</v>
      </c>
      <c r="F124" s="176" t="s">
        <v>176</v>
      </c>
      <c r="G124" s="174"/>
      <c r="H124" s="174"/>
      <c r="I124" s="177"/>
      <c r="J124" s="178">
        <f>BK124</f>
        <v>0</v>
      </c>
      <c r="K124" s="174"/>
      <c r="L124" s="179"/>
      <c r="M124" s="180"/>
      <c r="N124" s="181"/>
      <c r="O124" s="181"/>
      <c r="P124" s="182">
        <f>P125+P147</f>
        <v>0</v>
      </c>
      <c r="Q124" s="181"/>
      <c r="R124" s="182">
        <f>R125+R147</f>
        <v>31.61835</v>
      </c>
      <c r="S124" s="181"/>
      <c r="T124" s="183">
        <f>T125+T147</f>
        <v>0</v>
      </c>
      <c r="AR124" s="184" t="s">
        <v>87</v>
      </c>
      <c r="AT124" s="185" t="s">
        <v>79</v>
      </c>
      <c r="AU124" s="185" t="s">
        <v>80</v>
      </c>
      <c r="AY124" s="184" t="s">
        <v>177</v>
      </c>
      <c r="BK124" s="186">
        <f>BK125+BK147</f>
        <v>0</v>
      </c>
    </row>
    <row r="125" spans="2:63" s="12" customFormat="1" ht="22.9" customHeight="1">
      <c r="B125" s="173"/>
      <c r="C125" s="174"/>
      <c r="D125" s="175" t="s">
        <v>79</v>
      </c>
      <c r="E125" s="187" t="s">
        <v>87</v>
      </c>
      <c r="F125" s="187" t="s">
        <v>178</v>
      </c>
      <c r="G125" s="174"/>
      <c r="H125" s="174"/>
      <c r="I125" s="177"/>
      <c r="J125" s="188">
        <f>BK125</f>
        <v>0</v>
      </c>
      <c r="K125" s="174"/>
      <c r="L125" s="179"/>
      <c r="M125" s="180"/>
      <c r="N125" s="181"/>
      <c r="O125" s="181"/>
      <c r="P125" s="182">
        <f>SUM(P126:P146)</f>
        <v>0</v>
      </c>
      <c r="Q125" s="181"/>
      <c r="R125" s="182">
        <f>SUM(R126:R146)</f>
        <v>31.61835</v>
      </c>
      <c r="S125" s="181"/>
      <c r="T125" s="183">
        <f>SUM(T126:T146)</f>
        <v>0</v>
      </c>
      <c r="AR125" s="184" t="s">
        <v>87</v>
      </c>
      <c r="AT125" s="185" t="s">
        <v>79</v>
      </c>
      <c r="AU125" s="185" t="s">
        <v>87</v>
      </c>
      <c r="AY125" s="184" t="s">
        <v>177</v>
      </c>
      <c r="BK125" s="186">
        <f>SUM(BK126:BK146)</f>
        <v>0</v>
      </c>
    </row>
    <row r="126" spans="1:65" s="2" customFormat="1" ht="24.2" customHeight="1">
      <c r="A126" s="32"/>
      <c r="B126" s="33"/>
      <c r="C126" s="189" t="s">
        <v>87</v>
      </c>
      <c r="D126" s="189" t="s">
        <v>179</v>
      </c>
      <c r="E126" s="190" t="s">
        <v>686</v>
      </c>
      <c r="F126" s="191" t="s">
        <v>687</v>
      </c>
      <c r="G126" s="192" t="s">
        <v>362</v>
      </c>
      <c r="H126" s="193">
        <v>135</v>
      </c>
      <c r="I126" s="194"/>
      <c r="J126" s="195">
        <f>ROUND(I126*H126,2)</f>
        <v>0</v>
      </c>
      <c r="K126" s="191" t="s">
        <v>183</v>
      </c>
      <c r="L126" s="37"/>
      <c r="M126" s="196" t="s">
        <v>1</v>
      </c>
      <c r="N126" s="197" t="s">
        <v>45</v>
      </c>
      <c r="O126" s="69"/>
      <c r="P126" s="198">
        <f>O126*H126</f>
        <v>0</v>
      </c>
      <c r="Q126" s="198">
        <v>0</v>
      </c>
      <c r="R126" s="198">
        <f>Q126*H126</f>
        <v>0</v>
      </c>
      <c r="S126" s="198">
        <v>0</v>
      </c>
      <c r="T126" s="199">
        <f>S126*H126</f>
        <v>0</v>
      </c>
      <c r="U126" s="32"/>
      <c r="V126" s="32"/>
      <c r="W126" s="32"/>
      <c r="X126" s="32"/>
      <c r="Y126" s="32"/>
      <c r="Z126" s="32"/>
      <c r="AA126" s="32"/>
      <c r="AB126" s="32"/>
      <c r="AC126" s="32"/>
      <c r="AD126" s="32"/>
      <c r="AE126" s="32"/>
      <c r="AR126" s="200" t="s">
        <v>184</v>
      </c>
      <c r="AT126" s="200" t="s">
        <v>179</v>
      </c>
      <c r="AU126" s="200" t="s">
        <v>89</v>
      </c>
      <c r="AY126" s="15" t="s">
        <v>177</v>
      </c>
      <c r="BE126" s="201">
        <f>IF(N126="základní",J126,0)</f>
        <v>0</v>
      </c>
      <c r="BF126" s="201">
        <f>IF(N126="snížená",J126,0)</f>
        <v>0</v>
      </c>
      <c r="BG126" s="201">
        <f>IF(N126="zákl. přenesená",J126,0)</f>
        <v>0</v>
      </c>
      <c r="BH126" s="201">
        <f>IF(N126="sníž. přenesená",J126,0)</f>
        <v>0</v>
      </c>
      <c r="BI126" s="201">
        <f>IF(N126="nulová",J126,0)</f>
        <v>0</v>
      </c>
      <c r="BJ126" s="15" t="s">
        <v>87</v>
      </c>
      <c r="BK126" s="201">
        <f>ROUND(I126*H126,2)</f>
        <v>0</v>
      </c>
      <c r="BL126" s="15" t="s">
        <v>184</v>
      </c>
      <c r="BM126" s="200" t="s">
        <v>688</v>
      </c>
    </row>
    <row r="127" spans="1:47" s="2" customFormat="1" ht="29.25">
      <c r="A127" s="32"/>
      <c r="B127" s="33"/>
      <c r="C127" s="34"/>
      <c r="D127" s="202" t="s">
        <v>186</v>
      </c>
      <c r="E127" s="34"/>
      <c r="F127" s="203" t="s">
        <v>689</v>
      </c>
      <c r="G127" s="34"/>
      <c r="H127" s="34"/>
      <c r="I127" s="204"/>
      <c r="J127" s="34"/>
      <c r="K127" s="34"/>
      <c r="L127" s="37"/>
      <c r="M127" s="205"/>
      <c r="N127" s="206"/>
      <c r="O127" s="69"/>
      <c r="P127" s="69"/>
      <c r="Q127" s="69"/>
      <c r="R127" s="69"/>
      <c r="S127" s="69"/>
      <c r="T127" s="70"/>
      <c r="U127" s="32"/>
      <c r="V127" s="32"/>
      <c r="W127" s="32"/>
      <c r="X127" s="32"/>
      <c r="Y127" s="32"/>
      <c r="Z127" s="32"/>
      <c r="AA127" s="32"/>
      <c r="AB127" s="32"/>
      <c r="AC127" s="32"/>
      <c r="AD127" s="32"/>
      <c r="AE127" s="32"/>
      <c r="AT127" s="15" t="s">
        <v>186</v>
      </c>
      <c r="AU127" s="15" t="s">
        <v>89</v>
      </c>
    </row>
    <row r="128" spans="1:47" s="2" customFormat="1" ht="29.25">
      <c r="A128" s="32"/>
      <c r="B128" s="33"/>
      <c r="C128" s="34"/>
      <c r="D128" s="202" t="s">
        <v>188</v>
      </c>
      <c r="E128" s="34"/>
      <c r="F128" s="207" t="s">
        <v>690</v>
      </c>
      <c r="G128" s="34"/>
      <c r="H128" s="34"/>
      <c r="I128" s="204"/>
      <c r="J128" s="34"/>
      <c r="K128" s="34"/>
      <c r="L128" s="37"/>
      <c r="M128" s="205"/>
      <c r="N128" s="206"/>
      <c r="O128" s="69"/>
      <c r="P128" s="69"/>
      <c r="Q128" s="69"/>
      <c r="R128" s="69"/>
      <c r="S128" s="69"/>
      <c r="T128" s="70"/>
      <c r="U128" s="32"/>
      <c r="V128" s="32"/>
      <c r="W128" s="32"/>
      <c r="X128" s="32"/>
      <c r="Y128" s="32"/>
      <c r="Z128" s="32"/>
      <c r="AA128" s="32"/>
      <c r="AB128" s="32"/>
      <c r="AC128" s="32"/>
      <c r="AD128" s="32"/>
      <c r="AE128" s="32"/>
      <c r="AT128" s="15" t="s">
        <v>188</v>
      </c>
      <c r="AU128" s="15" t="s">
        <v>89</v>
      </c>
    </row>
    <row r="129" spans="1:65" s="2" customFormat="1" ht="14.45" customHeight="1">
      <c r="A129" s="32"/>
      <c r="B129" s="33"/>
      <c r="C129" s="208" t="s">
        <v>89</v>
      </c>
      <c r="D129" s="208" t="s">
        <v>246</v>
      </c>
      <c r="E129" s="209" t="s">
        <v>691</v>
      </c>
      <c r="F129" s="210" t="s">
        <v>692</v>
      </c>
      <c r="G129" s="211" t="s">
        <v>198</v>
      </c>
      <c r="H129" s="212">
        <v>135</v>
      </c>
      <c r="I129" s="213"/>
      <c r="J129" s="214">
        <f>ROUND(I129*H129,2)</f>
        <v>0</v>
      </c>
      <c r="K129" s="210" t="s">
        <v>183</v>
      </c>
      <c r="L129" s="215"/>
      <c r="M129" s="216" t="s">
        <v>1</v>
      </c>
      <c r="N129" s="217" t="s">
        <v>45</v>
      </c>
      <c r="O129" s="69"/>
      <c r="P129" s="198">
        <f>O129*H129</f>
        <v>0</v>
      </c>
      <c r="Q129" s="198">
        <v>0.22</v>
      </c>
      <c r="R129" s="198">
        <f>Q129*H129</f>
        <v>29.7</v>
      </c>
      <c r="S129" s="198">
        <v>0</v>
      </c>
      <c r="T129" s="199">
        <f>S129*H129</f>
        <v>0</v>
      </c>
      <c r="U129" s="32"/>
      <c r="V129" s="32"/>
      <c r="W129" s="32"/>
      <c r="X129" s="32"/>
      <c r="Y129" s="32"/>
      <c r="Z129" s="32"/>
      <c r="AA129" s="32"/>
      <c r="AB129" s="32"/>
      <c r="AC129" s="32"/>
      <c r="AD129" s="32"/>
      <c r="AE129" s="32"/>
      <c r="AR129" s="200" t="s">
        <v>218</v>
      </c>
      <c r="AT129" s="200" t="s">
        <v>246</v>
      </c>
      <c r="AU129" s="200" t="s">
        <v>89</v>
      </c>
      <c r="AY129" s="15" t="s">
        <v>177</v>
      </c>
      <c r="BE129" s="201">
        <f>IF(N129="základní",J129,0)</f>
        <v>0</v>
      </c>
      <c r="BF129" s="201">
        <f>IF(N129="snížená",J129,0)</f>
        <v>0</v>
      </c>
      <c r="BG129" s="201">
        <f>IF(N129="zákl. přenesená",J129,0)</f>
        <v>0</v>
      </c>
      <c r="BH129" s="201">
        <f>IF(N129="sníž. přenesená",J129,0)</f>
        <v>0</v>
      </c>
      <c r="BI129" s="201">
        <f>IF(N129="nulová",J129,0)</f>
        <v>0</v>
      </c>
      <c r="BJ129" s="15" t="s">
        <v>87</v>
      </c>
      <c r="BK129" s="201">
        <f>ROUND(I129*H129,2)</f>
        <v>0</v>
      </c>
      <c r="BL129" s="15" t="s">
        <v>184</v>
      </c>
      <c r="BM129" s="200" t="s">
        <v>693</v>
      </c>
    </row>
    <row r="130" spans="1:47" s="2" customFormat="1" ht="11.25">
      <c r="A130" s="32"/>
      <c r="B130" s="33"/>
      <c r="C130" s="34"/>
      <c r="D130" s="202" t="s">
        <v>186</v>
      </c>
      <c r="E130" s="34"/>
      <c r="F130" s="203" t="s">
        <v>692</v>
      </c>
      <c r="G130" s="34"/>
      <c r="H130" s="34"/>
      <c r="I130" s="204"/>
      <c r="J130" s="34"/>
      <c r="K130" s="34"/>
      <c r="L130" s="37"/>
      <c r="M130" s="205"/>
      <c r="N130" s="206"/>
      <c r="O130" s="69"/>
      <c r="P130" s="69"/>
      <c r="Q130" s="69"/>
      <c r="R130" s="69"/>
      <c r="S130" s="69"/>
      <c r="T130" s="70"/>
      <c r="U130" s="32"/>
      <c r="V130" s="32"/>
      <c r="W130" s="32"/>
      <c r="X130" s="32"/>
      <c r="Y130" s="32"/>
      <c r="Z130" s="32"/>
      <c r="AA130" s="32"/>
      <c r="AB130" s="32"/>
      <c r="AC130" s="32"/>
      <c r="AD130" s="32"/>
      <c r="AE130" s="32"/>
      <c r="AT130" s="15" t="s">
        <v>186</v>
      </c>
      <c r="AU130" s="15" t="s">
        <v>89</v>
      </c>
    </row>
    <row r="131" spans="1:65" s="2" customFormat="1" ht="24.2" customHeight="1">
      <c r="A131" s="32"/>
      <c r="B131" s="33"/>
      <c r="C131" s="189" t="s">
        <v>195</v>
      </c>
      <c r="D131" s="189" t="s">
        <v>179</v>
      </c>
      <c r="E131" s="190" t="s">
        <v>694</v>
      </c>
      <c r="F131" s="191" t="s">
        <v>695</v>
      </c>
      <c r="G131" s="192" t="s">
        <v>362</v>
      </c>
      <c r="H131" s="193">
        <v>135</v>
      </c>
      <c r="I131" s="194"/>
      <c r="J131" s="195">
        <f>ROUND(I131*H131,2)</f>
        <v>0</v>
      </c>
      <c r="K131" s="191" t="s">
        <v>183</v>
      </c>
      <c r="L131" s="37"/>
      <c r="M131" s="196" t="s">
        <v>1</v>
      </c>
      <c r="N131" s="197" t="s">
        <v>45</v>
      </c>
      <c r="O131" s="69"/>
      <c r="P131" s="198">
        <f>O131*H131</f>
        <v>0</v>
      </c>
      <c r="Q131" s="198">
        <v>0</v>
      </c>
      <c r="R131" s="198">
        <f>Q131*H131</f>
        <v>0</v>
      </c>
      <c r="S131" s="198">
        <v>0</v>
      </c>
      <c r="T131" s="199">
        <f>S131*H131</f>
        <v>0</v>
      </c>
      <c r="U131" s="32"/>
      <c r="V131" s="32"/>
      <c r="W131" s="32"/>
      <c r="X131" s="32"/>
      <c r="Y131" s="32"/>
      <c r="Z131" s="32"/>
      <c r="AA131" s="32"/>
      <c r="AB131" s="32"/>
      <c r="AC131" s="32"/>
      <c r="AD131" s="32"/>
      <c r="AE131" s="32"/>
      <c r="AR131" s="200" t="s">
        <v>184</v>
      </c>
      <c r="AT131" s="200" t="s">
        <v>179</v>
      </c>
      <c r="AU131" s="200" t="s">
        <v>89</v>
      </c>
      <c r="AY131" s="15" t="s">
        <v>177</v>
      </c>
      <c r="BE131" s="201">
        <f>IF(N131="základní",J131,0)</f>
        <v>0</v>
      </c>
      <c r="BF131" s="201">
        <f>IF(N131="snížená",J131,0)</f>
        <v>0</v>
      </c>
      <c r="BG131" s="201">
        <f>IF(N131="zákl. přenesená",J131,0)</f>
        <v>0</v>
      </c>
      <c r="BH131" s="201">
        <f>IF(N131="sníž. přenesená",J131,0)</f>
        <v>0</v>
      </c>
      <c r="BI131" s="201">
        <f>IF(N131="nulová",J131,0)</f>
        <v>0</v>
      </c>
      <c r="BJ131" s="15" t="s">
        <v>87</v>
      </c>
      <c r="BK131" s="201">
        <f>ROUND(I131*H131,2)</f>
        <v>0</v>
      </c>
      <c r="BL131" s="15" t="s">
        <v>184</v>
      </c>
      <c r="BM131" s="200" t="s">
        <v>696</v>
      </c>
    </row>
    <row r="132" spans="1:47" s="2" customFormat="1" ht="19.5">
      <c r="A132" s="32"/>
      <c r="B132" s="33"/>
      <c r="C132" s="34"/>
      <c r="D132" s="202" t="s">
        <v>186</v>
      </c>
      <c r="E132" s="34"/>
      <c r="F132" s="203" t="s">
        <v>697</v>
      </c>
      <c r="G132" s="34"/>
      <c r="H132" s="34"/>
      <c r="I132" s="204"/>
      <c r="J132" s="34"/>
      <c r="K132" s="34"/>
      <c r="L132" s="37"/>
      <c r="M132" s="205"/>
      <c r="N132" s="206"/>
      <c r="O132" s="69"/>
      <c r="P132" s="69"/>
      <c r="Q132" s="69"/>
      <c r="R132" s="69"/>
      <c r="S132" s="69"/>
      <c r="T132" s="70"/>
      <c r="U132" s="32"/>
      <c r="V132" s="32"/>
      <c r="W132" s="32"/>
      <c r="X132" s="32"/>
      <c r="Y132" s="32"/>
      <c r="Z132" s="32"/>
      <c r="AA132" s="32"/>
      <c r="AB132" s="32"/>
      <c r="AC132" s="32"/>
      <c r="AD132" s="32"/>
      <c r="AE132" s="32"/>
      <c r="AT132" s="15" t="s">
        <v>186</v>
      </c>
      <c r="AU132" s="15" t="s">
        <v>89</v>
      </c>
    </row>
    <row r="133" spans="1:65" s="2" customFormat="1" ht="14.45" customHeight="1">
      <c r="A133" s="32"/>
      <c r="B133" s="33"/>
      <c r="C133" s="208" t="s">
        <v>184</v>
      </c>
      <c r="D133" s="208" t="s">
        <v>246</v>
      </c>
      <c r="E133" s="209" t="s">
        <v>698</v>
      </c>
      <c r="F133" s="210" t="s">
        <v>699</v>
      </c>
      <c r="G133" s="211" t="s">
        <v>362</v>
      </c>
      <c r="H133" s="212">
        <v>45</v>
      </c>
      <c r="I133" s="213"/>
      <c r="J133" s="214">
        <f>ROUND(I133*H133,2)</f>
        <v>0</v>
      </c>
      <c r="K133" s="210" t="s">
        <v>183</v>
      </c>
      <c r="L133" s="215"/>
      <c r="M133" s="216" t="s">
        <v>1</v>
      </c>
      <c r="N133" s="217" t="s">
        <v>45</v>
      </c>
      <c r="O133" s="69"/>
      <c r="P133" s="198">
        <f>O133*H133</f>
        <v>0</v>
      </c>
      <c r="Q133" s="198">
        <v>0</v>
      </c>
      <c r="R133" s="198">
        <f>Q133*H133</f>
        <v>0</v>
      </c>
      <c r="S133" s="198">
        <v>0</v>
      </c>
      <c r="T133" s="199">
        <f>S133*H133</f>
        <v>0</v>
      </c>
      <c r="U133" s="32"/>
      <c r="V133" s="32"/>
      <c r="W133" s="32"/>
      <c r="X133" s="32"/>
      <c r="Y133" s="32"/>
      <c r="Z133" s="32"/>
      <c r="AA133" s="32"/>
      <c r="AB133" s="32"/>
      <c r="AC133" s="32"/>
      <c r="AD133" s="32"/>
      <c r="AE133" s="32"/>
      <c r="AR133" s="200" t="s">
        <v>218</v>
      </c>
      <c r="AT133" s="200" t="s">
        <v>246</v>
      </c>
      <c r="AU133" s="200" t="s">
        <v>89</v>
      </c>
      <c r="AY133" s="15" t="s">
        <v>177</v>
      </c>
      <c r="BE133" s="201">
        <f>IF(N133="základní",J133,0)</f>
        <v>0</v>
      </c>
      <c r="BF133" s="201">
        <f>IF(N133="snížená",J133,0)</f>
        <v>0</v>
      </c>
      <c r="BG133" s="201">
        <f>IF(N133="zákl. přenesená",J133,0)</f>
        <v>0</v>
      </c>
      <c r="BH133" s="201">
        <f>IF(N133="sníž. přenesená",J133,0)</f>
        <v>0</v>
      </c>
      <c r="BI133" s="201">
        <f>IF(N133="nulová",J133,0)</f>
        <v>0</v>
      </c>
      <c r="BJ133" s="15" t="s">
        <v>87</v>
      </c>
      <c r="BK133" s="201">
        <f>ROUND(I133*H133,2)</f>
        <v>0</v>
      </c>
      <c r="BL133" s="15" t="s">
        <v>184</v>
      </c>
      <c r="BM133" s="200" t="s">
        <v>700</v>
      </c>
    </row>
    <row r="134" spans="1:47" s="2" customFormat="1" ht="11.25">
      <c r="A134" s="32"/>
      <c r="B134" s="33"/>
      <c r="C134" s="34"/>
      <c r="D134" s="202" t="s">
        <v>186</v>
      </c>
      <c r="E134" s="34"/>
      <c r="F134" s="203" t="s">
        <v>701</v>
      </c>
      <c r="G134" s="34"/>
      <c r="H134" s="34"/>
      <c r="I134" s="204"/>
      <c r="J134" s="34"/>
      <c r="K134" s="34"/>
      <c r="L134" s="37"/>
      <c r="M134" s="205"/>
      <c r="N134" s="206"/>
      <c r="O134" s="69"/>
      <c r="P134" s="69"/>
      <c r="Q134" s="69"/>
      <c r="R134" s="69"/>
      <c r="S134" s="69"/>
      <c r="T134" s="70"/>
      <c r="U134" s="32"/>
      <c r="V134" s="32"/>
      <c r="W134" s="32"/>
      <c r="X134" s="32"/>
      <c r="Y134" s="32"/>
      <c r="Z134" s="32"/>
      <c r="AA134" s="32"/>
      <c r="AB134" s="32"/>
      <c r="AC134" s="32"/>
      <c r="AD134" s="32"/>
      <c r="AE134" s="32"/>
      <c r="AT134" s="15" t="s">
        <v>186</v>
      </c>
      <c r="AU134" s="15" t="s">
        <v>89</v>
      </c>
    </row>
    <row r="135" spans="1:65" s="2" customFormat="1" ht="14.45" customHeight="1">
      <c r="A135" s="32"/>
      <c r="B135" s="33"/>
      <c r="C135" s="208" t="s">
        <v>207</v>
      </c>
      <c r="D135" s="208" t="s">
        <v>246</v>
      </c>
      <c r="E135" s="209" t="s">
        <v>702</v>
      </c>
      <c r="F135" s="210" t="s">
        <v>703</v>
      </c>
      <c r="G135" s="211" t="s">
        <v>362</v>
      </c>
      <c r="H135" s="212">
        <v>45</v>
      </c>
      <c r="I135" s="213"/>
      <c r="J135" s="214">
        <f>ROUND(I135*H135,2)</f>
        <v>0</v>
      </c>
      <c r="K135" s="210" t="s">
        <v>183</v>
      </c>
      <c r="L135" s="215"/>
      <c r="M135" s="216" t="s">
        <v>1</v>
      </c>
      <c r="N135" s="217" t="s">
        <v>45</v>
      </c>
      <c r="O135" s="69"/>
      <c r="P135" s="198">
        <f>O135*H135</f>
        <v>0</v>
      </c>
      <c r="Q135" s="198">
        <v>0</v>
      </c>
      <c r="R135" s="198">
        <f>Q135*H135</f>
        <v>0</v>
      </c>
      <c r="S135" s="198">
        <v>0</v>
      </c>
      <c r="T135" s="199">
        <f>S135*H135</f>
        <v>0</v>
      </c>
      <c r="U135" s="32"/>
      <c r="V135" s="32"/>
      <c r="W135" s="32"/>
      <c r="X135" s="32"/>
      <c r="Y135" s="32"/>
      <c r="Z135" s="32"/>
      <c r="AA135" s="32"/>
      <c r="AB135" s="32"/>
      <c r="AC135" s="32"/>
      <c r="AD135" s="32"/>
      <c r="AE135" s="32"/>
      <c r="AR135" s="200" t="s">
        <v>218</v>
      </c>
      <c r="AT135" s="200" t="s">
        <v>246</v>
      </c>
      <c r="AU135" s="200" t="s">
        <v>89</v>
      </c>
      <c r="AY135" s="15" t="s">
        <v>177</v>
      </c>
      <c r="BE135" s="201">
        <f>IF(N135="základní",J135,0)</f>
        <v>0</v>
      </c>
      <c r="BF135" s="201">
        <f>IF(N135="snížená",J135,0)</f>
        <v>0</v>
      </c>
      <c r="BG135" s="201">
        <f>IF(N135="zákl. přenesená",J135,0)</f>
        <v>0</v>
      </c>
      <c r="BH135" s="201">
        <f>IF(N135="sníž. přenesená",J135,0)</f>
        <v>0</v>
      </c>
      <c r="BI135" s="201">
        <f>IF(N135="nulová",J135,0)</f>
        <v>0</v>
      </c>
      <c r="BJ135" s="15" t="s">
        <v>87</v>
      </c>
      <c r="BK135" s="201">
        <f>ROUND(I135*H135,2)</f>
        <v>0</v>
      </c>
      <c r="BL135" s="15" t="s">
        <v>184</v>
      </c>
      <c r="BM135" s="200" t="s">
        <v>704</v>
      </c>
    </row>
    <row r="136" spans="1:47" s="2" customFormat="1" ht="11.25">
      <c r="A136" s="32"/>
      <c r="B136" s="33"/>
      <c r="C136" s="34"/>
      <c r="D136" s="202" t="s">
        <v>186</v>
      </c>
      <c r="E136" s="34"/>
      <c r="F136" s="203" t="s">
        <v>705</v>
      </c>
      <c r="G136" s="34"/>
      <c r="H136" s="34"/>
      <c r="I136" s="204"/>
      <c r="J136" s="34"/>
      <c r="K136" s="34"/>
      <c r="L136" s="37"/>
      <c r="M136" s="205"/>
      <c r="N136" s="206"/>
      <c r="O136" s="69"/>
      <c r="P136" s="69"/>
      <c r="Q136" s="69"/>
      <c r="R136" s="69"/>
      <c r="S136" s="69"/>
      <c r="T136" s="70"/>
      <c r="U136" s="32"/>
      <c r="V136" s="32"/>
      <c r="W136" s="32"/>
      <c r="X136" s="32"/>
      <c r="Y136" s="32"/>
      <c r="Z136" s="32"/>
      <c r="AA136" s="32"/>
      <c r="AB136" s="32"/>
      <c r="AC136" s="32"/>
      <c r="AD136" s="32"/>
      <c r="AE136" s="32"/>
      <c r="AT136" s="15" t="s">
        <v>186</v>
      </c>
      <c r="AU136" s="15" t="s">
        <v>89</v>
      </c>
    </row>
    <row r="137" spans="1:65" s="2" customFormat="1" ht="14.45" customHeight="1">
      <c r="A137" s="32"/>
      <c r="B137" s="33"/>
      <c r="C137" s="208" t="s">
        <v>210</v>
      </c>
      <c r="D137" s="208" t="s">
        <v>246</v>
      </c>
      <c r="E137" s="209" t="s">
        <v>706</v>
      </c>
      <c r="F137" s="210" t="s">
        <v>707</v>
      </c>
      <c r="G137" s="211" t="s">
        <v>362</v>
      </c>
      <c r="H137" s="212">
        <v>45</v>
      </c>
      <c r="I137" s="213"/>
      <c r="J137" s="214">
        <f>ROUND(I137*H137,2)</f>
        <v>0</v>
      </c>
      <c r="K137" s="210" t="s">
        <v>183</v>
      </c>
      <c r="L137" s="215"/>
      <c r="M137" s="216" t="s">
        <v>1</v>
      </c>
      <c r="N137" s="217" t="s">
        <v>45</v>
      </c>
      <c r="O137" s="69"/>
      <c r="P137" s="198">
        <f>O137*H137</f>
        <v>0</v>
      </c>
      <c r="Q137" s="198">
        <v>0</v>
      </c>
      <c r="R137" s="198">
        <f>Q137*H137</f>
        <v>0</v>
      </c>
      <c r="S137" s="198">
        <v>0</v>
      </c>
      <c r="T137" s="199">
        <f>S137*H137</f>
        <v>0</v>
      </c>
      <c r="U137" s="32"/>
      <c r="V137" s="32"/>
      <c r="W137" s="32"/>
      <c r="X137" s="32"/>
      <c r="Y137" s="32"/>
      <c r="Z137" s="32"/>
      <c r="AA137" s="32"/>
      <c r="AB137" s="32"/>
      <c r="AC137" s="32"/>
      <c r="AD137" s="32"/>
      <c r="AE137" s="32"/>
      <c r="AR137" s="200" t="s">
        <v>218</v>
      </c>
      <c r="AT137" s="200" t="s">
        <v>246</v>
      </c>
      <c r="AU137" s="200" t="s">
        <v>89</v>
      </c>
      <c r="AY137" s="15" t="s">
        <v>177</v>
      </c>
      <c r="BE137" s="201">
        <f>IF(N137="základní",J137,0)</f>
        <v>0</v>
      </c>
      <c r="BF137" s="201">
        <f>IF(N137="snížená",J137,0)</f>
        <v>0</v>
      </c>
      <c r="BG137" s="201">
        <f>IF(N137="zákl. přenesená",J137,0)</f>
        <v>0</v>
      </c>
      <c r="BH137" s="201">
        <f>IF(N137="sníž. přenesená",J137,0)</f>
        <v>0</v>
      </c>
      <c r="BI137" s="201">
        <f>IF(N137="nulová",J137,0)</f>
        <v>0</v>
      </c>
      <c r="BJ137" s="15" t="s">
        <v>87</v>
      </c>
      <c r="BK137" s="201">
        <f>ROUND(I137*H137,2)</f>
        <v>0</v>
      </c>
      <c r="BL137" s="15" t="s">
        <v>184</v>
      </c>
      <c r="BM137" s="200" t="s">
        <v>708</v>
      </c>
    </row>
    <row r="138" spans="1:47" s="2" customFormat="1" ht="11.25">
      <c r="A138" s="32"/>
      <c r="B138" s="33"/>
      <c r="C138" s="34"/>
      <c r="D138" s="202" t="s">
        <v>186</v>
      </c>
      <c r="E138" s="34"/>
      <c r="F138" s="203" t="s">
        <v>709</v>
      </c>
      <c r="G138" s="34"/>
      <c r="H138" s="34"/>
      <c r="I138" s="204"/>
      <c r="J138" s="34"/>
      <c r="K138" s="34"/>
      <c r="L138" s="37"/>
      <c r="M138" s="205"/>
      <c r="N138" s="206"/>
      <c r="O138" s="69"/>
      <c r="P138" s="69"/>
      <c r="Q138" s="69"/>
      <c r="R138" s="69"/>
      <c r="S138" s="69"/>
      <c r="T138" s="70"/>
      <c r="U138" s="32"/>
      <c r="V138" s="32"/>
      <c r="W138" s="32"/>
      <c r="X138" s="32"/>
      <c r="Y138" s="32"/>
      <c r="Z138" s="32"/>
      <c r="AA138" s="32"/>
      <c r="AB138" s="32"/>
      <c r="AC138" s="32"/>
      <c r="AD138" s="32"/>
      <c r="AE138" s="32"/>
      <c r="AT138" s="15" t="s">
        <v>186</v>
      </c>
      <c r="AU138" s="15" t="s">
        <v>89</v>
      </c>
    </row>
    <row r="139" spans="1:65" s="2" customFormat="1" ht="24.2" customHeight="1">
      <c r="A139" s="32"/>
      <c r="B139" s="33"/>
      <c r="C139" s="189" t="s">
        <v>216</v>
      </c>
      <c r="D139" s="189" t="s">
        <v>179</v>
      </c>
      <c r="E139" s="190" t="s">
        <v>710</v>
      </c>
      <c r="F139" s="191" t="s">
        <v>711</v>
      </c>
      <c r="G139" s="192" t="s">
        <v>362</v>
      </c>
      <c r="H139" s="193">
        <v>135</v>
      </c>
      <c r="I139" s="194"/>
      <c r="J139" s="195">
        <f>ROUND(I139*H139,2)</f>
        <v>0</v>
      </c>
      <c r="K139" s="191" t="s">
        <v>183</v>
      </c>
      <c r="L139" s="37"/>
      <c r="M139" s="196" t="s">
        <v>1</v>
      </c>
      <c r="N139" s="197" t="s">
        <v>45</v>
      </c>
      <c r="O139" s="69"/>
      <c r="P139" s="198">
        <f>O139*H139</f>
        <v>0</v>
      </c>
      <c r="Q139" s="198">
        <v>5E-05</v>
      </c>
      <c r="R139" s="198">
        <f>Q139*H139</f>
        <v>0.00675</v>
      </c>
      <c r="S139" s="198">
        <v>0</v>
      </c>
      <c r="T139" s="199">
        <f>S139*H139</f>
        <v>0</v>
      </c>
      <c r="U139" s="32"/>
      <c r="V139" s="32"/>
      <c r="W139" s="32"/>
      <c r="X139" s="32"/>
      <c r="Y139" s="32"/>
      <c r="Z139" s="32"/>
      <c r="AA139" s="32"/>
      <c r="AB139" s="32"/>
      <c r="AC139" s="32"/>
      <c r="AD139" s="32"/>
      <c r="AE139" s="32"/>
      <c r="AR139" s="200" t="s">
        <v>184</v>
      </c>
      <c r="AT139" s="200" t="s">
        <v>179</v>
      </c>
      <c r="AU139" s="200" t="s">
        <v>89</v>
      </c>
      <c r="AY139" s="15" t="s">
        <v>177</v>
      </c>
      <c r="BE139" s="201">
        <f>IF(N139="základní",J139,0)</f>
        <v>0</v>
      </c>
      <c r="BF139" s="201">
        <f>IF(N139="snížená",J139,0)</f>
        <v>0</v>
      </c>
      <c r="BG139" s="201">
        <f>IF(N139="zákl. přenesená",J139,0)</f>
        <v>0</v>
      </c>
      <c r="BH139" s="201">
        <f>IF(N139="sníž. přenesená",J139,0)</f>
        <v>0</v>
      </c>
      <c r="BI139" s="201">
        <f>IF(N139="nulová",J139,0)</f>
        <v>0</v>
      </c>
      <c r="BJ139" s="15" t="s">
        <v>87</v>
      </c>
      <c r="BK139" s="201">
        <f>ROUND(I139*H139,2)</f>
        <v>0</v>
      </c>
      <c r="BL139" s="15" t="s">
        <v>184</v>
      </c>
      <c r="BM139" s="200" t="s">
        <v>712</v>
      </c>
    </row>
    <row r="140" spans="1:47" s="2" customFormat="1" ht="11.25">
      <c r="A140" s="32"/>
      <c r="B140" s="33"/>
      <c r="C140" s="34"/>
      <c r="D140" s="202" t="s">
        <v>186</v>
      </c>
      <c r="E140" s="34"/>
      <c r="F140" s="203" t="s">
        <v>713</v>
      </c>
      <c r="G140" s="34"/>
      <c r="H140" s="34"/>
      <c r="I140" s="204"/>
      <c r="J140" s="34"/>
      <c r="K140" s="34"/>
      <c r="L140" s="37"/>
      <c r="M140" s="205"/>
      <c r="N140" s="206"/>
      <c r="O140" s="69"/>
      <c r="P140" s="69"/>
      <c r="Q140" s="69"/>
      <c r="R140" s="69"/>
      <c r="S140" s="69"/>
      <c r="T140" s="70"/>
      <c r="U140" s="32"/>
      <c r="V140" s="32"/>
      <c r="W140" s="32"/>
      <c r="X140" s="32"/>
      <c r="Y140" s="32"/>
      <c r="Z140" s="32"/>
      <c r="AA140" s="32"/>
      <c r="AB140" s="32"/>
      <c r="AC140" s="32"/>
      <c r="AD140" s="32"/>
      <c r="AE140" s="32"/>
      <c r="AT140" s="15" t="s">
        <v>186</v>
      </c>
      <c r="AU140" s="15" t="s">
        <v>89</v>
      </c>
    </row>
    <row r="141" spans="1:65" s="2" customFormat="1" ht="14.45" customHeight="1">
      <c r="A141" s="32"/>
      <c r="B141" s="33"/>
      <c r="C141" s="208" t="s">
        <v>218</v>
      </c>
      <c r="D141" s="208" t="s">
        <v>246</v>
      </c>
      <c r="E141" s="209" t="s">
        <v>714</v>
      </c>
      <c r="F141" s="210" t="s">
        <v>715</v>
      </c>
      <c r="G141" s="211" t="s">
        <v>362</v>
      </c>
      <c r="H141" s="212">
        <v>405</v>
      </c>
      <c r="I141" s="213"/>
      <c r="J141" s="214">
        <f>ROUND(I141*H141,2)</f>
        <v>0</v>
      </c>
      <c r="K141" s="210" t="s">
        <v>183</v>
      </c>
      <c r="L141" s="215"/>
      <c r="M141" s="216" t="s">
        <v>1</v>
      </c>
      <c r="N141" s="217" t="s">
        <v>45</v>
      </c>
      <c r="O141" s="69"/>
      <c r="P141" s="198">
        <f>O141*H141</f>
        <v>0</v>
      </c>
      <c r="Q141" s="198">
        <v>0.00472</v>
      </c>
      <c r="R141" s="198">
        <f>Q141*H141</f>
        <v>1.9116000000000002</v>
      </c>
      <c r="S141" s="198">
        <v>0</v>
      </c>
      <c r="T141" s="199">
        <f>S141*H141</f>
        <v>0</v>
      </c>
      <c r="U141" s="32"/>
      <c r="V141" s="32"/>
      <c r="W141" s="32"/>
      <c r="X141" s="32"/>
      <c r="Y141" s="32"/>
      <c r="Z141" s="32"/>
      <c r="AA141" s="32"/>
      <c r="AB141" s="32"/>
      <c r="AC141" s="32"/>
      <c r="AD141" s="32"/>
      <c r="AE141" s="32"/>
      <c r="AR141" s="200" t="s">
        <v>218</v>
      </c>
      <c r="AT141" s="200" t="s">
        <v>246</v>
      </c>
      <c r="AU141" s="200" t="s">
        <v>89</v>
      </c>
      <c r="AY141" s="15" t="s">
        <v>177</v>
      </c>
      <c r="BE141" s="201">
        <f>IF(N141="základní",J141,0)</f>
        <v>0</v>
      </c>
      <c r="BF141" s="201">
        <f>IF(N141="snížená",J141,0)</f>
        <v>0</v>
      </c>
      <c r="BG141" s="201">
        <f>IF(N141="zákl. přenesená",J141,0)</f>
        <v>0</v>
      </c>
      <c r="BH141" s="201">
        <f>IF(N141="sníž. přenesená",J141,0)</f>
        <v>0</v>
      </c>
      <c r="BI141" s="201">
        <f>IF(N141="nulová",J141,0)</f>
        <v>0</v>
      </c>
      <c r="BJ141" s="15" t="s">
        <v>87</v>
      </c>
      <c r="BK141" s="201">
        <f>ROUND(I141*H141,2)</f>
        <v>0</v>
      </c>
      <c r="BL141" s="15" t="s">
        <v>184</v>
      </c>
      <c r="BM141" s="200" t="s">
        <v>716</v>
      </c>
    </row>
    <row r="142" spans="1:47" s="2" customFormat="1" ht="11.25">
      <c r="A142" s="32"/>
      <c r="B142" s="33"/>
      <c r="C142" s="34"/>
      <c r="D142" s="202" t="s">
        <v>186</v>
      </c>
      <c r="E142" s="34"/>
      <c r="F142" s="203" t="s">
        <v>715</v>
      </c>
      <c r="G142" s="34"/>
      <c r="H142" s="34"/>
      <c r="I142" s="204"/>
      <c r="J142" s="34"/>
      <c r="K142" s="34"/>
      <c r="L142" s="37"/>
      <c r="M142" s="205"/>
      <c r="N142" s="206"/>
      <c r="O142" s="69"/>
      <c r="P142" s="69"/>
      <c r="Q142" s="69"/>
      <c r="R142" s="69"/>
      <c r="S142" s="69"/>
      <c r="T142" s="70"/>
      <c r="U142" s="32"/>
      <c r="V142" s="32"/>
      <c r="W142" s="32"/>
      <c r="X142" s="32"/>
      <c r="Y142" s="32"/>
      <c r="Z142" s="32"/>
      <c r="AA142" s="32"/>
      <c r="AB142" s="32"/>
      <c r="AC142" s="32"/>
      <c r="AD142" s="32"/>
      <c r="AE142" s="32"/>
      <c r="AT142" s="15" t="s">
        <v>186</v>
      </c>
      <c r="AU142" s="15" t="s">
        <v>89</v>
      </c>
    </row>
    <row r="143" spans="1:65" s="2" customFormat="1" ht="14.45" customHeight="1">
      <c r="A143" s="32"/>
      <c r="B143" s="33"/>
      <c r="C143" s="208" t="s">
        <v>220</v>
      </c>
      <c r="D143" s="208" t="s">
        <v>246</v>
      </c>
      <c r="E143" s="209" t="s">
        <v>717</v>
      </c>
      <c r="F143" s="210" t="s">
        <v>718</v>
      </c>
      <c r="G143" s="211" t="s">
        <v>464</v>
      </c>
      <c r="H143" s="212">
        <v>405</v>
      </c>
      <c r="I143" s="213"/>
      <c r="J143" s="214">
        <f>ROUND(I143*H143,2)</f>
        <v>0</v>
      </c>
      <c r="K143" s="210" t="s">
        <v>183</v>
      </c>
      <c r="L143" s="215"/>
      <c r="M143" s="216" t="s">
        <v>1</v>
      </c>
      <c r="N143" s="217" t="s">
        <v>45</v>
      </c>
      <c r="O143" s="69"/>
      <c r="P143" s="198">
        <f>O143*H143</f>
        <v>0</v>
      </c>
      <c r="Q143" s="198">
        <v>0</v>
      </c>
      <c r="R143" s="198">
        <f>Q143*H143</f>
        <v>0</v>
      </c>
      <c r="S143" s="198">
        <v>0</v>
      </c>
      <c r="T143" s="199">
        <f>S143*H143</f>
        <v>0</v>
      </c>
      <c r="U143" s="32"/>
      <c r="V143" s="32"/>
      <c r="W143" s="32"/>
      <c r="X143" s="32"/>
      <c r="Y143" s="32"/>
      <c r="Z143" s="32"/>
      <c r="AA143" s="32"/>
      <c r="AB143" s="32"/>
      <c r="AC143" s="32"/>
      <c r="AD143" s="32"/>
      <c r="AE143" s="32"/>
      <c r="AR143" s="200" t="s">
        <v>218</v>
      </c>
      <c r="AT143" s="200" t="s">
        <v>246</v>
      </c>
      <c r="AU143" s="200" t="s">
        <v>89</v>
      </c>
      <c r="AY143" s="15" t="s">
        <v>177</v>
      </c>
      <c r="BE143" s="201">
        <f>IF(N143="základní",J143,0)</f>
        <v>0</v>
      </c>
      <c r="BF143" s="201">
        <f>IF(N143="snížená",J143,0)</f>
        <v>0</v>
      </c>
      <c r="BG143" s="201">
        <f>IF(N143="zákl. přenesená",J143,0)</f>
        <v>0</v>
      </c>
      <c r="BH143" s="201">
        <f>IF(N143="sníž. přenesená",J143,0)</f>
        <v>0</v>
      </c>
      <c r="BI143" s="201">
        <f>IF(N143="nulová",J143,0)</f>
        <v>0</v>
      </c>
      <c r="BJ143" s="15" t="s">
        <v>87</v>
      </c>
      <c r="BK143" s="201">
        <f>ROUND(I143*H143,2)</f>
        <v>0</v>
      </c>
      <c r="BL143" s="15" t="s">
        <v>184</v>
      </c>
      <c r="BM143" s="200" t="s">
        <v>719</v>
      </c>
    </row>
    <row r="144" spans="1:47" s="2" customFormat="1" ht="11.25">
      <c r="A144" s="32"/>
      <c r="B144" s="33"/>
      <c r="C144" s="34"/>
      <c r="D144" s="202" t="s">
        <v>186</v>
      </c>
      <c r="E144" s="34"/>
      <c r="F144" s="203" t="s">
        <v>718</v>
      </c>
      <c r="G144" s="34"/>
      <c r="H144" s="34"/>
      <c r="I144" s="204"/>
      <c r="J144" s="34"/>
      <c r="K144" s="34"/>
      <c r="L144" s="37"/>
      <c r="M144" s="205"/>
      <c r="N144" s="206"/>
      <c r="O144" s="69"/>
      <c r="P144" s="69"/>
      <c r="Q144" s="69"/>
      <c r="R144" s="69"/>
      <c r="S144" s="69"/>
      <c r="T144" s="70"/>
      <c r="U144" s="32"/>
      <c r="V144" s="32"/>
      <c r="W144" s="32"/>
      <c r="X144" s="32"/>
      <c r="Y144" s="32"/>
      <c r="Z144" s="32"/>
      <c r="AA144" s="32"/>
      <c r="AB144" s="32"/>
      <c r="AC144" s="32"/>
      <c r="AD144" s="32"/>
      <c r="AE144" s="32"/>
      <c r="AT144" s="15" t="s">
        <v>186</v>
      </c>
      <c r="AU144" s="15" t="s">
        <v>89</v>
      </c>
    </row>
    <row r="145" spans="1:65" s="2" customFormat="1" ht="14.45" customHeight="1">
      <c r="A145" s="32"/>
      <c r="B145" s="33"/>
      <c r="C145" s="208" t="s">
        <v>224</v>
      </c>
      <c r="D145" s="208" t="s">
        <v>246</v>
      </c>
      <c r="E145" s="209" t="s">
        <v>720</v>
      </c>
      <c r="F145" s="210" t="s">
        <v>721</v>
      </c>
      <c r="G145" s="211" t="s">
        <v>464</v>
      </c>
      <c r="H145" s="212">
        <v>405</v>
      </c>
      <c r="I145" s="213"/>
      <c r="J145" s="214">
        <f>ROUND(I145*H145,2)</f>
        <v>0</v>
      </c>
      <c r="K145" s="210" t="s">
        <v>183</v>
      </c>
      <c r="L145" s="215"/>
      <c r="M145" s="216" t="s">
        <v>1</v>
      </c>
      <c r="N145" s="217" t="s">
        <v>45</v>
      </c>
      <c r="O145" s="69"/>
      <c r="P145" s="198">
        <f>O145*H145</f>
        <v>0</v>
      </c>
      <c r="Q145" s="198">
        <v>0</v>
      </c>
      <c r="R145" s="198">
        <f>Q145*H145</f>
        <v>0</v>
      </c>
      <c r="S145" s="198">
        <v>0</v>
      </c>
      <c r="T145" s="199">
        <f>S145*H145</f>
        <v>0</v>
      </c>
      <c r="U145" s="32"/>
      <c r="V145" s="32"/>
      <c r="W145" s="32"/>
      <c r="X145" s="32"/>
      <c r="Y145" s="32"/>
      <c r="Z145" s="32"/>
      <c r="AA145" s="32"/>
      <c r="AB145" s="32"/>
      <c r="AC145" s="32"/>
      <c r="AD145" s="32"/>
      <c r="AE145" s="32"/>
      <c r="AR145" s="200" t="s">
        <v>218</v>
      </c>
      <c r="AT145" s="200" t="s">
        <v>246</v>
      </c>
      <c r="AU145" s="200" t="s">
        <v>89</v>
      </c>
      <c r="AY145" s="15" t="s">
        <v>177</v>
      </c>
      <c r="BE145" s="201">
        <f>IF(N145="základní",J145,0)</f>
        <v>0</v>
      </c>
      <c r="BF145" s="201">
        <f>IF(N145="snížená",J145,0)</f>
        <v>0</v>
      </c>
      <c r="BG145" s="201">
        <f>IF(N145="zákl. přenesená",J145,0)</f>
        <v>0</v>
      </c>
      <c r="BH145" s="201">
        <f>IF(N145="sníž. přenesená",J145,0)</f>
        <v>0</v>
      </c>
      <c r="BI145" s="201">
        <f>IF(N145="nulová",J145,0)</f>
        <v>0</v>
      </c>
      <c r="BJ145" s="15" t="s">
        <v>87</v>
      </c>
      <c r="BK145" s="201">
        <f>ROUND(I145*H145,2)</f>
        <v>0</v>
      </c>
      <c r="BL145" s="15" t="s">
        <v>184</v>
      </c>
      <c r="BM145" s="200" t="s">
        <v>722</v>
      </c>
    </row>
    <row r="146" spans="1:47" s="2" customFormat="1" ht="11.25">
      <c r="A146" s="32"/>
      <c r="B146" s="33"/>
      <c r="C146" s="34"/>
      <c r="D146" s="202" t="s">
        <v>186</v>
      </c>
      <c r="E146" s="34"/>
      <c r="F146" s="203" t="s">
        <v>721</v>
      </c>
      <c r="G146" s="34"/>
      <c r="H146" s="34"/>
      <c r="I146" s="204"/>
      <c r="J146" s="34"/>
      <c r="K146" s="34"/>
      <c r="L146" s="37"/>
      <c r="M146" s="205"/>
      <c r="N146" s="206"/>
      <c r="O146" s="69"/>
      <c r="P146" s="69"/>
      <c r="Q146" s="69"/>
      <c r="R146" s="69"/>
      <c r="S146" s="69"/>
      <c r="T146" s="70"/>
      <c r="U146" s="32"/>
      <c r="V146" s="32"/>
      <c r="W146" s="32"/>
      <c r="X146" s="32"/>
      <c r="Y146" s="32"/>
      <c r="Z146" s="32"/>
      <c r="AA146" s="32"/>
      <c r="AB146" s="32"/>
      <c r="AC146" s="32"/>
      <c r="AD146" s="32"/>
      <c r="AE146" s="32"/>
      <c r="AT146" s="15" t="s">
        <v>186</v>
      </c>
      <c r="AU146" s="15" t="s">
        <v>89</v>
      </c>
    </row>
    <row r="147" spans="2:63" s="12" customFormat="1" ht="22.9" customHeight="1">
      <c r="B147" s="173"/>
      <c r="C147" s="174"/>
      <c r="D147" s="175" t="s">
        <v>79</v>
      </c>
      <c r="E147" s="187" t="s">
        <v>415</v>
      </c>
      <c r="F147" s="187" t="s">
        <v>416</v>
      </c>
      <c r="G147" s="174"/>
      <c r="H147" s="174"/>
      <c r="I147" s="177"/>
      <c r="J147" s="188">
        <f>BK147</f>
        <v>0</v>
      </c>
      <c r="K147" s="174"/>
      <c r="L147" s="179"/>
      <c r="M147" s="180"/>
      <c r="N147" s="181"/>
      <c r="O147" s="181"/>
      <c r="P147" s="182">
        <f>SUM(P148:P149)</f>
        <v>0</v>
      </c>
      <c r="Q147" s="181"/>
      <c r="R147" s="182">
        <f>SUM(R148:R149)</f>
        <v>0</v>
      </c>
      <c r="S147" s="181"/>
      <c r="T147" s="183">
        <f>SUM(T148:T149)</f>
        <v>0</v>
      </c>
      <c r="AR147" s="184" t="s">
        <v>87</v>
      </c>
      <c r="AT147" s="185" t="s">
        <v>79</v>
      </c>
      <c r="AU147" s="185" t="s">
        <v>87</v>
      </c>
      <c r="AY147" s="184" t="s">
        <v>177</v>
      </c>
      <c r="BK147" s="186">
        <f>SUM(BK148:BK149)</f>
        <v>0</v>
      </c>
    </row>
    <row r="148" spans="1:65" s="2" customFormat="1" ht="24.2" customHeight="1">
      <c r="A148" s="32"/>
      <c r="B148" s="33"/>
      <c r="C148" s="189" t="s">
        <v>226</v>
      </c>
      <c r="D148" s="189" t="s">
        <v>179</v>
      </c>
      <c r="E148" s="190" t="s">
        <v>418</v>
      </c>
      <c r="F148" s="191" t="s">
        <v>419</v>
      </c>
      <c r="G148" s="192" t="s">
        <v>231</v>
      </c>
      <c r="H148" s="193">
        <v>31.618</v>
      </c>
      <c r="I148" s="194"/>
      <c r="J148" s="195">
        <f>ROUND(I148*H148,2)</f>
        <v>0</v>
      </c>
      <c r="K148" s="191" t="s">
        <v>183</v>
      </c>
      <c r="L148" s="37"/>
      <c r="M148" s="196" t="s">
        <v>1</v>
      </c>
      <c r="N148" s="197" t="s">
        <v>45</v>
      </c>
      <c r="O148" s="69"/>
      <c r="P148" s="198">
        <f>O148*H148</f>
        <v>0</v>
      </c>
      <c r="Q148" s="198">
        <v>0</v>
      </c>
      <c r="R148" s="198">
        <f>Q148*H148</f>
        <v>0</v>
      </c>
      <c r="S148" s="198">
        <v>0</v>
      </c>
      <c r="T148" s="199">
        <f>S148*H148</f>
        <v>0</v>
      </c>
      <c r="U148" s="32"/>
      <c r="V148" s="32"/>
      <c r="W148" s="32"/>
      <c r="X148" s="32"/>
      <c r="Y148" s="32"/>
      <c r="Z148" s="32"/>
      <c r="AA148" s="32"/>
      <c r="AB148" s="32"/>
      <c r="AC148" s="32"/>
      <c r="AD148" s="32"/>
      <c r="AE148" s="32"/>
      <c r="AR148" s="200" t="s">
        <v>184</v>
      </c>
      <c r="AT148" s="200" t="s">
        <v>179</v>
      </c>
      <c r="AU148" s="200" t="s">
        <v>89</v>
      </c>
      <c r="AY148" s="15" t="s">
        <v>177</v>
      </c>
      <c r="BE148" s="201">
        <f>IF(N148="základní",J148,0)</f>
        <v>0</v>
      </c>
      <c r="BF148" s="201">
        <f>IF(N148="snížená",J148,0)</f>
        <v>0</v>
      </c>
      <c r="BG148" s="201">
        <f>IF(N148="zákl. přenesená",J148,0)</f>
        <v>0</v>
      </c>
      <c r="BH148" s="201">
        <f>IF(N148="sníž. přenesená",J148,0)</f>
        <v>0</v>
      </c>
      <c r="BI148" s="201">
        <f>IF(N148="nulová",J148,0)</f>
        <v>0</v>
      </c>
      <c r="BJ148" s="15" t="s">
        <v>87</v>
      </c>
      <c r="BK148" s="201">
        <f>ROUND(I148*H148,2)</f>
        <v>0</v>
      </c>
      <c r="BL148" s="15" t="s">
        <v>184</v>
      </c>
      <c r="BM148" s="200" t="s">
        <v>723</v>
      </c>
    </row>
    <row r="149" spans="1:47" s="2" customFormat="1" ht="29.25">
      <c r="A149" s="32"/>
      <c r="B149" s="33"/>
      <c r="C149" s="34"/>
      <c r="D149" s="202" t="s">
        <v>186</v>
      </c>
      <c r="E149" s="34"/>
      <c r="F149" s="203" t="s">
        <v>421</v>
      </c>
      <c r="G149" s="34"/>
      <c r="H149" s="34"/>
      <c r="I149" s="204"/>
      <c r="J149" s="34"/>
      <c r="K149" s="34"/>
      <c r="L149" s="37"/>
      <c r="M149" s="218"/>
      <c r="N149" s="219"/>
      <c r="O149" s="220"/>
      <c r="P149" s="220"/>
      <c r="Q149" s="220"/>
      <c r="R149" s="220"/>
      <c r="S149" s="220"/>
      <c r="T149" s="221"/>
      <c r="U149" s="32"/>
      <c r="V149" s="32"/>
      <c r="W149" s="32"/>
      <c r="X149" s="32"/>
      <c r="Y149" s="32"/>
      <c r="Z149" s="32"/>
      <c r="AA149" s="32"/>
      <c r="AB149" s="32"/>
      <c r="AC149" s="32"/>
      <c r="AD149" s="32"/>
      <c r="AE149" s="32"/>
      <c r="AT149" s="15" t="s">
        <v>186</v>
      </c>
      <c r="AU149" s="15" t="s">
        <v>89</v>
      </c>
    </row>
    <row r="150" spans="1:31" s="2" customFormat="1" ht="6.95" customHeight="1">
      <c r="A150" s="32"/>
      <c r="B150" s="52"/>
      <c r="C150" s="53"/>
      <c r="D150" s="53"/>
      <c r="E150" s="53"/>
      <c r="F150" s="53"/>
      <c r="G150" s="53"/>
      <c r="H150" s="53"/>
      <c r="I150" s="53"/>
      <c r="J150" s="53"/>
      <c r="K150" s="53"/>
      <c r="L150" s="37"/>
      <c r="M150" s="32"/>
      <c r="O150" s="32"/>
      <c r="P150" s="32"/>
      <c r="Q150" s="32"/>
      <c r="R150" s="32"/>
      <c r="S150" s="32"/>
      <c r="T150" s="32"/>
      <c r="U150" s="32"/>
      <c r="V150" s="32"/>
      <c r="W150" s="32"/>
      <c r="X150" s="32"/>
      <c r="Y150" s="32"/>
      <c r="Z150" s="32"/>
      <c r="AA150" s="32"/>
      <c r="AB150" s="32"/>
      <c r="AC150" s="32"/>
      <c r="AD150" s="32"/>
      <c r="AE150" s="32"/>
    </row>
  </sheetData>
  <sheetProtection algorithmName="SHA-512" hashValue="2qUXrKgM4I4NIX0eBnOz7hT4Jo2BaIIBvlc9wdbVn4KJED43qK+g48qZMIA0bL5qB9L83KesXiikWwXTg63PWQ==" saltValue="TM8Grm/3kgNVM2FTyz/0almqfWxeTumvmYwOdL0m3BDlUUt2l88iMos9WbGIKWK9sPWqhfyVunnu35lXZW82kw==" spinCount="100000" sheet="1" objects="1" scenarios="1" formatColumns="0" formatRows="0" autoFilter="0"/>
  <autoFilter ref="C122:K149"/>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4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102</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1:31" s="2" customFormat="1" ht="12" customHeight="1">
      <c r="A8" s="32"/>
      <c r="B8" s="37"/>
      <c r="C8" s="32"/>
      <c r="D8" s="117" t="s">
        <v>137</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81" t="s">
        <v>724</v>
      </c>
      <c r="F9" s="280"/>
      <c r="G9" s="280"/>
      <c r="H9" s="280"/>
      <c r="I9" s="32"/>
      <c r="J9" s="32"/>
      <c r="K9" s="32"/>
      <c r="L9" s="49"/>
      <c r="S9" s="32"/>
      <c r="T9" s="32"/>
      <c r="U9" s="32"/>
      <c r="V9" s="32"/>
      <c r="W9" s="32"/>
      <c r="X9" s="32"/>
      <c r="Y9" s="32"/>
      <c r="Z9" s="32"/>
      <c r="AA9" s="32"/>
      <c r="AB9" s="32"/>
      <c r="AC9" s="32"/>
      <c r="AD9" s="32"/>
      <c r="AE9" s="32"/>
    </row>
    <row r="10" spans="1:31" s="2" customFormat="1" ht="11.25">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18</v>
      </c>
      <c r="E11" s="32"/>
      <c r="F11" s="108" t="s">
        <v>1</v>
      </c>
      <c r="G11" s="32"/>
      <c r="H11" s="32"/>
      <c r="I11" s="117" t="s">
        <v>19</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20</v>
      </c>
      <c r="E12" s="32"/>
      <c r="F12" s="108" t="s">
        <v>21</v>
      </c>
      <c r="G12" s="32"/>
      <c r="H12" s="32"/>
      <c r="I12" s="117" t="s">
        <v>22</v>
      </c>
      <c r="J12" s="118" t="str">
        <f>'Rekapitulace stavby'!AN8</f>
        <v>18. 4. 2020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24</v>
      </c>
      <c r="E14" s="32"/>
      <c r="F14" s="32"/>
      <c r="G14" s="32"/>
      <c r="H14" s="32"/>
      <c r="I14" s="117" t="s">
        <v>25</v>
      </c>
      <c r="J14" s="108" t="s">
        <v>26</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27</v>
      </c>
      <c r="F15" s="32"/>
      <c r="G15" s="32"/>
      <c r="H15" s="32"/>
      <c r="I15" s="117" t="s">
        <v>28</v>
      </c>
      <c r="J15" s="108" t="s">
        <v>29</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30</v>
      </c>
      <c r="E17" s="32"/>
      <c r="F17" s="32"/>
      <c r="G17" s="32"/>
      <c r="H17" s="32"/>
      <c r="I17" s="117" t="s">
        <v>25</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282" t="str">
        <f>'Rekapitulace stavby'!E14</f>
        <v>Vyplň údaj</v>
      </c>
      <c r="F18" s="283"/>
      <c r="G18" s="283"/>
      <c r="H18" s="283"/>
      <c r="I18" s="117" t="s">
        <v>28</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32</v>
      </c>
      <c r="E20" s="32"/>
      <c r="F20" s="32"/>
      <c r="G20" s="32"/>
      <c r="H20" s="32"/>
      <c r="I20" s="117" t="s">
        <v>25</v>
      </c>
      <c r="J20" s="108" t="s">
        <v>33</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34</v>
      </c>
      <c r="F21" s="32"/>
      <c r="G21" s="32"/>
      <c r="H21" s="32"/>
      <c r="I21" s="117" t="s">
        <v>28</v>
      </c>
      <c r="J21" s="108" t="s">
        <v>35</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37</v>
      </c>
      <c r="E23" s="32"/>
      <c r="F23" s="32"/>
      <c r="G23" s="32"/>
      <c r="H23" s="32"/>
      <c r="I23" s="117" t="s">
        <v>25</v>
      </c>
      <c r="J23" s="108" t="str">
        <f>IF('Rekapitulace stavby'!AN19="","",'Rekapitulace stavby'!AN19)</f>
        <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tr">
        <f>IF('Rekapitulace stavby'!E20="","",'Rekapitulace stavby'!E20)</f>
        <v xml:space="preserve"> </v>
      </c>
      <c r="F24" s="32"/>
      <c r="G24" s="32"/>
      <c r="H24" s="32"/>
      <c r="I24" s="117" t="s">
        <v>28</v>
      </c>
      <c r="J24" s="108" t="str">
        <f>IF('Rekapitulace stavby'!AN20="","",'Rekapitulace stavby'!AN20)</f>
        <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39</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284" t="s">
        <v>1</v>
      </c>
      <c r="F27" s="284"/>
      <c r="G27" s="284"/>
      <c r="H27" s="28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40</v>
      </c>
      <c r="E30" s="32"/>
      <c r="F30" s="32"/>
      <c r="G30" s="32"/>
      <c r="H30" s="32"/>
      <c r="I30" s="32"/>
      <c r="J30" s="124">
        <f>ROUND(J132,2)</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42</v>
      </c>
      <c r="G32" s="32"/>
      <c r="H32" s="32"/>
      <c r="I32" s="125" t="s">
        <v>41</v>
      </c>
      <c r="J32" s="125" t="s">
        <v>43</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44</v>
      </c>
      <c r="E33" s="117" t="s">
        <v>45</v>
      </c>
      <c r="F33" s="127">
        <f>ROUND((SUM(BE132:BE431)),2)</f>
        <v>0</v>
      </c>
      <c r="G33" s="32"/>
      <c r="H33" s="32"/>
      <c r="I33" s="128">
        <v>0.21</v>
      </c>
      <c r="J33" s="127">
        <f>ROUND(((SUM(BE132:BE431))*I33),2)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46</v>
      </c>
      <c r="F34" s="127">
        <f>ROUND((SUM(BF132:BF431)),2)</f>
        <v>0</v>
      </c>
      <c r="G34" s="32"/>
      <c r="H34" s="32"/>
      <c r="I34" s="128">
        <v>0.15</v>
      </c>
      <c r="J34" s="127">
        <f>ROUND(((SUM(BF132:BF431))*I34),2)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47</v>
      </c>
      <c r="F35" s="127">
        <f>ROUND((SUM(BG132:BG431)),2)</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48</v>
      </c>
      <c r="F36" s="127">
        <f>ROUND((SUM(BH132:BH431)),2)</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49</v>
      </c>
      <c r="F37" s="127">
        <f>ROUND((SUM(BI132:BI431)),2)</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50</v>
      </c>
      <c r="E39" s="131"/>
      <c r="F39" s="131"/>
      <c r="G39" s="132" t="s">
        <v>51</v>
      </c>
      <c r="H39" s="133" t="s">
        <v>52</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137</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38" t="str">
        <f>E9</f>
        <v>202004012 - SO 102 - Polní cesta VPC 2</v>
      </c>
      <c r="F87" s="287"/>
      <c r="G87" s="287"/>
      <c r="H87" s="287"/>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20</v>
      </c>
      <c r="D89" s="34"/>
      <c r="E89" s="34"/>
      <c r="F89" s="25" t="str">
        <f>F12</f>
        <v>Řevníčov</v>
      </c>
      <c r="G89" s="34"/>
      <c r="H89" s="34"/>
      <c r="I89" s="27" t="s">
        <v>22</v>
      </c>
      <c r="J89" s="64" t="str">
        <f>IF(J12="","",J12)</f>
        <v>18. 4. 2020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7" t="s">
        <v>24</v>
      </c>
      <c r="D91" s="34"/>
      <c r="E91" s="34"/>
      <c r="F91" s="25" t="str">
        <f>E15</f>
        <v>Státní pozemkový úřad</v>
      </c>
      <c r="G91" s="34"/>
      <c r="H91" s="34"/>
      <c r="I91" s="27" t="s">
        <v>32</v>
      </c>
      <c r="J91" s="30" t="str">
        <f>E21</f>
        <v>S-pro servis s.r.o.</v>
      </c>
      <c r="K91" s="34"/>
      <c r="L91" s="49"/>
      <c r="S91" s="32"/>
      <c r="T91" s="32"/>
      <c r="U91" s="32"/>
      <c r="V91" s="32"/>
      <c r="W91" s="32"/>
      <c r="X91" s="32"/>
      <c r="Y91" s="32"/>
      <c r="Z91" s="32"/>
      <c r="AA91" s="32"/>
      <c r="AB91" s="32"/>
      <c r="AC91" s="32"/>
      <c r="AD91" s="32"/>
      <c r="AE91" s="32"/>
    </row>
    <row r="92" spans="1:31" s="2" customFormat="1" ht="15.2" customHeight="1">
      <c r="A92" s="32"/>
      <c r="B92" s="33"/>
      <c r="C92" s="27" t="s">
        <v>30</v>
      </c>
      <c r="D92" s="34"/>
      <c r="E92" s="34"/>
      <c r="F92" s="25" t="str">
        <f>IF(E18="","",E18)</f>
        <v>Vyplň údaj</v>
      </c>
      <c r="G92" s="34"/>
      <c r="H92" s="34"/>
      <c r="I92" s="27" t="s">
        <v>37</v>
      </c>
      <c r="J92" s="30" t="str">
        <f>E24</f>
        <v xml:space="preserve"> </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142</v>
      </c>
      <c r="D94" s="148"/>
      <c r="E94" s="148"/>
      <c r="F94" s="148"/>
      <c r="G94" s="148"/>
      <c r="H94" s="148"/>
      <c r="I94" s="148"/>
      <c r="J94" s="149" t="s">
        <v>143</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144</v>
      </c>
      <c r="D96" s="34"/>
      <c r="E96" s="34"/>
      <c r="F96" s="34"/>
      <c r="G96" s="34"/>
      <c r="H96" s="34"/>
      <c r="I96" s="34"/>
      <c r="J96" s="82">
        <f>J132</f>
        <v>0</v>
      </c>
      <c r="K96" s="34"/>
      <c r="L96" s="49"/>
      <c r="S96" s="32"/>
      <c r="T96" s="32"/>
      <c r="U96" s="32"/>
      <c r="V96" s="32"/>
      <c r="W96" s="32"/>
      <c r="X96" s="32"/>
      <c r="Y96" s="32"/>
      <c r="Z96" s="32"/>
      <c r="AA96" s="32"/>
      <c r="AB96" s="32"/>
      <c r="AC96" s="32"/>
      <c r="AD96" s="32"/>
      <c r="AE96" s="32"/>
      <c r="AU96" s="15" t="s">
        <v>145</v>
      </c>
    </row>
    <row r="97" spans="2:12" s="9" customFormat="1" ht="24.95" customHeight="1">
      <c r="B97" s="151"/>
      <c r="C97" s="152"/>
      <c r="D97" s="153" t="s">
        <v>146</v>
      </c>
      <c r="E97" s="154"/>
      <c r="F97" s="154"/>
      <c r="G97" s="154"/>
      <c r="H97" s="154"/>
      <c r="I97" s="154"/>
      <c r="J97" s="155">
        <f>J133</f>
        <v>0</v>
      </c>
      <c r="K97" s="152"/>
      <c r="L97" s="156"/>
    </row>
    <row r="98" spans="2:12" s="10" customFormat="1" ht="19.9" customHeight="1">
      <c r="B98" s="157"/>
      <c r="C98" s="102"/>
      <c r="D98" s="158" t="s">
        <v>147</v>
      </c>
      <c r="E98" s="159"/>
      <c r="F98" s="159"/>
      <c r="G98" s="159"/>
      <c r="H98" s="159"/>
      <c r="I98" s="159"/>
      <c r="J98" s="160">
        <f>J134</f>
        <v>0</v>
      </c>
      <c r="K98" s="102"/>
      <c r="L98" s="161"/>
    </row>
    <row r="99" spans="2:12" s="10" customFormat="1" ht="19.9" customHeight="1">
      <c r="B99" s="157"/>
      <c r="C99" s="102"/>
      <c r="D99" s="158" t="s">
        <v>148</v>
      </c>
      <c r="E99" s="159"/>
      <c r="F99" s="159"/>
      <c r="G99" s="159"/>
      <c r="H99" s="159"/>
      <c r="I99" s="159"/>
      <c r="J99" s="160">
        <f>J270</f>
        <v>0</v>
      </c>
      <c r="K99" s="102"/>
      <c r="L99" s="161"/>
    </row>
    <row r="100" spans="2:12" s="10" customFormat="1" ht="19.9" customHeight="1">
      <c r="B100" s="157"/>
      <c r="C100" s="102"/>
      <c r="D100" s="158" t="s">
        <v>149</v>
      </c>
      <c r="E100" s="159"/>
      <c r="F100" s="159"/>
      <c r="G100" s="159"/>
      <c r="H100" s="159"/>
      <c r="I100" s="159"/>
      <c r="J100" s="160">
        <f>J302</f>
        <v>0</v>
      </c>
      <c r="K100" s="102"/>
      <c r="L100" s="161"/>
    </row>
    <row r="101" spans="2:12" s="10" customFormat="1" ht="19.9" customHeight="1">
      <c r="B101" s="157"/>
      <c r="C101" s="102"/>
      <c r="D101" s="158" t="s">
        <v>150</v>
      </c>
      <c r="E101" s="159"/>
      <c r="F101" s="159"/>
      <c r="G101" s="159"/>
      <c r="H101" s="159"/>
      <c r="I101" s="159"/>
      <c r="J101" s="160">
        <f>J309</f>
        <v>0</v>
      </c>
      <c r="K101" s="102"/>
      <c r="L101" s="161"/>
    </row>
    <row r="102" spans="2:12" s="10" customFormat="1" ht="19.9" customHeight="1">
      <c r="B102" s="157"/>
      <c r="C102" s="102"/>
      <c r="D102" s="158" t="s">
        <v>151</v>
      </c>
      <c r="E102" s="159"/>
      <c r="F102" s="159"/>
      <c r="G102" s="159"/>
      <c r="H102" s="159"/>
      <c r="I102" s="159"/>
      <c r="J102" s="160">
        <f>J370</f>
        <v>0</v>
      </c>
      <c r="K102" s="102"/>
      <c r="L102" s="161"/>
    </row>
    <row r="103" spans="2:12" s="10" customFormat="1" ht="19.9" customHeight="1">
      <c r="B103" s="157"/>
      <c r="C103" s="102"/>
      <c r="D103" s="158" t="s">
        <v>152</v>
      </c>
      <c r="E103" s="159"/>
      <c r="F103" s="159"/>
      <c r="G103" s="159"/>
      <c r="H103" s="159"/>
      <c r="I103" s="159"/>
      <c r="J103" s="160">
        <f>J374</f>
        <v>0</v>
      </c>
      <c r="K103" s="102"/>
      <c r="L103" s="161"/>
    </row>
    <row r="104" spans="2:12" s="10" customFormat="1" ht="19.9" customHeight="1">
      <c r="B104" s="157"/>
      <c r="C104" s="102"/>
      <c r="D104" s="158" t="s">
        <v>153</v>
      </c>
      <c r="E104" s="159"/>
      <c r="F104" s="159"/>
      <c r="G104" s="159"/>
      <c r="H104" s="159"/>
      <c r="I104" s="159"/>
      <c r="J104" s="160">
        <f>J385</f>
        <v>0</v>
      </c>
      <c r="K104" s="102"/>
      <c r="L104" s="161"/>
    </row>
    <row r="105" spans="2:12" s="10" customFormat="1" ht="19.9" customHeight="1">
      <c r="B105" s="157"/>
      <c r="C105" s="102"/>
      <c r="D105" s="158" t="s">
        <v>154</v>
      </c>
      <c r="E105" s="159"/>
      <c r="F105" s="159"/>
      <c r="G105" s="159"/>
      <c r="H105" s="159"/>
      <c r="I105" s="159"/>
      <c r="J105" s="160">
        <f>J393</f>
        <v>0</v>
      </c>
      <c r="K105" s="102"/>
      <c r="L105" s="161"/>
    </row>
    <row r="106" spans="2:12" s="9" customFormat="1" ht="24.95" customHeight="1">
      <c r="B106" s="151"/>
      <c r="C106" s="152"/>
      <c r="D106" s="153" t="s">
        <v>155</v>
      </c>
      <c r="E106" s="154"/>
      <c r="F106" s="154"/>
      <c r="G106" s="154"/>
      <c r="H106" s="154"/>
      <c r="I106" s="154"/>
      <c r="J106" s="155">
        <f>J396</f>
        <v>0</v>
      </c>
      <c r="K106" s="152"/>
      <c r="L106" s="156"/>
    </row>
    <row r="107" spans="2:12" s="10" customFormat="1" ht="19.9" customHeight="1">
      <c r="B107" s="157"/>
      <c r="C107" s="102"/>
      <c r="D107" s="158" t="s">
        <v>156</v>
      </c>
      <c r="E107" s="159"/>
      <c r="F107" s="159"/>
      <c r="G107" s="159"/>
      <c r="H107" s="159"/>
      <c r="I107" s="159"/>
      <c r="J107" s="160">
        <f>J397</f>
        <v>0</v>
      </c>
      <c r="K107" s="102"/>
      <c r="L107" s="161"/>
    </row>
    <row r="108" spans="2:12" s="10" customFormat="1" ht="19.9" customHeight="1">
      <c r="B108" s="157"/>
      <c r="C108" s="102"/>
      <c r="D108" s="158" t="s">
        <v>157</v>
      </c>
      <c r="E108" s="159"/>
      <c r="F108" s="159"/>
      <c r="G108" s="159"/>
      <c r="H108" s="159"/>
      <c r="I108" s="159"/>
      <c r="J108" s="160">
        <f>J412</f>
        <v>0</v>
      </c>
      <c r="K108" s="102"/>
      <c r="L108" s="161"/>
    </row>
    <row r="109" spans="2:12" s="10" customFormat="1" ht="19.9" customHeight="1">
      <c r="B109" s="157"/>
      <c r="C109" s="102"/>
      <c r="D109" s="158" t="s">
        <v>158</v>
      </c>
      <c r="E109" s="159"/>
      <c r="F109" s="159"/>
      <c r="G109" s="159"/>
      <c r="H109" s="159"/>
      <c r="I109" s="159"/>
      <c r="J109" s="160">
        <f>J417</f>
        <v>0</v>
      </c>
      <c r="K109" s="102"/>
      <c r="L109" s="161"/>
    </row>
    <row r="110" spans="2:12" s="10" customFormat="1" ht="19.9" customHeight="1">
      <c r="B110" s="157"/>
      <c r="C110" s="102"/>
      <c r="D110" s="158" t="s">
        <v>159</v>
      </c>
      <c r="E110" s="159"/>
      <c r="F110" s="159"/>
      <c r="G110" s="159"/>
      <c r="H110" s="159"/>
      <c r="I110" s="159"/>
      <c r="J110" s="160">
        <f>J422</f>
        <v>0</v>
      </c>
      <c r="K110" s="102"/>
      <c r="L110" s="161"/>
    </row>
    <row r="111" spans="2:12" s="10" customFormat="1" ht="19.9" customHeight="1">
      <c r="B111" s="157"/>
      <c r="C111" s="102"/>
      <c r="D111" s="158" t="s">
        <v>160</v>
      </c>
      <c r="E111" s="159"/>
      <c r="F111" s="159"/>
      <c r="G111" s="159"/>
      <c r="H111" s="159"/>
      <c r="I111" s="159"/>
      <c r="J111" s="160">
        <f>J425</f>
        <v>0</v>
      </c>
      <c r="K111" s="102"/>
      <c r="L111" s="161"/>
    </row>
    <row r="112" spans="2:12" s="10" customFormat="1" ht="19.9" customHeight="1">
      <c r="B112" s="157"/>
      <c r="C112" s="102"/>
      <c r="D112" s="158" t="s">
        <v>161</v>
      </c>
      <c r="E112" s="159"/>
      <c r="F112" s="159"/>
      <c r="G112" s="159"/>
      <c r="H112" s="159"/>
      <c r="I112" s="159"/>
      <c r="J112" s="160">
        <f>J429</f>
        <v>0</v>
      </c>
      <c r="K112" s="102"/>
      <c r="L112" s="161"/>
    </row>
    <row r="113" spans="1:31" s="2" customFormat="1" ht="21.75" customHeight="1">
      <c r="A113" s="32"/>
      <c r="B113" s="33"/>
      <c r="C113" s="34"/>
      <c r="D113" s="34"/>
      <c r="E113" s="34"/>
      <c r="F113" s="34"/>
      <c r="G113" s="34"/>
      <c r="H113" s="34"/>
      <c r="I113" s="34"/>
      <c r="J113" s="34"/>
      <c r="K113" s="34"/>
      <c r="L113" s="49"/>
      <c r="S113" s="32"/>
      <c r="T113" s="32"/>
      <c r="U113" s="32"/>
      <c r="V113" s="32"/>
      <c r="W113" s="32"/>
      <c r="X113" s="32"/>
      <c r="Y113" s="32"/>
      <c r="Z113" s="32"/>
      <c r="AA113" s="32"/>
      <c r="AB113" s="32"/>
      <c r="AC113" s="32"/>
      <c r="AD113" s="32"/>
      <c r="AE113" s="32"/>
    </row>
    <row r="114" spans="1:31" s="2" customFormat="1" ht="6.95" customHeight="1">
      <c r="A114" s="32"/>
      <c r="B114" s="52"/>
      <c r="C114" s="53"/>
      <c r="D114" s="53"/>
      <c r="E114" s="53"/>
      <c r="F114" s="53"/>
      <c r="G114" s="53"/>
      <c r="H114" s="53"/>
      <c r="I114" s="53"/>
      <c r="J114" s="53"/>
      <c r="K114" s="53"/>
      <c r="L114" s="49"/>
      <c r="S114" s="32"/>
      <c r="T114" s="32"/>
      <c r="U114" s="32"/>
      <c r="V114" s="32"/>
      <c r="W114" s="32"/>
      <c r="X114" s="32"/>
      <c r="Y114" s="32"/>
      <c r="Z114" s="32"/>
      <c r="AA114" s="32"/>
      <c r="AB114" s="32"/>
      <c r="AC114" s="32"/>
      <c r="AD114" s="32"/>
      <c r="AE114" s="32"/>
    </row>
    <row r="118" spans="1:31" s="2" customFormat="1" ht="6.95" customHeight="1">
      <c r="A118" s="32"/>
      <c r="B118" s="54"/>
      <c r="C118" s="55"/>
      <c r="D118" s="55"/>
      <c r="E118" s="55"/>
      <c r="F118" s="55"/>
      <c r="G118" s="55"/>
      <c r="H118" s="55"/>
      <c r="I118" s="55"/>
      <c r="J118" s="55"/>
      <c r="K118" s="55"/>
      <c r="L118" s="49"/>
      <c r="S118" s="32"/>
      <c r="T118" s="32"/>
      <c r="U118" s="32"/>
      <c r="V118" s="32"/>
      <c r="W118" s="32"/>
      <c r="X118" s="32"/>
      <c r="Y118" s="32"/>
      <c r="Z118" s="32"/>
      <c r="AA118" s="32"/>
      <c r="AB118" s="32"/>
      <c r="AC118" s="32"/>
      <c r="AD118" s="32"/>
      <c r="AE118" s="32"/>
    </row>
    <row r="119" spans="1:31" s="2" customFormat="1" ht="24.95" customHeight="1">
      <c r="A119" s="32"/>
      <c r="B119" s="33"/>
      <c r="C119" s="21" t="s">
        <v>162</v>
      </c>
      <c r="D119" s="34"/>
      <c r="E119" s="34"/>
      <c r="F119" s="34"/>
      <c r="G119" s="34"/>
      <c r="H119" s="34"/>
      <c r="I119" s="34"/>
      <c r="J119" s="34"/>
      <c r="K119" s="34"/>
      <c r="L119" s="49"/>
      <c r="S119" s="32"/>
      <c r="T119" s="32"/>
      <c r="U119" s="32"/>
      <c r="V119" s="32"/>
      <c r="W119" s="32"/>
      <c r="X119" s="32"/>
      <c r="Y119" s="32"/>
      <c r="Z119" s="32"/>
      <c r="AA119" s="32"/>
      <c r="AB119" s="32"/>
      <c r="AC119" s="32"/>
      <c r="AD119" s="32"/>
      <c r="AE119" s="32"/>
    </row>
    <row r="120" spans="1:31" s="2" customFormat="1" ht="6.95" customHeight="1">
      <c r="A120" s="32"/>
      <c r="B120" s="33"/>
      <c r="C120" s="34"/>
      <c r="D120" s="34"/>
      <c r="E120" s="34"/>
      <c r="F120" s="34"/>
      <c r="G120" s="34"/>
      <c r="H120" s="34"/>
      <c r="I120" s="34"/>
      <c r="J120" s="34"/>
      <c r="K120" s="34"/>
      <c r="L120" s="49"/>
      <c r="S120" s="32"/>
      <c r="T120" s="32"/>
      <c r="U120" s="32"/>
      <c r="V120" s="32"/>
      <c r="W120" s="32"/>
      <c r="X120" s="32"/>
      <c r="Y120" s="32"/>
      <c r="Z120" s="32"/>
      <c r="AA120" s="32"/>
      <c r="AB120" s="32"/>
      <c r="AC120" s="32"/>
      <c r="AD120" s="32"/>
      <c r="AE120" s="32"/>
    </row>
    <row r="121" spans="1:31" s="2" customFormat="1" ht="12" customHeight="1">
      <c r="A121" s="32"/>
      <c r="B121" s="33"/>
      <c r="C121" s="27" t="s">
        <v>16</v>
      </c>
      <c r="D121" s="34"/>
      <c r="E121" s="34"/>
      <c r="F121" s="34"/>
      <c r="G121" s="34"/>
      <c r="H121" s="34"/>
      <c r="I121" s="34"/>
      <c r="J121" s="34"/>
      <c r="K121" s="34"/>
      <c r="L121" s="49"/>
      <c r="S121" s="32"/>
      <c r="T121" s="32"/>
      <c r="U121" s="32"/>
      <c r="V121" s="32"/>
      <c r="W121" s="32"/>
      <c r="X121" s="32"/>
      <c r="Y121" s="32"/>
      <c r="Z121" s="32"/>
      <c r="AA121" s="32"/>
      <c r="AB121" s="32"/>
      <c r="AC121" s="32"/>
      <c r="AD121" s="32"/>
      <c r="AE121" s="32"/>
    </row>
    <row r="122" spans="1:31" s="2" customFormat="1" ht="16.5" customHeight="1">
      <c r="A122" s="32"/>
      <c r="B122" s="33"/>
      <c r="C122" s="34"/>
      <c r="D122" s="34"/>
      <c r="E122" s="285" t="str">
        <f>E7</f>
        <v>Polní cesty stavby D6 v k.ú. Řevničov_3</v>
      </c>
      <c r="F122" s="286"/>
      <c r="G122" s="286"/>
      <c r="H122" s="286"/>
      <c r="I122" s="34"/>
      <c r="J122" s="34"/>
      <c r="K122" s="34"/>
      <c r="L122" s="49"/>
      <c r="S122" s="32"/>
      <c r="T122" s="32"/>
      <c r="U122" s="32"/>
      <c r="V122" s="32"/>
      <c r="W122" s="32"/>
      <c r="X122" s="32"/>
      <c r="Y122" s="32"/>
      <c r="Z122" s="32"/>
      <c r="AA122" s="32"/>
      <c r="AB122" s="32"/>
      <c r="AC122" s="32"/>
      <c r="AD122" s="32"/>
      <c r="AE122" s="32"/>
    </row>
    <row r="123" spans="1:31" s="2" customFormat="1" ht="12" customHeight="1">
      <c r="A123" s="32"/>
      <c r="B123" s="33"/>
      <c r="C123" s="27" t="s">
        <v>137</v>
      </c>
      <c r="D123" s="34"/>
      <c r="E123" s="34"/>
      <c r="F123" s="34"/>
      <c r="G123" s="34"/>
      <c r="H123" s="34"/>
      <c r="I123" s="34"/>
      <c r="J123" s="34"/>
      <c r="K123" s="34"/>
      <c r="L123" s="49"/>
      <c r="S123" s="32"/>
      <c r="T123" s="32"/>
      <c r="U123" s="32"/>
      <c r="V123" s="32"/>
      <c r="W123" s="32"/>
      <c r="X123" s="32"/>
      <c r="Y123" s="32"/>
      <c r="Z123" s="32"/>
      <c r="AA123" s="32"/>
      <c r="AB123" s="32"/>
      <c r="AC123" s="32"/>
      <c r="AD123" s="32"/>
      <c r="AE123" s="32"/>
    </row>
    <row r="124" spans="1:31" s="2" customFormat="1" ht="16.5" customHeight="1">
      <c r="A124" s="32"/>
      <c r="B124" s="33"/>
      <c r="C124" s="34"/>
      <c r="D124" s="34"/>
      <c r="E124" s="238" t="str">
        <f>E9</f>
        <v>202004012 - SO 102 - Polní cesta VPC 2</v>
      </c>
      <c r="F124" s="287"/>
      <c r="G124" s="287"/>
      <c r="H124" s="287"/>
      <c r="I124" s="34"/>
      <c r="J124" s="34"/>
      <c r="K124" s="34"/>
      <c r="L124" s="49"/>
      <c r="S124" s="32"/>
      <c r="T124" s="32"/>
      <c r="U124" s="32"/>
      <c r="V124" s="32"/>
      <c r="W124" s="32"/>
      <c r="X124" s="32"/>
      <c r="Y124" s="32"/>
      <c r="Z124" s="32"/>
      <c r="AA124" s="32"/>
      <c r="AB124" s="32"/>
      <c r="AC124" s="32"/>
      <c r="AD124" s="32"/>
      <c r="AE124" s="32"/>
    </row>
    <row r="125" spans="1:31" s="2" customFormat="1" ht="6.95" customHeight="1">
      <c r="A125" s="32"/>
      <c r="B125" s="33"/>
      <c r="C125" s="34"/>
      <c r="D125" s="34"/>
      <c r="E125" s="34"/>
      <c r="F125" s="34"/>
      <c r="G125" s="34"/>
      <c r="H125" s="34"/>
      <c r="I125" s="34"/>
      <c r="J125" s="34"/>
      <c r="K125" s="34"/>
      <c r="L125" s="49"/>
      <c r="S125" s="32"/>
      <c r="T125" s="32"/>
      <c r="U125" s="32"/>
      <c r="V125" s="32"/>
      <c r="W125" s="32"/>
      <c r="X125" s="32"/>
      <c r="Y125" s="32"/>
      <c r="Z125" s="32"/>
      <c r="AA125" s="32"/>
      <c r="AB125" s="32"/>
      <c r="AC125" s="32"/>
      <c r="AD125" s="32"/>
      <c r="AE125" s="32"/>
    </row>
    <row r="126" spans="1:31" s="2" customFormat="1" ht="12" customHeight="1">
      <c r="A126" s="32"/>
      <c r="B126" s="33"/>
      <c r="C126" s="27" t="s">
        <v>20</v>
      </c>
      <c r="D126" s="34"/>
      <c r="E126" s="34"/>
      <c r="F126" s="25" t="str">
        <f>F12</f>
        <v>Řevníčov</v>
      </c>
      <c r="G126" s="34"/>
      <c r="H126" s="34"/>
      <c r="I126" s="27" t="s">
        <v>22</v>
      </c>
      <c r="J126" s="64" t="str">
        <f>IF(J12="","",J12)</f>
        <v>18. 4. 2020</v>
      </c>
      <c r="K126" s="34"/>
      <c r="L126" s="49"/>
      <c r="S126" s="32"/>
      <c r="T126" s="32"/>
      <c r="U126" s="32"/>
      <c r="V126" s="32"/>
      <c r="W126" s="32"/>
      <c r="X126" s="32"/>
      <c r="Y126" s="32"/>
      <c r="Z126" s="32"/>
      <c r="AA126" s="32"/>
      <c r="AB126" s="32"/>
      <c r="AC126" s="32"/>
      <c r="AD126" s="32"/>
      <c r="AE126" s="32"/>
    </row>
    <row r="127" spans="1:31" s="2" customFormat="1" ht="6.95" customHeight="1">
      <c r="A127" s="32"/>
      <c r="B127" s="33"/>
      <c r="C127" s="34"/>
      <c r="D127" s="34"/>
      <c r="E127" s="34"/>
      <c r="F127" s="34"/>
      <c r="G127" s="34"/>
      <c r="H127" s="34"/>
      <c r="I127" s="34"/>
      <c r="J127" s="34"/>
      <c r="K127" s="34"/>
      <c r="L127" s="49"/>
      <c r="S127" s="32"/>
      <c r="T127" s="32"/>
      <c r="U127" s="32"/>
      <c r="V127" s="32"/>
      <c r="W127" s="32"/>
      <c r="X127" s="32"/>
      <c r="Y127" s="32"/>
      <c r="Z127" s="32"/>
      <c r="AA127" s="32"/>
      <c r="AB127" s="32"/>
      <c r="AC127" s="32"/>
      <c r="AD127" s="32"/>
      <c r="AE127" s="32"/>
    </row>
    <row r="128" spans="1:31" s="2" customFormat="1" ht="15.2" customHeight="1">
      <c r="A128" s="32"/>
      <c r="B128" s="33"/>
      <c r="C128" s="27" t="s">
        <v>24</v>
      </c>
      <c r="D128" s="34"/>
      <c r="E128" s="34"/>
      <c r="F128" s="25" t="str">
        <f>E15</f>
        <v>Státní pozemkový úřad</v>
      </c>
      <c r="G128" s="34"/>
      <c r="H128" s="34"/>
      <c r="I128" s="27" t="s">
        <v>32</v>
      </c>
      <c r="J128" s="30" t="str">
        <f>E21</f>
        <v>S-pro servis s.r.o.</v>
      </c>
      <c r="K128" s="34"/>
      <c r="L128" s="49"/>
      <c r="S128" s="32"/>
      <c r="T128" s="32"/>
      <c r="U128" s="32"/>
      <c r="V128" s="32"/>
      <c r="W128" s="32"/>
      <c r="X128" s="32"/>
      <c r="Y128" s="32"/>
      <c r="Z128" s="32"/>
      <c r="AA128" s="32"/>
      <c r="AB128" s="32"/>
      <c r="AC128" s="32"/>
      <c r="AD128" s="32"/>
      <c r="AE128" s="32"/>
    </row>
    <row r="129" spans="1:31" s="2" customFormat="1" ht="15.2" customHeight="1">
      <c r="A129" s="32"/>
      <c r="B129" s="33"/>
      <c r="C129" s="27" t="s">
        <v>30</v>
      </c>
      <c r="D129" s="34"/>
      <c r="E129" s="34"/>
      <c r="F129" s="25" t="str">
        <f>IF(E18="","",E18)</f>
        <v>Vyplň údaj</v>
      </c>
      <c r="G129" s="34"/>
      <c r="H129" s="34"/>
      <c r="I129" s="27" t="s">
        <v>37</v>
      </c>
      <c r="J129" s="30" t="str">
        <f>E24</f>
        <v xml:space="preserve"> </v>
      </c>
      <c r="K129" s="34"/>
      <c r="L129" s="49"/>
      <c r="S129" s="32"/>
      <c r="T129" s="32"/>
      <c r="U129" s="32"/>
      <c r="V129" s="32"/>
      <c r="W129" s="32"/>
      <c r="X129" s="32"/>
      <c r="Y129" s="32"/>
      <c r="Z129" s="32"/>
      <c r="AA129" s="32"/>
      <c r="AB129" s="32"/>
      <c r="AC129" s="32"/>
      <c r="AD129" s="32"/>
      <c r="AE129" s="32"/>
    </row>
    <row r="130" spans="1:31" s="2" customFormat="1" ht="10.35" customHeight="1">
      <c r="A130" s="32"/>
      <c r="B130" s="33"/>
      <c r="C130" s="34"/>
      <c r="D130" s="34"/>
      <c r="E130" s="34"/>
      <c r="F130" s="34"/>
      <c r="G130" s="34"/>
      <c r="H130" s="34"/>
      <c r="I130" s="34"/>
      <c r="J130" s="34"/>
      <c r="K130" s="34"/>
      <c r="L130" s="49"/>
      <c r="S130" s="32"/>
      <c r="T130" s="32"/>
      <c r="U130" s="32"/>
      <c r="V130" s="32"/>
      <c r="W130" s="32"/>
      <c r="X130" s="32"/>
      <c r="Y130" s="32"/>
      <c r="Z130" s="32"/>
      <c r="AA130" s="32"/>
      <c r="AB130" s="32"/>
      <c r="AC130" s="32"/>
      <c r="AD130" s="32"/>
      <c r="AE130" s="32"/>
    </row>
    <row r="131" spans="1:31" s="11" customFormat="1" ht="29.25" customHeight="1">
      <c r="A131" s="162"/>
      <c r="B131" s="163"/>
      <c r="C131" s="164" t="s">
        <v>163</v>
      </c>
      <c r="D131" s="165" t="s">
        <v>65</v>
      </c>
      <c r="E131" s="165" t="s">
        <v>61</v>
      </c>
      <c r="F131" s="165" t="s">
        <v>62</v>
      </c>
      <c r="G131" s="165" t="s">
        <v>164</v>
      </c>
      <c r="H131" s="165" t="s">
        <v>165</v>
      </c>
      <c r="I131" s="165" t="s">
        <v>166</v>
      </c>
      <c r="J131" s="165" t="s">
        <v>143</v>
      </c>
      <c r="K131" s="166" t="s">
        <v>167</v>
      </c>
      <c r="L131" s="167"/>
      <c r="M131" s="73" t="s">
        <v>1</v>
      </c>
      <c r="N131" s="74" t="s">
        <v>44</v>
      </c>
      <c r="O131" s="74" t="s">
        <v>168</v>
      </c>
      <c r="P131" s="74" t="s">
        <v>169</v>
      </c>
      <c r="Q131" s="74" t="s">
        <v>170</v>
      </c>
      <c r="R131" s="74" t="s">
        <v>171</v>
      </c>
      <c r="S131" s="74" t="s">
        <v>172</v>
      </c>
      <c r="T131" s="75" t="s">
        <v>173</v>
      </c>
      <c r="U131" s="162"/>
      <c r="V131" s="162"/>
      <c r="W131" s="162"/>
      <c r="X131" s="162"/>
      <c r="Y131" s="162"/>
      <c r="Z131" s="162"/>
      <c r="AA131" s="162"/>
      <c r="AB131" s="162"/>
      <c r="AC131" s="162"/>
      <c r="AD131" s="162"/>
      <c r="AE131" s="162"/>
    </row>
    <row r="132" spans="1:63" s="2" customFormat="1" ht="22.9" customHeight="1">
      <c r="A132" s="32"/>
      <c r="B132" s="33"/>
      <c r="C132" s="80" t="s">
        <v>174</v>
      </c>
      <c r="D132" s="34"/>
      <c r="E132" s="34"/>
      <c r="F132" s="34"/>
      <c r="G132" s="34"/>
      <c r="H132" s="34"/>
      <c r="I132" s="34"/>
      <c r="J132" s="168">
        <f>BK132</f>
        <v>0</v>
      </c>
      <c r="K132" s="34"/>
      <c r="L132" s="37"/>
      <c r="M132" s="76"/>
      <c r="N132" s="169"/>
      <c r="O132" s="77"/>
      <c r="P132" s="170">
        <f>P133+P396</f>
        <v>0</v>
      </c>
      <c r="Q132" s="77"/>
      <c r="R132" s="170">
        <f>R133+R396</f>
        <v>15371.961303700002</v>
      </c>
      <c r="S132" s="77"/>
      <c r="T132" s="171">
        <f>T133+T396</f>
        <v>30.07</v>
      </c>
      <c r="U132" s="32"/>
      <c r="V132" s="32"/>
      <c r="W132" s="32"/>
      <c r="X132" s="32"/>
      <c r="Y132" s="32"/>
      <c r="Z132" s="32"/>
      <c r="AA132" s="32"/>
      <c r="AB132" s="32"/>
      <c r="AC132" s="32"/>
      <c r="AD132" s="32"/>
      <c r="AE132" s="32"/>
      <c r="AT132" s="15" t="s">
        <v>79</v>
      </c>
      <c r="AU132" s="15" t="s">
        <v>145</v>
      </c>
      <c r="BK132" s="172">
        <f>BK133+BK396</f>
        <v>0</v>
      </c>
    </row>
    <row r="133" spans="2:63" s="12" customFormat="1" ht="25.9" customHeight="1">
      <c r="B133" s="173"/>
      <c r="C133" s="174"/>
      <c r="D133" s="175" t="s">
        <v>79</v>
      </c>
      <c r="E133" s="176" t="s">
        <v>175</v>
      </c>
      <c r="F133" s="176" t="s">
        <v>176</v>
      </c>
      <c r="G133" s="174"/>
      <c r="H133" s="174"/>
      <c r="I133" s="177"/>
      <c r="J133" s="178">
        <f>BK133</f>
        <v>0</v>
      </c>
      <c r="K133" s="174"/>
      <c r="L133" s="179"/>
      <c r="M133" s="180"/>
      <c r="N133" s="181"/>
      <c r="O133" s="181"/>
      <c r="P133" s="182">
        <f>P134+P270+P302+P309+P370+P374+P385+P393</f>
        <v>0</v>
      </c>
      <c r="Q133" s="181"/>
      <c r="R133" s="182">
        <f>R134+R270+R302+R309+R370+R374+R385+R393</f>
        <v>15371.961303700002</v>
      </c>
      <c r="S133" s="181"/>
      <c r="T133" s="183">
        <f>T134+T270+T302+T309+T370+T374+T385+T393</f>
        <v>30.07</v>
      </c>
      <c r="AR133" s="184" t="s">
        <v>87</v>
      </c>
      <c r="AT133" s="185" t="s">
        <v>79</v>
      </c>
      <c r="AU133" s="185" t="s">
        <v>80</v>
      </c>
      <c r="AY133" s="184" t="s">
        <v>177</v>
      </c>
      <c r="BK133" s="186">
        <f>BK134+BK270+BK302+BK309+BK370+BK374+BK385+BK393</f>
        <v>0</v>
      </c>
    </row>
    <row r="134" spans="2:63" s="12" customFormat="1" ht="22.9" customHeight="1">
      <c r="B134" s="173"/>
      <c r="C134" s="174"/>
      <c r="D134" s="175" t="s">
        <v>79</v>
      </c>
      <c r="E134" s="187" t="s">
        <v>87</v>
      </c>
      <c r="F134" s="187" t="s">
        <v>178</v>
      </c>
      <c r="G134" s="174"/>
      <c r="H134" s="174"/>
      <c r="I134" s="177"/>
      <c r="J134" s="188">
        <f>BK134</f>
        <v>0</v>
      </c>
      <c r="K134" s="174"/>
      <c r="L134" s="179"/>
      <c r="M134" s="180"/>
      <c r="N134" s="181"/>
      <c r="O134" s="181"/>
      <c r="P134" s="182">
        <f>SUM(P135:P269)</f>
        <v>0</v>
      </c>
      <c r="Q134" s="181"/>
      <c r="R134" s="182">
        <f>SUM(R135:R269)</f>
        <v>145.77365</v>
      </c>
      <c r="S134" s="181"/>
      <c r="T134" s="183">
        <f>SUM(T135:T269)</f>
        <v>0</v>
      </c>
      <c r="AR134" s="184" t="s">
        <v>87</v>
      </c>
      <c r="AT134" s="185" t="s">
        <v>79</v>
      </c>
      <c r="AU134" s="185" t="s">
        <v>87</v>
      </c>
      <c r="AY134" s="184" t="s">
        <v>177</v>
      </c>
      <c r="BK134" s="186">
        <f>SUM(BK135:BK269)</f>
        <v>0</v>
      </c>
    </row>
    <row r="135" spans="1:65" s="2" customFormat="1" ht="24.2" customHeight="1">
      <c r="A135" s="32"/>
      <c r="B135" s="33"/>
      <c r="C135" s="189" t="s">
        <v>87</v>
      </c>
      <c r="D135" s="189" t="s">
        <v>179</v>
      </c>
      <c r="E135" s="190" t="s">
        <v>506</v>
      </c>
      <c r="F135" s="191" t="s">
        <v>507</v>
      </c>
      <c r="G135" s="192" t="s">
        <v>362</v>
      </c>
      <c r="H135" s="193">
        <v>3</v>
      </c>
      <c r="I135" s="194"/>
      <c r="J135" s="195">
        <f>ROUND(I135*H135,2)</f>
        <v>0</v>
      </c>
      <c r="K135" s="191" t="s">
        <v>183</v>
      </c>
      <c r="L135" s="37"/>
      <c r="M135" s="196" t="s">
        <v>1</v>
      </c>
      <c r="N135" s="197" t="s">
        <v>45</v>
      </c>
      <c r="O135" s="69"/>
      <c r="P135" s="198">
        <f>O135*H135</f>
        <v>0</v>
      </c>
      <c r="Q135" s="198">
        <v>0</v>
      </c>
      <c r="R135" s="198">
        <f>Q135*H135</f>
        <v>0</v>
      </c>
      <c r="S135" s="198">
        <v>0</v>
      </c>
      <c r="T135" s="199">
        <f>S135*H135</f>
        <v>0</v>
      </c>
      <c r="U135" s="32"/>
      <c r="V135" s="32"/>
      <c r="W135" s="32"/>
      <c r="X135" s="32"/>
      <c r="Y135" s="32"/>
      <c r="Z135" s="32"/>
      <c r="AA135" s="32"/>
      <c r="AB135" s="32"/>
      <c r="AC135" s="32"/>
      <c r="AD135" s="32"/>
      <c r="AE135" s="32"/>
      <c r="AR135" s="200" t="s">
        <v>184</v>
      </c>
      <c r="AT135" s="200" t="s">
        <v>179</v>
      </c>
      <c r="AU135" s="200" t="s">
        <v>89</v>
      </c>
      <c r="AY135" s="15" t="s">
        <v>177</v>
      </c>
      <c r="BE135" s="201">
        <f>IF(N135="základní",J135,0)</f>
        <v>0</v>
      </c>
      <c r="BF135" s="201">
        <f>IF(N135="snížená",J135,0)</f>
        <v>0</v>
      </c>
      <c r="BG135" s="201">
        <f>IF(N135="zákl. přenesená",J135,0)</f>
        <v>0</v>
      </c>
      <c r="BH135" s="201">
        <f>IF(N135="sníž. přenesená",J135,0)</f>
        <v>0</v>
      </c>
      <c r="BI135" s="201">
        <f>IF(N135="nulová",J135,0)</f>
        <v>0</v>
      </c>
      <c r="BJ135" s="15" t="s">
        <v>87</v>
      </c>
      <c r="BK135" s="201">
        <f>ROUND(I135*H135,2)</f>
        <v>0</v>
      </c>
      <c r="BL135" s="15" t="s">
        <v>184</v>
      </c>
      <c r="BM135" s="200" t="s">
        <v>725</v>
      </c>
    </row>
    <row r="136" spans="1:47" s="2" customFormat="1" ht="19.5">
      <c r="A136" s="32"/>
      <c r="B136" s="33"/>
      <c r="C136" s="34"/>
      <c r="D136" s="202" t="s">
        <v>186</v>
      </c>
      <c r="E136" s="34"/>
      <c r="F136" s="203" t="s">
        <v>509</v>
      </c>
      <c r="G136" s="34"/>
      <c r="H136" s="34"/>
      <c r="I136" s="204"/>
      <c r="J136" s="34"/>
      <c r="K136" s="34"/>
      <c r="L136" s="37"/>
      <c r="M136" s="205"/>
      <c r="N136" s="206"/>
      <c r="O136" s="69"/>
      <c r="P136" s="69"/>
      <c r="Q136" s="69"/>
      <c r="R136" s="69"/>
      <c r="S136" s="69"/>
      <c r="T136" s="70"/>
      <c r="U136" s="32"/>
      <c r="V136" s="32"/>
      <c r="W136" s="32"/>
      <c r="X136" s="32"/>
      <c r="Y136" s="32"/>
      <c r="Z136" s="32"/>
      <c r="AA136" s="32"/>
      <c r="AB136" s="32"/>
      <c r="AC136" s="32"/>
      <c r="AD136" s="32"/>
      <c r="AE136" s="32"/>
      <c r="AT136" s="15" t="s">
        <v>186</v>
      </c>
      <c r="AU136" s="15" t="s">
        <v>89</v>
      </c>
    </row>
    <row r="137" spans="1:47" s="2" customFormat="1" ht="29.25">
      <c r="A137" s="32"/>
      <c r="B137" s="33"/>
      <c r="C137" s="34"/>
      <c r="D137" s="202" t="s">
        <v>188</v>
      </c>
      <c r="E137" s="34"/>
      <c r="F137" s="207" t="s">
        <v>726</v>
      </c>
      <c r="G137" s="34"/>
      <c r="H137" s="34"/>
      <c r="I137" s="204"/>
      <c r="J137" s="34"/>
      <c r="K137" s="34"/>
      <c r="L137" s="37"/>
      <c r="M137" s="205"/>
      <c r="N137" s="206"/>
      <c r="O137" s="69"/>
      <c r="P137" s="69"/>
      <c r="Q137" s="69"/>
      <c r="R137" s="69"/>
      <c r="S137" s="69"/>
      <c r="T137" s="70"/>
      <c r="U137" s="32"/>
      <c r="V137" s="32"/>
      <c r="W137" s="32"/>
      <c r="X137" s="32"/>
      <c r="Y137" s="32"/>
      <c r="Z137" s="32"/>
      <c r="AA137" s="32"/>
      <c r="AB137" s="32"/>
      <c r="AC137" s="32"/>
      <c r="AD137" s="32"/>
      <c r="AE137" s="32"/>
      <c r="AT137" s="15" t="s">
        <v>188</v>
      </c>
      <c r="AU137" s="15" t="s">
        <v>89</v>
      </c>
    </row>
    <row r="138" spans="1:65" s="2" customFormat="1" ht="24.2" customHeight="1">
      <c r="A138" s="32"/>
      <c r="B138" s="33"/>
      <c r="C138" s="189" t="s">
        <v>89</v>
      </c>
      <c r="D138" s="189" t="s">
        <v>179</v>
      </c>
      <c r="E138" s="190" t="s">
        <v>511</v>
      </c>
      <c r="F138" s="191" t="s">
        <v>512</v>
      </c>
      <c r="G138" s="192" t="s">
        <v>362</v>
      </c>
      <c r="H138" s="193">
        <v>3</v>
      </c>
      <c r="I138" s="194"/>
      <c r="J138" s="195">
        <f>ROUND(I138*H138,2)</f>
        <v>0</v>
      </c>
      <c r="K138" s="191" t="s">
        <v>183</v>
      </c>
      <c r="L138" s="37"/>
      <c r="M138" s="196" t="s">
        <v>1</v>
      </c>
      <c r="N138" s="197" t="s">
        <v>45</v>
      </c>
      <c r="O138" s="69"/>
      <c r="P138" s="198">
        <f>O138*H138</f>
        <v>0</v>
      </c>
      <c r="Q138" s="198">
        <v>0</v>
      </c>
      <c r="R138" s="198">
        <f>Q138*H138</f>
        <v>0</v>
      </c>
      <c r="S138" s="198">
        <v>0</v>
      </c>
      <c r="T138" s="199">
        <f>S138*H138</f>
        <v>0</v>
      </c>
      <c r="U138" s="32"/>
      <c r="V138" s="32"/>
      <c r="W138" s="32"/>
      <c r="X138" s="32"/>
      <c r="Y138" s="32"/>
      <c r="Z138" s="32"/>
      <c r="AA138" s="32"/>
      <c r="AB138" s="32"/>
      <c r="AC138" s="32"/>
      <c r="AD138" s="32"/>
      <c r="AE138" s="32"/>
      <c r="AR138" s="200" t="s">
        <v>184</v>
      </c>
      <c r="AT138" s="200" t="s">
        <v>179</v>
      </c>
      <c r="AU138" s="200" t="s">
        <v>89</v>
      </c>
      <c r="AY138" s="15" t="s">
        <v>177</v>
      </c>
      <c r="BE138" s="201">
        <f>IF(N138="základní",J138,0)</f>
        <v>0</v>
      </c>
      <c r="BF138" s="201">
        <f>IF(N138="snížená",J138,0)</f>
        <v>0</v>
      </c>
      <c r="BG138" s="201">
        <f>IF(N138="zákl. přenesená",J138,0)</f>
        <v>0</v>
      </c>
      <c r="BH138" s="201">
        <f>IF(N138="sníž. přenesená",J138,0)</f>
        <v>0</v>
      </c>
      <c r="BI138" s="201">
        <f>IF(N138="nulová",J138,0)</f>
        <v>0</v>
      </c>
      <c r="BJ138" s="15" t="s">
        <v>87</v>
      </c>
      <c r="BK138" s="201">
        <f>ROUND(I138*H138,2)</f>
        <v>0</v>
      </c>
      <c r="BL138" s="15" t="s">
        <v>184</v>
      </c>
      <c r="BM138" s="200" t="s">
        <v>727</v>
      </c>
    </row>
    <row r="139" spans="1:47" s="2" customFormat="1" ht="19.5">
      <c r="A139" s="32"/>
      <c r="B139" s="33"/>
      <c r="C139" s="34"/>
      <c r="D139" s="202" t="s">
        <v>186</v>
      </c>
      <c r="E139" s="34"/>
      <c r="F139" s="203" t="s">
        <v>514</v>
      </c>
      <c r="G139" s="34"/>
      <c r="H139" s="34"/>
      <c r="I139" s="204"/>
      <c r="J139" s="34"/>
      <c r="K139" s="34"/>
      <c r="L139" s="37"/>
      <c r="M139" s="205"/>
      <c r="N139" s="206"/>
      <c r="O139" s="69"/>
      <c r="P139" s="69"/>
      <c r="Q139" s="69"/>
      <c r="R139" s="69"/>
      <c r="S139" s="69"/>
      <c r="T139" s="70"/>
      <c r="U139" s="32"/>
      <c r="V139" s="32"/>
      <c r="W139" s="32"/>
      <c r="X139" s="32"/>
      <c r="Y139" s="32"/>
      <c r="Z139" s="32"/>
      <c r="AA139" s="32"/>
      <c r="AB139" s="32"/>
      <c r="AC139" s="32"/>
      <c r="AD139" s="32"/>
      <c r="AE139" s="32"/>
      <c r="AT139" s="15" t="s">
        <v>186</v>
      </c>
      <c r="AU139" s="15" t="s">
        <v>89</v>
      </c>
    </row>
    <row r="140" spans="1:47" s="2" customFormat="1" ht="29.25">
      <c r="A140" s="32"/>
      <c r="B140" s="33"/>
      <c r="C140" s="34"/>
      <c r="D140" s="202" t="s">
        <v>188</v>
      </c>
      <c r="E140" s="34"/>
      <c r="F140" s="207" t="s">
        <v>726</v>
      </c>
      <c r="G140" s="34"/>
      <c r="H140" s="34"/>
      <c r="I140" s="204"/>
      <c r="J140" s="34"/>
      <c r="K140" s="34"/>
      <c r="L140" s="37"/>
      <c r="M140" s="205"/>
      <c r="N140" s="206"/>
      <c r="O140" s="69"/>
      <c r="P140" s="69"/>
      <c r="Q140" s="69"/>
      <c r="R140" s="69"/>
      <c r="S140" s="69"/>
      <c r="T140" s="70"/>
      <c r="U140" s="32"/>
      <c r="V140" s="32"/>
      <c r="W140" s="32"/>
      <c r="X140" s="32"/>
      <c r="Y140" s="32"/>
      <c r="Z140" s="32"/>
      <c r="AA140" s="32"/>
      <c r="AB140" s="32"/>
      <c r="AC140" s="32"/>
      <c r="AD140" s="32"/>
      <c r="AE140" s="32"/>
      <c r="AT140" s="15" t="s">
        <v>188</v>
      </c>
      <c r="AU140" s="15" t="s">
        <v>89</v>
      </c>
    </row>
    <row r="141" spans="1:65" s="2" customFormat="1" ht="37.9" customHeight="1">
      <c r="A141" s="32"/>
      <c r="B141" s="33"/>
      <c r="C141" s="189" t="s">
        <v>195</v>
      </c>
      <c r="D141" s="189" t="s">
        <v>179</v>
      </c>
      <c r="E141" s="190" t="s">
        <v>518</v>
      </c>
      <c r="F141" s="191" t="s">
        <v>519</v>
      </c>
      <c r="G141" s="192" t="s">
        <v>182</v>
      </c>
      <c r="H141" s="193">
        <v>1030</v>
      </c>
      <c r="I141" s="194"/>
      <c r="J141" s="195">
        <f>ROUND(I141*H141,2)</f>
        <v>0</v>
      </c>
      <c r="K141" s="191" t="s">
        <v>183</v>
      </c>
      <c r="L141" s="37"/>
      <c r="M141" s="196" t="s">
        <v>1</v>
      </c>
      <c r="N141" s="197" t="s">
        <v>45</v>
      </c>
      <c r="O141" s="69"/>
      <c r="P141" s="198">
        <f>O141*H141</f>
        <v>0</v>
      </c>
      <c r="Q141" s="198">
        <v>0</v>
      </c>
      <c r="R141" s="198">
        <f>Q141*H141</f>
        <v>0</v>
      </c>
      <c r="S141" s="198">
        <v>0</v>
      </c>
      <c r="T141" s="199">
        <f>S141*H141</f>
        <v>0</v>
      </c>
      <c r="U141" s="32"/>
      <c r="V141" s="32"/>
      <c r="W141" s="32"/>
      <c r="X141" s="32"/>
      <c r="Y141" s="32"/>
      <c r="Z141" s="32"/>
      <c r="AA141" s="32"/>
      <c r="AB141" s="32"/>
      <c r="AC141" s="32"/>
      <c r="AD141" s="32"/>
      <c r="AE141" s="32"/>
      <c r="AR141" s="200" t="s">
        <v>184</v>
      </c>
      <c r="AT141" s="200" t="s">
        <v>179</v>
      </c>
      <c r="AU141" s="200" t="s">
        <v>89</v>
      </c>
      <c r="AY141" s="15" t="s">
        <v>177</v>
      </c>
      <c r="BE141" s="201">
        <f>IF(N141="základní",J141,0)</f>
        <v>0</v>
      </c>
      <c r="BF141" s="201">
        <f>IF(N141="snížená",J141,0)</f>
        <v>0</v>
      </c>
      <c r="BG141" s="201">
        <f>IF(N141="zákl. přenesená",J141,0)</f>
        <v>0</v>
      </c>
      <c r="BH141" s="201">
        <f>IF(N141="sníž. přenesená",J141,0)</f>
        <v>0</v>
      </c>
      <c r="BI141" s="201">
        <f>IF(N141="nulová",J141,0)</f>
        <v>0</v>
      </c>
      <c r="BJ141" s="15" t="s">
        <v>87</v>
      </c>
      <c r="BK141" s="201">
        <f>ROUND(I141*H141,2)</f>
        <v>0</v>
      </c>
      <c r="BL141" s="15" t="s">
        <v>184</v>
      </c>
      <c r="BM141" s="200" t="s">
        <v>728</v>
      </c>
    </row>
    <row r="142" spans="1:47" s="2" customFormat="1" ht="48.75">
      <c r="A142" s="32"/>
      <c r="B142" s="33"/>
      <c r="C142" s="34"/>
      <c r="D142" s="202" t="s">
        <v>186</v>
      </c>
      <c r="E142" s="34"/>
      <c r="F142" s="203" t="s">
        <v>521</v>
      </c>
      <c r="G142" s="34"/>
      <c r="H142" s="34"/>
      <c r="I142" s="204"/>
      <c r="J142" s="34"/>
      <c r="K142" s="34"/>
      <c r="L142" s="37"/>
      <c r="M142" s="205"/>
      <c r="N142" s="206"/>
      <c r="O142" s="69"/>
      <c r="P142" s="69"/>
      <c r="Q142" s="69"/>
      <c r="R142" s="69"/>
      <c r="S142" s="69"/>
      <c r="T142" s="70"/>
      <c r="U142" s="32"/>
      <c r="V142" s="32"/>
      <c r="W142" s="32"/>
      <c r="X142" s="32"/>
      <c r="Y142" s="32"/>
      <c r="Z142" s="32"/>
      <c r="AA142" s="32"/>
      <c r="AB142" s="32"/>
      <c r="AC142" s="32"/>
      <c r="AD142" s="32"/>
      <c r="AE142" s="32"/>
      <c r="AT142" s="15" t="s">
        <v>186</v>
      </c>
      <c r="AU142" s="15" t="s">
        <v>89</v>
      </c>
    </row>
    <row r="143" spans="1:65" s="2" customFormat="1" ht="14.45" customHeight="1">
      <c r="A143" s="32"/>
      <c r="B143" s="33"/>
      <c r="C143" s="208" t="s">
        <v>184</v>
      </c>
      <c r="D143" s="208" t="s">
        <v>246</v>
      </c>
      <c r="E143" s="209" t="s">
        <v>522</v>
      </c>
      <c r="F143" s="210" t="s">
        <v>523</v>
      </c>
      <c r="G143" s="211" t="s">
        <v>231</v>
      </c>
      <c r="H143" s="212">
        <v>30.127</v>
      </c>
      <c r="I143" s="213"/>
      <c r="J143" s="214">
        <f>ROUND(I143*H143,2)</f>
        <v>0</v>
      </c>
      <c r="K143" s="210" t="s">
        <v>183</v>
      </c>
      <c r="L143" s="215"/>
      <c r="M143" s="216" t="s">
        <v>1</v>
      </c>
      <c r="N143" s="217" t="s">
        <v>45</v>
      </c>
      <c r="O143" s="69"/>
      <c r="P143" s="198">
        <f>O143*H143</f>
        <v>0</v>
      </c>
      <c r="Q143" s="198">
        <v>1</v>
      </c>
      <c r="R143" s="198">
        <f>Q143*H143</f>
        <v>30.127</v>
      </c>
      <c r="S143" s="198">
        <v>0</v>
      </c>
      <c r="T143" s="199">
        <f>S143*H143</f>
        <v>0</v>
      </c>
      <c r="U143" s="32"/>
      <c r="V143" s="32"/>
      <c r="W143" s="32"/>
      <c r="X143" s="32"/>
      <c r="Y143" s="32"/>
      <c r="Z143" s="32"/>
      <c r="AA143" s="32"/>
      <c r="AB143" s="32"/>
      <c r="AC143" s="32"/>
      <c r="AD143" s="32"/>
      <c r="AE143" s="32"/>
      <c r="AR143" s="200" t="s">
        <v>218</v>
      </c>
      <c r="AT143" s="200" t="s">
        <v>246</v>
      </c>
      <c r="AU143" s="200" t="s">
        <v>89</v>
      </c>
      <c r="AY143" s="15" t="s">
        <v>177</v>
      </c>
      <c r="BE143" s="201">
        <f>IF(N143="základní",J143,0)</f>
        <v>0</v>
      </c>
      <c r="BF143" s="201">
        <f>IF(N143="snížená",J143,0)</f>
        <v>0</v>
      </c>
      <c r="BG143" s="201">
        <f>IF(N143="zákl. přenesená",J143,0)</f>
        <v>0</v>
      </c>
      <c r="BH143" s="201">
        <f>IF(N143="sníž. přenesená",J143,0)</f>
        <v>0</v>
      </c>
      <c r="BI143" s="201">
        <f>IF(N143="nulová",J143,0)</f>
        <v>0</v>
      </c>
      <c r="BJ143" s="15" t="s">
        <v>87</v>
      </c>
      <c r="BK143" s="201">
        <f>ROUND(I143*H143,2)</f>
        <v>0</v>
      </c>
      <c r="BL143" s="15" t="s">
        <v>184</v>
      </c>
      <c r="BM143" s="200" t="s">
        <v>729</v>
      </c>
    </row>
    <row r="144" spans="1:47" s="2" customFormat="1" ht="11.25">
      <c r="A144" s="32"/>
      <c r="B144" s="33"/>
      <c r="C144" s="34"/>
      <c r="D144" s="202" t="s">
        <v>186</v>
      </c>
      <c r="E144" s="34"/>
      <c r="F144" s="203" t="s">
        <v>523</v>
      </c>
      <c r="G144" s="34"/>
      <c r="H144" s="34"/>
      <c r="I144" s="204"/>
      <c r="J144" s="34"/>
      <c r="K144" s="34"/>
      <c r="L144" s="37"/>
      <c r="M144" s="205"/>
      <c r="N144" s="206"/>
      <c r="O144" s="69"/>
      <c r="P144" s="69"/>
      <c r="Q144" s="69"/>
      <c r="R144" s="69"/>
      <c r="S144" s="69"/>
      <c r="T144" s="70"/>
      <c r="U144" s="32"/>
      <c r="V144" s="32"/>
      <c r="W144" s="32"/>
      <c r="X144" s="32"/>
      <c r="Y144" s="32"/>
      <c r="Z144" s="32"/>
      <c r="AA144" s="32"/>
      <c r="AB144" s="32"/>
      <c r="AC144" s="32"/>
      <c r="AD144" s="32"/>
      <c r="AE144" s="32"/>
      <c r="AT144" s="15" t="s">
        <v>186</v>
      </c>
      <c r="AU144" s="15" t="s">
        <v>89</v>
      </c>
    </row>
    <row r="145" spans="1:47" s="2" customFormat="1" ht="19.5">
      <c r="A145" s="32"/>
      <c r="B145" s="33"/>
      <c r="C145" s="34"/>
      <c r="D145" s="202" t="s">
        <v>188</v>
      </c>
      <c r="E145" s="34"/>
      <c r="F145" s="207" t="s">
        <v>730</v>
      </c>
      <c r="G145" s="34"/>
      <c r="H145" s="34"/>
      <c r="I145" s="204"/>
      <c r="J145" s="34"/>
      <c r="K145" s="34"/>
      <c r="L145" s="37"/>
      <c r="M145" s="205"/>
      <c r="N145" s="206"/>
      <c r="O145" s="69"/>
      <c r="P145" s="69"/>
      <c r="Q145" s="69"/>
      <c r="R145" s="69"/>
      <c r="S145" s="69"/>
      <c r="T145" s="70"/>
      <c r="U145" s="32"/>
      <c r="V145" s="32"/>
      <c r="W145" s="32"/>
      <c r="X145" s="32"/>
      <c r="Y145" s="32"/>
      <c r="Z145" s="32"/>
      <c r="AA145" s="32"/>
      <c r="AB145" s="32"/>
      <c r="AC145" s="32"/>
      <c r="AD145" s="32"/>
      <c r="AE145" s="32"/>
      <c r="AT145" s="15" t="s">
        <v>188</v>
      </c>
      <c r="AU145" s="15" t="s">
        <v>89</v>
      </c>
    </row>
    <row r="146" spans="1:65" s="2" customFormat="1" ht="24.2" customHeight="1">
      <c r="A146" s="32"/>
      <c r="B146" s="33"/>
      <c r="C146" s="189" t="s">
        <v>207</v>
      </c>
      <c r="D146" s="189" t="s">
        <v>179</v>
      </c>
      <c r="E146" s="190" t="s">
        <v>196</v>
      </c>
      <c r="F146" s="191" t="s">
        <v>197</v>
      </c>
      <c r="G146" s="192" t="s">
        <v>198</v>
      </c>
      <c r="H146" s="193">
        <v>110.4</v>
      </c>
      <c r="I146" s="194"/>
      <c r="J146" s="195">
        <f>ROUND(I146*H146,2)</f>
        <v>0</v>
      </c>
      <c r="K146" s="191" t="s">
        <v>183</v>
      </c>
      <c r="L146" s="37"/>
      <c r="M146" s="196" t="s">
        <v>1</v>
      </c>
      <c r="N146" s="197" t="s">
        <v>45</v>
      </c>
      <c r="O146" s="69"/>
      <c r="P146" s="198">
        <f>O146*H146</f>
        <v>0</v>
      </c>
      <c r="Q146" s="198">
        <v>0</v>
      </c>
      <c r="R146" s="198">
        <f>Q146*H146</f>
        <v>0</v>
      </c>
      <c r="S146" s="198">
        <v>0</v>
      </c>
      <c r="T146" s="199">
        <f>S146*H146</f>
        <v>0</v>
      </c>
      <c r="U146" s="32"/>
      <c r="V146" s="32"/>
      <c r="W146" s="32"/>
      <c r="X146" s="32"/>
      <c r="Y146" s="32"/>
      <c r="Z146" s="32"/>
      <c r="AA146" s="32"/>
      <c r="AB146" s="32"/>
      <c r="AC146" s="32"/>
      <c r="AD146" s="32"/>
      <c r="AE146" s="32"/>
      <c r="AR146" s="200" t="s">
        <v>184</v>
      </c>
      <c r="AT146" s="200" t="s">
        <v>179</v>
      </c>
      <c r="AU146" s="200" t="s">
        <v>89</v>
      </c>
      <c r="AY146" s="15" t="s">
        <v>177</v>
      </c>
      <c r="BE146" s="201">
        <f>IF(N146="základní",J146,0)</f>
        <v>0</v>
      </c>
      <c r="BF146" s="201">
        <f>IF(N146="snížená",J146,0)</f>
        <v>0</v>
      </c>
      <c r="BG146" s="201">
        <f>IF(N146="zákl. přenesená",J146,0)</f>
        <v>0</v>
      </c>
      <c r="BH146" s="201">
        <f>IF(N146="sníž. přenesená",J146,0)</f>
        <v>0</v>
      </c>
      <c r="BI146" s="201">
        <f>IF(N146="nulová",J146,0)</f>
        <v>0</v>
      </c>
      <c r="BJ146" s="15" t="s">
        <v>87</v>
      </c>
      <c r="BK146" s="201">
        <f>ROUND(I146*H146,2)</f>
        <v>0</v>
      </c>
      <c r="BL146" s="15" t="s">
        <v>184</v>
      </c>
      <c r="BM146" s="200" t="s">
        <v>731</v>
      </c>
    </row>
    <row r="147" spans="1:47" s="2" customFormat="1" ht="19.5">
      <c r="A147" s="32"/>
      <c r="B147" s="33"/>
      <c r="C147" s="34"/>
      <c r="D147" s="202" t="s">
        <v>186</v>
      </c>
      <c r="E147" s="34"/>
      <c r="F147" s="203" t="s">
        <v>200</v>
      </c>
      <c r="G147" s="34"/>
      <c r="H147" s="34"/>
      <c r="I147" s="204"/>
      <c r="J147" s="34"/>
      <c r="K147" s="34"/>
      <c r="L147" s="37"/>
      <c r="M147" s="205"/>
      <c r="N147" s="206"/>
      <c r="O147" s="69"/>
      <c r="P147" s="69"/>
      <c r="Q147" s="69"/>
      <c r="R147" s="69"/>
      <c r="S147" s="69"/>
      <c r="T147" s="70"/>
      <c r="U147" s="32"/>
      <c r="V147" s="32"/>
      <c r="W147" s="32"/>
      <c r="X147" s="32"/>
      <c r="Y147" s="32"/>
      <c r="Z147" s="32"/>
      <c r="AA147" s="32"/>
      <c r="AB147" s="32"/>
      <c r="AC147" s="32"/>
      <c r="AD147" s="32"/>
      <c r="AE147" s="32"/>
      <c r="AT147" s="15" t="s">
        <v>186</v>
      </c>
      <c r="AU147" s="15" t="s">
        <v>89</v>
      </c>
    </row>
    <row r="148" spans="1:47" s="2" customFormat="1" ht="19.5">
      <c r="A148" s="32"/>
      <c r="B148" s="33"/>
      <c r="C148" s="34"/>
      <c r="D148" s="202" t="s">
        <v>188</v>
      </c>
      <c r="E148" s="34"/>
      <c r="F148" s="207" t="s">
        <v>244</v>
      </c>
      <c r="G148" s="34"/>
      <c r="H148" s="34"/>
      <c r="I148" s="204"/>
      <c r="J148" s="34"/>
      <c r="K148" s="34"/>
      <c r="L148" s="37"/>
      <c r="M148" s="205"/>
      <c r="N148" s="206"/>
      <c r="O148" s="69"/>
      <c r="P148" s="69"/>
      <c r="Q148" s="69"/>
      <c r="R148" s="69"/>
      <c r="S148" s="69"/>
      <c r="T148" s="70"/>
      <c r="U148" s="32"/>
      <c r="V148" s="32"/>
      <c r="W148" s="32"/>
      <c r="X148" s="32"/>
      <c r="Y148" s="32"/>
      <c r="Z148" s="32"/>
      <c r="AA148" s="32"/>
      <c r="AB148" s="32"/>
      <c r="AC148" s="32"/>
      <c r="AD148" s="32"/>
      <c r="AE148" s="32"/>
      <c r="AT148" s="15" t="s">
        <v>188</v>
      </c>
      <c r="AU148" s="15" t="s">
        <v>89</v>
      </c>
    </row>
    <row r="149" spans="1:65" s="2" customFormat="1" ht="24.2" customHeight="1">
      <c r="A149" s="32"/>
      <c r="B149" s="33"/>
      <c r="C149" s="189" t="s">
        <v>210</v>
      </c>
      <c r="D149" s="189" t="s">
        <v>179</v>
      </c>
      <c r="E149" s="190" t="s">
        <v>202</v>
      </c>
      <c r="F149" s="191" t="s">
        <v>203</v>
      </c>
      <c r="G149" s="192" t="s">
        <v>198</v>
      </c>
      <c r="H149" s="193">
        <v>2497.367</v>
      </c>
      <c r="I149" s="194"/>
      <c r="J149" s="195">
        <f>ROUND(I149*H149,2)</f>
        <v>0</v>
      </c>
      <c r="K149" s="191" t="s">
        <v>183</v>
      </c>
      <c r="L149" s="37"/>
      <c r="M149" s="196" t="s">
        <v>1</v>
      </c>
      <c r="N149" s="197" t="s">
        <v>45</v>
      </c>
      <c r="O149" s="69"/>
      <c r="P149" s="198">
        <f>O149*H149</f>
        <v>0</v>
      </c>
      <c r="Q149" s="198">
        <v>0</v>
      </c>
      <c r="R149" s="198">
        <f>Q149*H149</f>
        <v>0</v>
      </c>
      <c r="S149" s="198">
        <v>0</v>
      </c>
      <c r="T149" s="199">
        <f>S149*H149</f>
        <v>0</v>
      </c>
      <c r="U149" s="32"/>
      <c r="V149" s="32"/>
      <c r="W149" s="32"/>
      <c r="X149" s="32"/>
      <c r="Y149" s="32"/>
      <c r="Z149" s="32"/>
      <c r="AA149" s="32"/>
      <c r="AB149" s="32"/>
      <c r="AC149" s="32"/>
      <c r="AD149" s="32"/>
      <c r="AE149" s="32"/>
      <c r="AR149" s="200" t="s">
        <v>184</v>
      </c>
      <c r="AT149" s="200" t="s">
        <v>179</v>
      </c>
      <c r="AU149" s="200" t="s">
        <v>89</v>
      </c>
      <c r="AY149" s="15" t="s">
        <v>177</v>
      </c>
      <c r="BE149" s="201">
        <f>IF(N149="základní",J149,0)</f>
        <v>0</v>
      </c>
      <c r="BF149" s="201">
        <f>IF(N149="snížená",J149,0)</f>
        <v>0</v>
      </c>
      <c r="BG149" s="201">
        <f>IF(N149="zákl. přenesená",J149,0)</f>
        <v>0</v>
      </c>
      <c r="BH149" s="201">
        <f>IF(N149="sníž. přenesená",J149,0)</f>
        <v>0</v>
      </c>
      <c r="BI149" s="201">
        <f>IF(N149="nulová",J149,0)</f>
        <v>0</v>
      </c>
      <c r="BJ149" s="15" t="s">
        <v>87</v>
      </c>
      <c r="BK149" s="201">
        <f>ROUND(I149*H149,2)</f>
        <v>0</v>
      </c>
      <c r="BL149" s="15" t="s">
        <v>184</v>
      </c>
      <c r="BM149" s="200" t="s">
        <v>732</v>
      </c>
    </row>
    <row r="150" spans="1:47" s="2" customFormat="1" ht="19.5">
      <c r="A150" s="32"/>
      <c r="B150" s="33"/>
      <c r="C150" s="34"/>
      <c r="D150" s="202" t="s">
        <v>186</v>
      </c>
      <c r="E150" s="34"/>
      <c r="F150" s="203" t="s">
        <v>205</v>
      </c>
      <c r="G150" s="34"/>
      <c r="H150" s="34"/>
      <c r="I150" s="204"/>
      <c r="J150" s="34"/>
      <c r="K150" s="34"/>
      <c r="L150" s="37"/>
      <c r="M150" s="205"/>
      <c r="N150" s="206"/>
      <c r="O150" s="69"/>
      <c r="P150" s="69"/>
      <c r="Q150" s="69"/>
      <c r="R150" s="69"/>
      <c r="S150" s="69"/>
      <c r="T150" s="70"/>
      <c r="U150" s="32"/>
      <c r="V150" s="32"/>
      <c r="W150" s="32"/>
      <c r="X150" s="32"/>
      <c r="Y150" s="32"/>
      <c r="Z150" s="32"/>
      <c r="AA150" s="32"/>
      <c r="AB150" s="32"/>
      <c r="AC150" s="32"/>
      <c r="AD150" s="32"/>
      <c r="AE150" s="32"/>
      <c r="AT150" s="15" t="s">
        <v>186</v>
      </c>
      <c r="AU150" s="15" t="s">
        <v>89</v>
      </c>
    </row>
    <row r="151" spans="1:47" s="2" customFormat="1" ht="19.5">
      <c r="A151" s="32"/>
      <c r="B151" s="33"/>
      <c r="C151" s="34"/>
      <c r="D151" s="202" t="s">
        <v>188</v>
      </c>
      <c r="E151" s="34"/>
      <c r="F151" s="207" t="s">
        <v>558</v>
      </c>
      <c r="G151" s="34"/>
      <c r="H151" s="34"/>
      <c r="I151" s="204"/>
      <c r="J151" s="34"/>
      <c r="K151" s="34"/>
      <c r="L151" s="37"/>
      <c r="M151" s="205"/>
      <c r="N151" s="206"/>
      <c r="O151" s="69"/>
      <c r="P151" s="69"/>
      <c r="Q151" s="69"/>
      <c r="R151" s="69"/>
      <c r="S151" s="69"/>
      <c r="T151" s="70"/>
      <c r="U151" s="32"/>
      <c r="V151" s="32"/>
      <c r="W151" s="32"/>
      <c r="X151" s="32"/>
      <c r="Y151" s="32"/>
      <c r="Z151" s="32"/>
      <c r="AA151" s="32"/>
      <c r="AB151" s="32"/>
      <c r="AC151" s="32"/>
      <c r="AD151" s="32"/>
      <c r="AE151" s="32"/>
      <c r="AT151" s="15" t="s">
        <v>188</v>
      </c>
      <c r="AU151" s="15" t="s">
        <v>89</v>
      </c>
    </row>
    <row r="152" spans="1:65" s="2" customFormat="1" ht="24.2" customHeight="1">
      <c r="A152" s="32"/>
      <c r="B152" s="33"/>
      <c r="C152" s="189" t="s">
        <v>216</v>
      </c>
      <c r="D152" s="189" t="s">
        <v>179</v>
      </c>
      <c r="E152" s="190" t="s">
        <v>202</v>
      </c>
      <c r="F152" s="191" t="s">
        <v>203</v>
      </c>
      <c r="G152" s="192" t="s">
        <v>198</v>
      </c>
      <c r="H152" s="193">
        <v>412</v>
      </c>
      <c r="I152" s="194"/>
      <c r="J152" s="195">
        <f>ROUND(I152*H152,2)</f>
        <v>0</v>
      </c>
      <c r="K152" s="191" t="s">
        <v>183</v>
      </c>
      <c r="L152" s="37"/>
      <c r="M152" s="196" t="s">
        <v>1</v>
      </c>
      <c r="N152" s="197" t="s">
        <v>45</v>
      </c>
      <c r="O152" s="69"/>
      <c r="P152" s="198">
        <f>O152*H152</f>
        <v>0</v>
      </c>
      <c r="Q152" s="198">
        <v>0</v>
      </c>
      <c r="R152" s="198">
        <f>Q152*H152</f>
        <v>0</v>
      </c>
      <c r="S152" s="198">
        <v>0</v>
      </c>
      <c r="T152" s="199">
        <f>S152*H152</f>
        <v>0</v>
      </c>
      <c r="U152" s="32"/>
      <c r="V152" s="32"/>
      <c r="W152" s="32"/>
      <c r="X152" s="32"/>
      <c r="Y152" s="32"/>
      <c r="Z152" s="32"/>
      <c r="AA152" s="32"/>
      <c r="AB152" s="32"/>
      <c r="AC152" s="32"/>
      <c r="AD152" s="32"/>
      <c r="AE152" s="32"/>
      <c r="AR152" s="200" t="s">
        <v>184</v>
      </c>
      <c r="AT152" s="200" t="s">
        <v>179</v>
      </c>
      <c r="AU152" s="200" t="s">
        <v>89</v>
      </c>
      <c r="AY152" s="15" t="s">
        <v>177</v>
      </c>
      <c r="BE152" s="201">
        <f>IF(N152="základní",J152,0)</f>
        <v>0</v>
      </c>
      <c r="BF152" s="201">
        <f>IF(N152="snížená",J152,0)</f>
        <v>0</v>
      </c>
      <c r="BG152" s="201">
        <f>IF(N152="zákl. přenesená",J152,0)</f>
        <v>0</v>
      </c>
      <c r="BH152" s="201">
        <f>IF(N152="sníž. přenesená",J152,0)</f>
        <v>0</v>
      </c>
      <c r="BI152" s="201">
        <f>IF(N152="nulová",J152,0)</f>
        <v>0</v>
      </c>
      <c r="BJ152" s="15" t="s">
        <v>87</v>
      </c>
      <c r="BK152" s="201">
        <f>ROUND(I152*H152,2)</f>
        <v>0</v>
      </c>
      <c r="BL152" s="15" t="s">
        <v>184</v>
      </c>
      <c r="BM152" s="200" t="s">
        <v>733</v>
      </c>
    </row>
    <row r="153" spans="1:47" s="2" customFormat="1" ht="19.5">
      <c r="A153" s="32"/>
      <c r="B153" s="33"/>
      <c r="C153" s="34"/>
      <c r="D153" s="202" t="s">
        <v>186</v>
      </c>
      <c r="E153" s="34"/>
      <c r="F153" s="203" t="s">
        <v>205</v>
      </c>
      <c r="G153" s="34"/>
      <c r="H153" s="34"/>
      <c r="I153" s="204"/>
      <c r="J153" s="34"/>
      <c r="K153" s="34"/>
      <c r="L153" s="37"/>
      <c r="M153" s="205"/>
      <c r="N153" s="206"/>
      <c r="O153" s="69"/>
      <c r="P153" s="69"/>
      <c r="Q153" s="69"/>
      <c r="R153" s="69"/>
      <c r="S153" s="69"/>
      <c r="T153" s="70"/>
      <c r="U153" s="32"/>
      <c r="V153" s="32"/>
      <c r="W153" s="32"/>
      <c r="X153" s="32"/>
      <c r="Y153" s="32"/>
      <c r="Z153" s="32"/>
      <c r="AA153" s="32"/>
      <c r="AB153" s="32"/>
      <c r="AC153" s="32"/>
      <c r="AD153" s="32"/>
      <c r="AE153" s="32"/>
      <c r="AT153" s="15" t="s">
        <v>186</v>
      </c>
      <c r="AU153" s="15" t="s">
        <v>89</v>
      </c>
    </row>
    <row r="154" spans="1:47" s="2" customFormat="1" ht="48.75">
      <c r="A154" s="32"/>
      <c r="B154" s="33"/>
      <c r="C154" s="34"/>
      <c r="D154" s="202" t="s">
        <v>188</v>
      </c>
      <c r="E154" s="34"/>
      <c r="F154" s="207" t="s">
        <v>734</v>
      </c>
      <c r="G154" s="34"/>
      <c r="H154" s="34"/>
      <c r="I154" s="204"/>
      <c r="J154" s="34"/>
      <c r="K154" s="34"/>
      <c r="L154" s="37"/>
      <c r="M154" s="205"/>
      <c r="N154" s="206"/>
      <c r="O154" s="69"/>
      <c r="P154" s="69"/>
      <c r="Q154" s="69"/>
      <c r="R154" s="69"/>
      <c r="S154" s="69"/>
      <c r="T154" s="70"/>
      <c r="U154" s="32"/>
      <c r="V154" s="32"/>
      <c r="W154" s="32"/>
      <c r="X154" s="32"/>
      <c r="Y154" s="32"/>
      <c r="Z154" s="32"/>
      <c r="AA154" s="32"/>
      <c r="AB154" s="32"/>
      <c r="AC154" s="32"/>
      <c r="AD154" s="32"/>
      <c r="AE154" s="32"/>
      <c r="AT154" s="15" t="s">
        <v>188</v>
      </c>
      <c r="AU154" s="15" t="s">
        <v>89</v>
      </c>
    </row>
    <row r="155" spans="1:65" s="2" customFormat="1" ht="24.2" customHeight="1">
      <c r="A155" s="32"/>
      <c r="B155" s="33"/>
      <c r="C155" s="189" t="s">
        <v>218</v>
      </c>
      <c r="D155" s="189" t="s">
        <v>179</v>
      </c>
      <c r="E155" s="190" t="s">
        <v>202</v>
      </c>
      <c r="F155" s="191" t="s">
        <v>203</v>
      </c>
      <c r="G155" s="192" t="s">
        <v>198</v>
      </c>
      <c r="H155" s="193">
        <v>872.41</v>
      </c>
      <c r="I155" s="194"/>
      <c r="J155" s="195">
        <f>ROUND(I155*H155,2)</f>
        <v>0</v>
      </c>
      <c r="K155" s="191" t="s">
        <v>183</v>
      </c>
      <c r="L155" s="37"/>
      <c r="M155" s="196" t="s">
        <v>1</v>
      </c>
      <c r="N155" s="197" t="s">
        <v>45</v>
      </c>
      <c r="O155" s="69"/>
      <c r="P155" s="198">
        <f>O155*H155</f>
        <v>0</v>
      </c>
      <c r="Q155" s="198">
        <v>0</v>
      </c>
      <c r="R155" s="198">
        <f>Q155*H155</f>
        <v>0</v>
      </c>
      <c r="S155" s="198">
        <v>0</v>
      </c>
      <c r="T155" s="199">
        <f>S155*H155</f>
        <v>0</v>
      </c>
      <c r="U155" s="32"/>
      <c r="V155" s="32"/>
      <c r="W155" s="32"/>
      <c r="X155" s="32"/>
      <c r="Y155" s="32"/>
      <c r="Z155" s="32"/>
      <c r="AA155" s="32"/>
      <c r="AB155" s="32"/>
      <c r="AC155" s="32"/>
      <c r="AD155" s="32"/>
      <c r="AE155" s="32"/>
      <c r="AR155" s="200" t="s">
        <v>184</v>
      </c>
      <c r="AT155" s="200" t="s">
        <v>179</v>
      </c>
      <c r="AU155" s="200" t="s">
        <v>89</v>
      </c>
      <c r="AY155" s="15" t="s">
        <v>177</v>
      </c>
      <c r="BE155" s="201">
        <f>IF(N155="základní",J155,0)</f>
        <v>0</v>
      </c>
      <c r="BF155" s="201">
        <f>IF(N155="snížená",J155,0)</f>
        <v>0</v>
      </c>
      <c r="BG155" s="201">
        <f>IF(N155="zákl. přenesená",J155,0)</f>
        <v>0</v>
      </c>
      <c r="BH155" s="201">
        <f>IF(N155="sníž. přenesená",J155,0)</f>
        <v>0</v>
      </c>
      <c r="BI155" s="201">
        <f>IF(N155="nulová",J155,0)</f>
        <v>0</v>
      </c>
      <c r="BJ155" s="15" t="s">
        <v>87</v>
      </c>
      <c r="BK155" s="201">
        <f>ROUND(I155*H155,2)</f>
        <v>0</v>
      </c>
      <c r="BL155" s="15" t="s">
        <v>184</v>
      </c>
      <c r="BM155" s="200" t="s">
        <v>735</v>
      </c>
    </row>
    <row r="156" spans="1:47" s="2" customFormat="1" ht="19.5">
      <c r="A156" s="32"/>
      <c r="B156" s="33"/>
      <c r="C156" s="34"/>
      <c r="D156" s="202" t="s">
        <v>186</v>
      </c>
      <c r="E156" s="34"/>
      <c r="F156" s="203" t="s">
        <v>205</v>
      </c>
      <c r="G156" s="34"/>
      <c r="H156" s="34"/>
      <c r="I156" s="204"/>
      <c r="J156" s="34"/>
      <c r="K156" s="34"/>
      <c r="L156" s="37"/>
      <c r="M156" s="205"/>
      <c r="N156" s="206"/>
      <c r="O156" s="69"/>
      <c r="P156" s="69"/>
      <c r="Q156" s="69"/>
      <c r="R156" s="69"/>
      <c r="S156" s="69"/>
      <c r="T156" s="70"/>
      <c r="U156" s="32"/>
      <c r="V156" s="32"/>
      <c r="W156" s="32"/>
      <c r="X156" s="32"/>
      <c r="Y156" s="32"/>
      <c r="Z156" s="32"/>
      <c r="AA156" s="32"/>
      <c r="AB156" s="32"/>
      <c r="AC156" s="32"/>
      <c r="AD156" s="32"/>
      <c r="AE156" s="32"/>
      <c r="AT156" s="15" t="s">
        <v>186</v>
      </c>
      <c r="AU156" s="15" t="s">
        <v>89</v>
      </c>
    </row>
    <row r="157" spans="1:47" s="2" customFormat="1" ht="48.75">
      <c r="A157" s="32"/>
      <c r="B157" s="33"/>
      <c r="C157" s="34"/>
      <c r="D157" s="202" t="s">
        <v>188</v>
      </c>
      <c r="E157" s="34"/>
      <c r="F157" s="207" t="s">
        <v>736</v>
      </c>
      <c r="G157" s="34"/>
      <c r="H157" s="34"/>
      <c r="I157" s="204"/>
      <c r="J157" s="34"/>
      <c r="K157" s="34"/>
      <c r="L157" s="37"/>
      <c r="M157" s="205"/>
      <c r="N157" s="206"/>
      <c r="O157" s="69"/>
      <c r="P157" s="69"/>
      <c r="Q157" s="69"/>
      <c r="R157" s="69"/>
      <c r="S157" s="69"/>
      <c r="T157" s="70"/>
      <c r="U157" s="32"/>
      <c r="V157" s="32"/>
      <c r="W157" s="32"/>
      <c r="X157" s="32"/>
      <c r="Y157" s="32"/>
      <c r="Z157" s="32"/>
      <c r="AA157" s="32"/>
      <c r="AB157" s="32"/>
      <c r="AC157" s="32"/>
      <c r="AD157" s="32"/>
      <c r="AE157" s="32"/>
      <c r="AT157" s="15" t="s">
        <v>188</v>
      </c>
      <c r="AU157" s="15" t="s">
        <v>89</v>
      </c>
    </row>
    <row r="158" spans="1:65" s="2" customFormat="1" ht="24.2" customHeight="1">
      <c r="A158" s="32"/>
      <c r="B158" s="33"/>
      <c r="C158" s="189" t="s">
        <v>220</v>
      </c>
      <c r="D158" s="189" t="s">
        <v>179</v>
      </c>
      <c r="E158" s="190" t="s">
        <v>202</v>
      </c>
      <c r="F158" s="191" t="s">
        <v>203</v>
      </c>
      <c r="G158" s="192" t="s">
        <v>198</v>
      </c>
      <c r="H158" s="193">
        <v>28.189</v>
      </c>
      <c r="I158" s="194"/>
      <c r="J158" s="195">
        <f>ROUND(I158*H158,2)</f>
        <v>0</v>
      </c>
      <c r="K158" s="191" t="s">
        <v>183</v>
      </c>
      <c r="L158" s="37"/>
      <c r="M158" s="196" t="s">
        <v>1</v>
      </c>
      <c r="N158" s="197" t="s">
        <v>45</v>
      </c>
      <c r="O158" s="69"/>
      <c r="P158" s="198">
        <f>O158*H158</f>
        <v>0</v>
      </c>
      <c r="Q158" s="198">
        <v>0</v>
      </c>
      <c r="R158" s="198">
        <f>Q158*H158</f>
        <v>0</v>
      </c>
      <c r="S158" s="198">
        <v>0</v>
      </c>
      <c r="T158" s="199">
        <f>S158*H158</f>
        <v>0</v>
      </c>
      <c r="U158" s="32"/>
      <c r="V158" s="32"/>
      <c r="W158" s="32"/>
      <c r="X158" s="32"/>
      <c r="Y158" s="32"/>
      <c r="Z158" s="32"/>
      <c r="AA158" s="32"/>
      <c r="AB158" s="32"/>
      <c r="AC158" s="32"/>
      <c r="AD158" s="32"/>
      <c r="AE158" s="32"/>
      <c r="AR158" s="200" t="s">
        <v>184</v>
      </c>
      <c r="AT158" s="200" t="s">
        <v>179</v>
      </c>
      <c r="AU158" s="200" t="s">
        <v>89</v>
      </c>
      <c r="AY158" s="15" t="s">
        <v>177</v>
      </c>
      <c r="BE158" s="201">
        <f>IF(N158="základní",J158,0)</f>
        <v>0</v>
      </c>
      <c r="BF158" s="201">
        <f>IF(N158="snížená",J158,0)</f>
        <v>0</v>
      </c>
      <c r="BG158" s="201">
        <f>IF(N158="zákl. přenesená",J158,0)</f>
        <v>0</v>
      </c>
      <c r="BH158" s="201">
        <f>IF(N158="sníž. přenesená",J158,0)</f>
        <v>0</v>
      </c>
      <c r="BI158" s="201">
        <f>IF(N158="nulová",J158,0)</f>
        <v>0</v>
      </c>
      <c r="BJ158" s="15" t="s">
        <v>87</v>
      </c>
      <c r="BK158" s="201">
        <f>ROUND(I158*H158,2)</f>
        <v>0</v>
      </c>
      <c r="BL158" s="15" t="s">
        <v>184</v>
      </c>
      <c r="BM158" s="200" t="s">
        <v>737</v>
      </c>
    </row>
    <row r="159" spans="1:47" s="2" customFormat="1" ht="19.5">
      <c r="A159" s="32"/>
      <c r="B159" s="33"/>
      <c r="C159" s="34"/>
      <c r="D159" s="202" t="s">
        <v>186</v>
      </c>
      <c r="E159" s="34"/>
      <c r="F159" s="203" t="s">
        <v>205</v>
      </c>
      <c r="G159" s="34"/>
      <c r="H159" s="34"/>
      <c r="I159" s="204"/>
      <c r="J159" s="34"/>
      <c r="K159" s="34"/>
      <c r="L159" s="37"/>
      <c r="M159" s="205"/>
      <c r="N159" s="206"/>
      <c r="O159" s="69"/>
      <c r="P159" s="69"/>
      <c r="Q159" s="69"/>
      <c r="R159" s="69"/>
      <c r="S159" s="69"/>
      <c r="T159" s="70"/>
      <c r="U159" s="32"/>
      <c r="V159" s="32"/>
      <c r="W159" s="32"/>
      <c r="X159" s="32"/>
      <c r="Y159" s="32"/>
      <c r="Z159" s="32"/>
      <c r="AA159" s="32"/>
      <c r="AB159" s="32"/>
      <c r="AC159" s="32"/>
      <c r="AD159" s="32"/>
      <c r="AE159" s="32"/>
      <c r="AT159" s="15" t="s">
        <v>186</v>
      </c>
      <c r="AU159" s="15" t="s">
        <v>89</v>
      </c>
    </row>
    <row r="160" spans="1:47" s="2" customFormat="1" ht="107.25">
      <c r="A160" s="32"/>
      <c r="B160" s="33"/>
      <c r="C160" s="34"/>
      <c r="D160" s="202" t="s">
        <v>188</v>
      </c>
      <c r="E160" s="34"/>
      <c r="F160" s="207" t="s">
        <v>738</v>
      </c>
      <c r="G160" s="34"/>
      <c r="H160" s="34"/>
      <c r="I160" s="204"/>
      <c r="J160" s="34"/>
      <c r="K160" s="34"/>
      <c r="L160" s="37"/>
      <c r="M160" s="205"/>
      <c r="N160" s="206"/>
      <c r="O160" s="69"/>
      <c r="P160" s="69"/>
      <c r="Q160" s="69"/>
      <c r="R160" s="69"/>
      <c r="S160" s="69"/>
      <c r="T160" s="70"/>
      <c r="U160" s="32"/>
      <c r="V160" s="32"/>
      <c r="W160" s="32"/>
      <c r="X160" s="32"/>
      <c r="Y160" s="32"/>
      <c r="Z160" s="32"/>
      <c r="AA160" s="32"/>
      <c r="AB160" s="32"/>
      <c r="AC160" s="32"/>
      <c r="AD160" s="32"/>
      <c r="AE160" s="32"/>
      <c r="AT160" s="15" t="s">
        <v>188</v>
      </c>
      <c r="AU160" s="15" t="s">
        <v>89</v>
      </c>
    </row>
    <row r="161" spans="1:65" s="2" customFormat="1" ht="24.2" customHeight="1">
      <c r="A161" s="32"/>
      <c r="B161" s="33"/>
      <c r="C161" s="189" t="s">
        <v>224</v>
      </c>
      <c r="D161" s="189" t="s">
        <v>179</v>
      </c>
      <c r="E161" s="190" t="s">
        <v>739</v>
      </c>
      <c r="F161" s="191" t="s">
        <v>740</v>
      </c>
      <c r="G161" s="192" t="s">
        <v>198</v>
      </c>
      <c r="H161" s="193">
        <v>732.227</v>
      </c>
      <c r="I161" s="194"/>
      <c r="J161" s="195">
        <f>ROUND(I161*H161,2)</f>
        <v>0</v>
      </c>
      <c r="K161" s="191" t="s">
        <v>183</v>
      </c>
      <c r="L161" s="37"/>
      <c r="M161" s="196" t="s">
        <v>1</v>
      </c>
      <c r="N161" s="197" t="s">
        <v>45</v>
      </c>
      <c r="O161" s="69"/>
      <c r="P161" s="198">
        <f>O161*H161</f>
        <v>0</v>
      </c>
      <c r="Q161" s="198">
        <v>0</v>
      </c>
      <c r="R161" s="198">
        <f>Q161*H161</f>
        <v>0</v>
      </c>
      <c r="S161" s="198">
        <v>0</v>
      </c>
      <c r="T161" s="199">
        <f>S161*H161</f>
        <v>0</v>
      </c>
      <c r="U161" s="32"/>
      <c r="V161" s="32"/>
      <c r="W161" s="32"/>
      <c r="X161" s="32"/>
      <c r="Y161" s="32"/>
      <c r="Z161" s="32"/>
      <c r="AA161" s="32"/>
      <c r="AB161" s="32"/>
      <c r="AC161" s="32"/>
      <c r="AD161" s="32"/>
      <c r="AE161" s="32"/>
      <c r="AR161" s="200" t="s">
        <v>184</v>
      </c>
      <c r="AT161" s="200" t="s">
        <v>179</v>
      </c>
      <c r="AU161" s="200" t="s">
        <v>89</v>
      </c>
      <c r="AY161" s="15" t="s">
        <v>177</v>
      </c>
      <c r="BE161" s="201">
        <f>IF(N161="základní",J161,0)</f>
        <v>0</v>
      </c>
      <c r="BF161" s="201">
        <f>IF(N161="snížená",J161,0)</f>
        <v>0</v>
      </c>
      <c r="BG161" s="201">
        <f>IF(N161="zákl. přenesená",J161,0)</f>
        <v>0</v>
      </c>
      <c r="BH161" s="201">
        <f>IF(N161="sníž. přenesená",J161,0)</f>
        <v>0</v>
      </c>
      <c r="BI161" s="201">
        <f>IF(N161="nulová",J161,0)</f>
        <v>0</v>
      </c>
      <c r="BJ161" s="15" t="s">
        <v>87</v>
      </c>
      <c r="BK161" s="201">
        <f>ROUND(I161*H161,2)</f>
        <v>0</v>
      </c>
      <c r="BL161" s="15" t="s">
        <v>184</v>
      </c>
      <c r="BM161" s="200" t="s">
        <v>741</v>
      </c>
    </row>
    <row r="162" spans="1:47" s="2" customFormat="1" ht="29.25">
      <c r="A162" s="32"/>
      <c r="B162" s="33"/>
      <c r="C162" s="34"/>
      <c r="D162" s="202" t="s">
        <v>186</v>
      </c>
      <c r="E162" s="34"/>
      <c r="F162" s="203" t="s">
        <v>742</v>
      </c>
      <c r="G162" s="34"/>
      <c r="H162" s="34"/>
      <c r="I162" s="204"/>
      <c r="J162" s="34"/>
      <c r="K162" s="34"/>
      <c r="L162" s="37"/>
      <c r="M162" s="205"/>
      <c r="N162" s="206"/>
      <c r="O162" s="69"/>
      <c r="P162" s="69"/>
      <c r="Q162" s="69"/>
      <c r="R162" s="69"/>
      <c r="S162" s="69"/>
      <c r="T162" s="70"/>
      <c r="U162" s="32"/>
      <c r="V162" s="32"/>
      <c r="W162" s="32"/>
      <c r="X162" s="32"/>
      <c r="Y162" s="32"/>
      <c r="Z162" s="32"/>
      <c r="AA162" s="32"/>
      <c r="AB162" s="32"/>
      <c r="AC162" s="32"/>
      <c r="AD162" s="32"/>
      <c r="AE162" s="32"/>
      <c r="AT162" s="15" t="s">
        <v>186</v>
      </c>
      <c r="AU162" s="15" t="s">
        <v>89</v>
      </c>
    </row>
    <row r="163" spans="1:47" s="2" customFormat="1" ht="19.5">
      <c r="A163" s="32"/>
      <c r="B163" s="33"/>
      <c r="C163" s="34"/>
      <c r="D163" s="202" t="s">
        <v>188</v>
      </c>
      <c r="E163" s="34"/>
      <c r="F163" s="207" t="s">
        <v>743</v>
      </c>
      <c r="G163" s="34"/>
      <c r="H163" s="34"/>
      <c r="I163" s="204"/>
      <c r="J163" s="34"/>
      <c r="K163" s="34"/>
      <c r="L163" s="37"/>
      <c r="M163" s="205"/>
      <c r="N163" s="206"/>
      <c r="O163" s="69"/>
      <c r="P163" s="69"/>
      <c r="Q163" s="69"/>
      <c r="R163" s="69"/>
      <c r="S163" s="69"/>
      <c r="T163" s="70"/>
      <c r="U163" s="32"/>
      <c r="V163" s="32"/>
      <c r="W163" s="32"/>
      <c r="X163" s="32"/>
      <c r="Y163" s="32"/>
      <c r="Z163" s="32"/>
      <c r="AA163" s="32"/>
      <c r="AB163" s="32"/>
      <c r="AC163" s="32"/>
      <c r="AD163" s="32"/>
      <c r="AE163" s="32"/>
      <c r="AT163" s="15" t="s">
        <v>188</v>
      </c>
      <c r="AU163" s="15" t="s">
        <v>89</v>
      </c>
    </row>
    <row r="164" spans="1:65" s="2" customFormat="1" ht="24.2" customHeight="1">
      <c r="A164" s="32"/>
      <c r="B164" s="33"/>
      <c r="C164" s="189" t="s">
        <v>226</v>
      </c>
      <c r="D164" s="189" t="s">
        <v>179</v>
      </c>
      <c r="E164" s="190" t="s">
        <v>744</v>
      </c>
      <c r="F164" s="191" t="s">
        <v>745</v>
      </c>
      <c r="G164" s="192" t="s">
        <v>198</v>
      </c>
      <c r="H164" s="193">
        <v>879.9</v>
      </c>
      <c r="I164" s="194"/>
      <c r="J164" s="195">
        <f>ROUND(I164*H164,2)</f>
        <v>0</v>
      </c>
      <c r="K164" s="191" t="s">
        <v>183</v>
      </c>
      <c r="L164" s="37"/>
      <c r="M164" s="196" t="s">
        <v>1</v>
      </c>
      <c r="N164" s="197" t="s">
        <v>45</v>
      </c>
      <c r="O164" s="69"/>
      <c r="P164" s="198">
        <f>O164*H164</f>
        <v>0</v>
      </c>
      <c r="Q164" s="198">
        <v>0</v>
      </c>
      <c r="R164" s="198">
        <f>Q164*H164</f>
        <v>0</v>
      </c>
      <c r="S164" s="198">
        <v>0</v>
      </c>
      <c r="T164" s="199">
        <f>S164*H164</f>
        <v>0</v>
      </c>
      <c r="U164" s="32"/>
      <c r="V164" s="32"/>
      <c r="W164" s="32"/>
      <c r="X164" s="32"/>
      <c r="Y164" s="32"/>
      <c r="Z164" s="32"/>
      <c r="AA164" s="32"/>
      <c r="AB164" s="32"/>
      <c r="AC164" s="32"/>
      <c r="AD164" s="32"/>
      <c r="AE164" s="32"/>
      <c r="AR164" s="200" t="s">
        <v>184</v>
      </c>
      <c r="AT164" s="200" t="s">
        <v>179</v>
      </c>
      <c r="AU164" s="200" t="s">
        <v>89</v>
      </c>
      <c r="AY164" s="15" t="s">
        <v>177</v>
      </c>
      <c r="BE164" s="201">
        <f>IF(N164="základní",J164,0)</f>
        <v>0</v>
      </c>
      <c r="BF164" s="201">
        <f>IF(N164="snížená",J164,0)</f>
        <v>0</v>
      </c>
      <c r="BG164" s="201">
        <f>IF(N164="zákl. přenesená",J164,0)</f>
        <v>0</v>
      </c>
      <c r="BH164" s="201">
        <f>IF(N164="sníž. přenesená",J164,0)</f>
        <v>0</v>
      </c>
      <c r="BI164" s="201">
        <f>IF(N164="nulová",J164,0)</f>
        <v>0</v>
      </c>
      <c r="BJ164" s="15" t="s">
        <v>87</v>
      </c>
      <c r="BK164" s="201">
        <f>ROUND(I164*H164,2)</f>
        <v>0</v>
      </c>
      <c r="BL164" s="15" t="s">
        <v>184</v>
      </c>
      <c r="BM164" s="200" t="s">
        <v>746</v>
      </c>
    </row>
    <row r="165" spans="1:47" s="2" customFormat="1" ht="29.25">
      <c r="A165" s="32"/>
      <c r="B165" s="33"/>
      <c r="C165" s="34"/>
      <c r="D165" s="202" t="s">
        <v>186</v>
      </c>
      <c r="E165" s="34"/>
      <c r="F165" s="203" t="s">
        <v>747</v>
      </c>
      <c r="G165" s="34"/>
      <c r="H165" s="34"/>
      <c r="I165" s="204"/>
      <c r="J165" s="34"/>
      <c r="K165" s="34"/>
      <c r="L165" s="37"/>
      <c r="M165" s="205"/>
      <c r="N165" s="206"/>
      <c r="O165" s="69"/>
      <c r="P165" s="69"/>
      <c r="Q165" s="69"/>
      <c r="R165" s="69"/>
      <c r="S165" s="69"/>
      <c r="T165" s="70"/>
      <c r="U165" s="32"/>
      <c r="V165" s="32"/>
      <c r="W165" s="32"/>
      <c r="X165" s="32"/>
      <c r="Y165" s="32"/>
      <c r="Z165" s="32"/>
      <c r="AA165" s="32"/>
      <c r="AB165" s="32"/>
      <c r="AC165" s="32"/>
      <c r="AD165" s="32"/>
      <c r="AE165" s="32"/>
      <c r="AT165" s="15" t="s">
        <v>186</v>
      </c>
      <c r="AU165" s="15" t="s">
        <v>89</v>
      </c>
    </row>
    <row r="166" spans="1:47" s="2" customFormat="1" ht="39">
      <c r="A166" s="32"/>
      <c r="B166" s="33"/>
      <c r="C166" s="34"/>
      <c r="D166" s="202" t="s">
        <v>188</v>
      </c>
      <c r="E166" s="34"/>
      <c r="F166" s="207" t="s">
        <v>748</v>
      </c>
      <c r="G166" s="34"/>
      <c r="H166" s="34"/>
      <c r="I166" s="204"/>
      <c r="J166" s="34"/>
      <c r="K166" s="34"/>
      <c r="L166" s="37"/>
      <c r="M166" s="205"/>
      <c r="N166" s="206"/>
      <c r="O166" s="69"/>
      <c r="P166" s="69"/>
      <c r="Q166" s="69"/>
      <c r="R166" s="69"/>
      <c r="S166" s="69"/>
      <c r="T166" s="70"/>
      <c r="U166" s="32"/>
      <c r="V166" s="32"/>
      <c r="W166" s="32"/>
      <c r="X166" s="32"/>
      <c r="Y166" s="32"/>
      <c r="Z166" s="32"/>
      <c r="AA166" s="32"/>
      <c r="AB166" s="32"/>
      <c r="AC166" s="32"/>
      <c r="AD166" s="32"/>
      <c r="AE166" s="32"/>
      <c r="AT166" s="15" t="s">
        <v>188</v>
      </c>
      <c r="AU166" s="15" t="s">
        <v>89</v>
      </c>
    </row>
    <row r="167" spans="1:65" s="2" customFormat="1" ht="24.2" customHeight="1">
      <c r="A167" s="32"/>
      <c r="B167" s="33"/>
      <c r="C167" s="189" t="s">
        <v>228</v>
      </c>
      <c r="D167" s="189" t="s">
        <v>179</v>
      </c>
      <c r="E167" s="190" t="s">
        <v>749</v>
      </c>
      <c r="F167" s="191" t="s">
        <v>750</v>
      </c>
      <c r="G167" s="192" t="s">
        <v>198</v>
      </c>
      <c r="H167" s="193">
        <v>83</v>
      </c>
      <c r="I167" s="194"/>
      <c r="J167" s="195">
        <f>ROUND(I167*H167,2)</f>
        <v>0</v>
      </c>
      <c r="K167" s="191" t="s">
        <v>183</v>
      </c>
      <c r="L167" s="37"/>
      <c r="M167" s="196" t="s">
        <v>1</v>
      </c>
      <c r="N167" s="197" t="s">
        <v>45</v>
      </c>
      <c r="O167" s="69"/>
      <c r="P167" s="198">
        <f>O167*H167</f>
        <v>0</v>
      </c>
      <c r="Q167" s="198">
        <v>0</v>
      </c>
      <c r="R167" s="198">
        <f>Q167*H167</f>
        <v>0</v>
      </c>
      <c r="S167" s="198">
        <v>0</v>
      </c>
      <c r="T167" s="199">
        <f>S167*H167</f>
        <v>0</v>
      </c>
      <c r="U167" s="32"/>
      <c r="V167" s="32"/>
      <c r="W167" s="32"/>
      <c r="X167" s="32"/>
      <c r="Y167" s="32"/>
      <c r="Z167" s="32"/>
      <c r="AA167" s="32"/>
      <c r="AB167" s="32"/>
      <c r="AC167" s="32"/>
      <c r="AD167" s="32"/>
      <c r="AE167" s="32"/>
      <c r="AR167" s="200" t="s">
        <v>184</v>
      </c>
      <c r="AT167" s="200" t="s">
        <v>179</v>
      </c>
      <c r="AU167" s="200" t="s">
        <v>89</v>
      </c>
      <c r="AY167" s="15" t="s">
        <v>177</v>
      </c>
      <c r="BE167" s="201">
        <f>IF(N167="základní",J167,0)</f>
        <v>0</v>
      </c>
      <c r="BF167" s="201">
        <f>IF(N167="snížená",J167,0)</f>
        <v>0</v>
      </c>
      <c r="BG167" s="201">
        <f>IF(N167="zákl. přenesená",J167,0)</f>
        <v>0</v>
      </c>
      <c r="BH167" s="201">
        <f>IF(N167="sníž. přenesená",J167,0)</f>
        <v>0</v>
      </c>
      <c r="BI167" s="201">
        <f>IF(N167="nulová",J167,0)</f>
        <v>0</v>
      </c>
      <c r="BJ167" s="15" t="s">
        <v>87</v>
      </c>
      <c r="BK167" s="201">
        <f>ROUND(I167*H167,2)</f>
        <v>0</v>
      </c>
      <c r="BL167" s="15" t="s">
        <v>184</v>
      </c>
      <c r="BM167" s="200" t="s">
        <v>751</v>
      </c>
    </row>
    <row r="168" spans="1:47" s="2" customFormat="1" ht="29.25">
      <c r="A168" s="32"/>
      <c r="B168" s="33"/>
      <c r="C168" s="34"/>
      <c r="D168" s="202" t="s">
        <v>186</v>
      </c>
      <c r="E168" s="34"/>
      <c r="F168" s="203" t="s">
        <v>752</v>
      </c>
      <c r="G168" s="34"/>
      <c r="H168" s="34"/>
      <c r="I168" s="204"/>
      <c r="J168" s="34"/>
      <c r="K168" s="34"/>
      <c r="L168" s="37"/>
      <c r="M168" s="205"/>
      <c r="N168" s="206"/>
      <c r="O168" s="69"/>
      <c r="P168" s="69"/>
      <c r="Q168" s="69"/>
      <c r="R168" s="69"/>
      <c r="S168" s="69"/>
      <c r="T168" s="70"/>
      <c r="U168" s="32"/>
      <c r="V168" s="32"/>
      <c r="W168" s="32"/>
      <c r="X168" s="32"/>
      <c r="Y168" s="32"/>
      <c r="Z168" s="32"/>
      <c r="AA168" s="32"/>
      <c r="AB168" s="32"/>
      <c r="AC168" s="32"/>
      <c r="AD168" s="32"/>
      <c r="AE168" s="32"/>
      <c r="AT168" s="15" t="s">
        <v>186</v>
      </c>
      <c r="AU168" s="15" t="s">
        <v>89</v>
      </c>
    </row>
    <row r="169" spans="1:47" s="2" customFormat="1" ht="87.75">
      <c r="A169" s="32"/>
      <c r="B169" s="33"/>
      <c r="C169" s="34"/>
      <c r="D169" s="202" t="s">
        <v>188</v>
      </c>
      <c r="E169" s="34"/>
      <c r="F169" s="207" t="s">
        <v>753</v>
      </c>
      <c r="G169" s="34"/>
      <c r="H169" s="34"/>
      <c r="I169" s="204"/>
      <c r="J169" s="34"/>
      <c r="K169" s="34"/>
      <c r="L169" s="37"/>
      <c r="M169" s="205"/>
      <c r="N169" s="206"/>
      <c r="O169" s="69"/>
      <c r="P169" s="69"/>
      <c r="Q169" s="69"/>
      <c r="R169" s="69"/>
      <c r="S169" s="69"/>
      <c r="T169" s="70"/>
      <c r="U169" s="32"/>
      <c r="V169" s="32"/>
      <c r="W169" s="32"/>
      <c r="X169" s="32"/>
      <c r="Y169" s="32"/>
      <c r="Z169" s="32"/>
      <c r="AA169" s="32"/>
      <c r="AB169" s="32"/>
      <c r="AC169" s="32"/>
      <c r="AD169" s="32"/>
      <c r="AE169" s="32"/>
      <c r="AT169" s="15" t="s">
        <v>188</v>
      </c>
      <c r="AU169" s="15" t="s">
        <v>89</v>
      </c>
    </row>
    <row r="170" spans="1:65" s="2" customFormat="1" ht="24.2" customHeight="1">
      <c r="A170" s="32"/>
      <c r="B170" s="33"/>
      <c r="C170" s="189" t="s">
        <v>235</v>
      </c>
      <c r="D170" s="189" t="s">
        <v>179</v>
      </c>
      <c r="E170" s="190" t="s">
        <v>530</v>
      </c>
      <c r="F170" s="191" t="s">
        <v>531</v>
      </c>
      <c r="G170" s="192" t="s">
        <v>362</v>
      </c>
      <c r="H170" s="193">
        <v>3</v>
      </c>
      <c r="I170" s="194"/>
      <c r="J170" s="195">
        <f>ROUND(I170*H170,2)</f>
        <v>0</v>
      </c>
      <c r="K170" s="191" t="s">
        <v>183</v>
      </c>
      <c r="L170" s="37"/>
      <c r="M170" s="196" t="s">
        <v>1</v>
      </c>
      <c r="N170" s="197" t="s">
        <v>45</v>
      </c>
      <c r="O170" s="69"/>
      <c r="P170" s="198">
        <f>O170*H170</f>
        <v>0</v>
      </c>
      <c r="Q170" s="198">
        <v>0</v>
      </c>
      <c r="R170" s="198">
        <f>Q170*H170</f>
        <v>0</v>
      </c>
      <c r="S170" s="198">
        <v>0</v>
      </c>
      <c r="T170" s="199">
        <f>S170*H170</f>
        <v>0</v>
      </c>
      <c r="U170" s="32"/>
      <c r="V170" s="32"/>
      <c r="W170" s="32"/>
      <c r="X170" s="32"/>
      <c r="Y170" s="32"/>
      <c r="Z170" s="32"/>
      <c r="AA170" s="32"/>
      <c r="AB170" s="32"/>
      <c r="AC170" s="32"/>
      <c r="AD170" s="32"/>
      <c r="AE170" s="32"/>
      <c r="AR170" s="200" t="s">
        <v>184</v>
      </c>
      <c r="AT170" s="200" t="s">
        <v>179</v>
      </c>
      <c r="AU170" s="200" t="s">
        <v>89</v>
      </c>
      <c r="AY170" s="15" t="s">
        <v>177</v>
      </c>
      <c r="BE170" s="201">
        <f>IF(N170="základní",J170,0)</f>
        <v>0</v>
      </c>
      <c r="BF170" s="201">
        <f>IF(N170="snížená",J170,0)</f>
        <v>0</v>
      </c>
      <c r="BG170" s="201">
        <f>IF(N170="zákl. přenesená",J170,0)</f>
        <v>0</v>
      </c>
      <c r="BH170" s="201">
        <f>IF(N170="sníž. přenesená",J170,0)</f>
        <v>0</v>
      </c>
      <c r="BI170" s="201">
        <f>IF(N170="nulová",J170,0)</f>
        <v>0</v>
      </c>
      <c r="BJ170" s="15" t="s">
        <v>87</v>
      </c>
      <c r="BK170" s="201">
        <f>ROUND(I170*H170,2)</f>
        <v>0</v>
      </c>
      <c r="BL170" s="15" t="s">
        <v>184</v>
      </c>
      <c r="BM170" s="200" t="s">
        <v>754</v>
      </c>
    </row>
    <row r="171" spans="1:47" s="2" customFormat="1" ht="29.25">
      <c r="A171" s="32"/>
      <c r="B171" s="33"/>
      <c r="C171" s="34"/>
      <c r="D171" s="202" t="s">
        <v>186</v>
      </c>
      <c r="E171" s="34"/>
      <c r="F171" s="203" t="s">
        <v>533</v>
      </c>
      <c r="G171" s="34"/>
      <c r="H171" s="34"/>
      <c r="I171" s="204"/>
      <c r="J171" s="34"/>
      <c r="K171" s="34"/>
      <c r="L171" s="37"/>
      <c r="M171" s="205"/>
      <c r="N171" s="206"/>
      <c r="O171" s="69"/>
      <c r="P171" s="69"/>
      <c r="Q171" s="69"/>
      <c r="R171" s="69"/>
      <c r="S171" s="69"/>
      <c r="T171" s="70"/>
      <c r="U171" s="32"/>
      <c r="V171" s="32"/>
      <c r="W171" s="32"/>
      <c r="X171" s="32"/>
      <c r="Y171" s="32"/>
      <c r="Z171" s="32"/>
      <c r="AA171" s="32"/>
      <c r="AB171" s="32"/>
      <c r="AC171" s="32"/>
      <c r="AD171" s="32"/>
      <c r="AE171" s="32"/>
      <c r="AT171" s="15" t="s">
        <v>186</v>
      </c>
      <c r="AU171" s="15" t="s">
        <v>89</v>
      </c>
    </row>
    <row r="172" spans="1:47" s="2" customFormat="1" ht="29.25">
      <c r="A172" s="32"/>
      <c r="B172" s="33"/>
      <c r="C172" s="34"/>
      <c r="D172" s="202" t="s">
        <v>188</v>
      </c>
      <c r="E172" s="34"/>
      <c r="F172" s="207" t="s">
        <v>726</v>
      </c>
      <c r="G172" s="34"/>
      <c r="H172" s="34"/>
      <c r="I172" s="204"/>
      <c r="J172" s="34"/>
      <c r="K172" s="34"/>
      <c r="L172" s="37"/>
      <c r="M172" s="205"/>
      <c r="N172" s="206"/>
      <c r="O172" s="69"/>
      <c r="P172" s="69"/>
      <c r="Q172" s="69"/>
      <c r="R172" s="69"/>
      <c r="S172" s="69"/>
      <c r="T172" s="70"/>
      <c r="U172" s="32"/>
      <c r="V172" s="32"/>
      <c r="W172" s="32"/>
      <c r="X172" s="32"/>
      <c r="Y172" s="32"/>
      <c r="Z172" s="32"/>
      <c r="AA172" s="32"/>
      <c r="AB172" s="32"/>
      <c r="AC172" s="32"/>
      <c r="AD172" s="32"/>
      <c r="AE172" s="32"/>
      <c r="AT172" s="15" t="s">
        <v>188</v>
      </c>
      <c r="AU172" s="15" t="s">
        <v>89</v>
      </c>
    </row>
    <row r="173" spans="1:65" s="2" customFormat="1" ht="24.2" customHeight="1">
      <c r="A173" s="32"/>
      <c r="B173" s="33"/>
      <c r="C173" s="189" t="s">
        <v>238</v>
      </c>
      <c r="D173" s="189" t="s">
        <v>179</v>
      </c>
      <c r="E173" s="190" t="s">
        <v>755</v>
      </c>
      <c r="F173" s="191" t="s">
        <v>756</v>
      </c>
      <c r="G173" s="192" t="s">
        <v>198</v>
      </c>
      <c r="H173" s="193">
        <v>1464.453</v>
      </c>
      <c r="I173" s="194"/>
      <c r="J173" s="195">
        <f>ROUND(I173*H173,2)</f>
        <v>0</v>
      </c>
      <c r="K173" s="191" t="s">
        <v>183</v>
      </c>
      <c r="L173" s="37"/>
      <c r="M173" s="196" t="s">
        <v>1</v>
      </c>
      <c r="N173" s="197" t="s">
        <v>45</v>
      </c>
      <c r="O173" s="69"/>
      <c r="P173" s="198">
        <f>O173*H173</f>
        <v>0</v>
      </c>
      <c r="Q173" s="198">
        <v>0</v>
      </c>
      <c r="R173" s="198">
        <f>Q173*H173</f>
        <v>0</v>
      </c>
      <c r="S173" s="198">
        <v>0</v>
      </c>
      <c r="T173" s="199">
        <f>S173*H173</f>
        <v>0</v>
      </c>
      <c r="U173" s="32"/>
      <c r="V173" s="32"/>
      <c r="W173" s="32"/>
      <c r="X173" s="32"/>
      <c r="Y173" s="32"/>
      <c r="Z173" s="32"/>
      <c r="AA173" s="32"/>
      <c r="AB173" s="32"/>
      <c r="AC173" s="32"/>
      <c r="AD173" s="32"/>
      <c r="AE173" s="32"/>
      <c r="AR173" s="200" t="s">
        <v>184</v>
      </c>
      <c r="AT173" s="200" t="s">
        <v>179</v>
      </c>
      <c r="AU173" s="200" t="s">
        <v>89</v>
      </c>
      <c r="AY173" s="15" t="s">
        <v>177</v>
      </c>
      <c r="BE173" s="201">
        <f>IF(N173="základní",J173,0)</f>
        <v>0</v>
      </c>
      <c r="BF173" s="201">
        <f>IF(N173="snížená",J173,0)</f>
        <v>0</v>
      </c>
      <c r="BG173" s="201">
        <f>IF(N173="zákl. přenesená",J173,0)</f>
        <v>0</v>
      </c>
      <c r="BH173" s="201">
        <f>IF(N173="sníž. přenesená",J173,0)</f>
        <v>0</v>
      </c>
      <c r="BI173" s="201">
        <f>IF(N173="nulová",J173,0)</f>
        <v>0</v>
      </c>
      <c r="BJ173" s="15" t="s">
        <v>87</v>
      </c>
      <c r="BK173" s="201">
        <f>ROUND(I173*H173,2)</f>
        <v>0</v>
      </c>
      <c r="BL173" s="15" t="s">
        <v>184</v>
      </c>
      <c r="BM173" s="200" t="s">
        <v>757</v>
      </c>
    </row>
    <row r="174" spans="1:47" s="2" customFormat="1" ht="39">
      <c r="A174" s="32"/>
      <c r="B174" s="33"/>
      <c r="C174" s="34"/>
      <c r="D174" s="202" t="s">
        <v>186</v>
      </c>
      <c r="E174" s="34"/>
      <c r="F174" s="203" t="s">
        <v>758</v>
      </c>
      <c r="G174" s="34"/>
      <c r="H174" s="34"/>
      <c r="I174" s="204"/>
      <c r="J174" s="34"/>
      <c r="K174" s="34"/>
      <c r="L174" s="37"/>
      <c r="M174" s="205"/>
      <c r="N174" s="206"/>
      <c r="O174" s="69"/>
      <c r="P174" s="69"/>
      <c r="Q174" s="69"/>
      <c r="R174" s="69"/>
      <c r="S174" s="69"/>
      <c r="T174" s="70"/>
      <c r="U174" s="32"/>
      <c r="V174" s="32"/>
      <c r="W174" s="32"/>
      <c r="X174" s="32"/>
      <c r="Y174" s="32"/>
      <c r="Z174" s="32"/>
      <c r="AA174" s="32"/>
      <c r="AB174" s="32"/>
      <c r="AC174" s="32"/>
      <c r="AD174" s="32"/>
      <c r="AE174" s="32"/>
      <c r="AT174" s="15" t="s">
        <v>186</v>
      </c>
      <c r="AU174" s="15" t="s">
        <v>89</v>
      </c>
    </row>
    <row r="175" spans="1:47" s="2" customFormat="1" ht="29.25">
      <c r="A175" s="32"/>
      <c r="B175" s="33"/>
      <c r="C175" s="34"/>
      <c r="D175" s="202" t="s">
        <v>188</v>
      </c>
      <c r="E175" s="34"/>
      <c r="F175" s="207" t="s">
        <v>759</v>
      </c>
      <c r="G175" s="34"/>
      <c r="H175" s="34"/>
      <c r="I175" s="204"/>
      <c r="J175" s="34"/>
      <c r="K175" s="34"/>
      <c r="L175" s="37"/>
      <c r="M175" s="205"/>
      <c r="N175" s="206"/>
      <c r="O175" s="69"/>
      <c r="P175" s="69"/>
      <c r="Q175" s="69"/>
      <c r="R175" s="69"/>
      <c r="S175" s="69"/>
      <c r="T175" s="70"/>
      <c r="U175" s="32"/>
      <c r="V175" s="32"/>
      <c r="W175" s="32"/>
      <c r="X175" s="32"/>
      <c r="Y175" s="32"/>
      <c r="Z175" s="32"/>
      <c r="AA175" s="32"/>
      <c r="AB175" s="32"/>
      <c r="AC175" s="32"/>
      <c r="AD175" s="32"/>
      <c r="AE175" s="32"/>
      <c r="AT175" s="15" t="s">
        <v>188</v>
      </c>
      <c r="AU175" s="15" t="s">
        <v>89</v>
      </c>
    </row>
    <row r="176" spans="1:65" s="2" customFormat="1" ht="14.45" customHeight="1">
      <c r="A176" s="32"/>
      <c r="B176" s="33"/>
      <c r="C176" s="189" t="s">
        <v>8</v>
      </c>
      <c r="D176" s="189" t="s">
        <v>179</v>
      </c>
      <c r="E176" s="190" t="s">
        <v>760</v>
      </c>
      <c r="F176" s="191" t="s">
        <v>761</v>
      </c>
      <c r="G176" s="192" t="s">
        <v>198</v>
      </c>
      <c r="H176" s="193">
        <v>879.9</v>
      </c>
      <c r="I176" s="194"/>
      <c r="J176" s="195">
        <f>ROUND(I176*H176,2)</f>
        <v>0</v>
      </c>
      <c r="K176" s="191" t="s">
        <v>183</v>
      </c>
      <c r="L176" s="37"/>
      <c r="M176" s="196" t="s">
        <v>1</v>
      </c>
      <c r="N176" s="197" t="s">
        <v>45</v>
      </c>
      <c r="O176" s="69"/>
      <c r="P176" s="198">
        <f>O176*H176</f>
        <v>0</v>
      </c>
      <c r="Q176" s="198">
        <v>0</v>
      </c>
      <c r="R176" s="198">
        <f>Q176*H176</f>
        <v>0</v>
      </c>
      <c r="S176" s="198">
        <v>0</v>
      </c>
      <c r="T176" s="199">
        <f>S176*H176</f>
        <v>0</v>
      </c>
      <c r="U176" s="32"/>
      <c r="V176" s="32"/>
      <c r="W176" s="32"/>
      <c r="X176" s="32"/>
      <c r="Y176" s="32"/>
      <c r="Z176" s="32"/>
      <c r="AA176" s="32"/>
      <c r="AB176" s="32"/>
      <c r="AC176" s="32"/>
      <c r="AD176" s="32"/>
      <c r="AE176" s="32"/>
      <c r="AR176" s="200" t="s">
        <v>184</v>
      </c>
      <c r="AT176" s="200" t="s">
        <v>179</v>
      </c>
      <c r="AU176" s="200" t="s">
        <v>89</v>
      </c>
      <c r="AY176" s="15" t="s">
        <v>177</v>
      </c>
      <c r="BE176" s="201">
        <f>IF(N176="základní",J176,0)</f>
        <v>0</v>
      </c>
      <c r="BF176" s="201">
        <f>IF(N176="snížená",J176,0)</f>
        <v>0</v>
      </c>
      <c r="BG176" s="201">
        <f>IF(N176="zákl. přenesená",J176,0)</f>
        <v>0</v>
      </c>
      <c r="BH176" s="201">
        <f>IF(N176="sníž. přenesená",J176,0)</f>
        <v>0</v>
      </c>
      <c r="BI176" s="201">
        <f>IF(N176="nulová",J176,0)</f>
        <v>0</v>
      </c>
      <c r="BJ176" s="15" t="s">
        <v>87</v>
      </c>
      <c r="BK176" s="201">
        <f>ROUND(I176*H176,2)</f>
        <v>0</v>
      </c>
      <c r="BL176" s="15" t="s">
        <v>184</v>
      </c>
      <c r="BM176" s="200" t="s">
        <v>762</v>
      </c>
    </row>
    <row r="177" spans="1:47" s="2" customFormat="1" ht="39">
      <c r="A177" s="32"/>
      <c r="B177" s="33"/>
      <c r="C177" s="34"/>
      <c r="D177" s="202" t="s">
        <v>186</v>
      </c>
      <c r="E177" s="34"/>
      <c r="F177" s="203" t="s">
        <v>763</v>
      </c>
      <c r="G177" s="34"/>
      <c r="H177" s="34"/>
      <c r="I177" s="204"/>
      <c r="J177" s="34"/>
      <c r="K177" s="34"/>
      <c r="L177" s="37"/>
      <c r="M177" s="205"/>
      <c r="N177" s="206"/>
      <c r="O177" s="69"/>
      <c r="P177" s="69"/>
      <c r="Q177" s="69"/>
      <c r="R177" s="69"/>
      <c r="S177" s="69"/>
      <c r="T177" s="70"/>
      <c r="U177" s="32"/>
      <c r="V177" s="32"/>
      <c r="W177" s="32"/>
      <c r="X177" s="32"/>
      <c r="Y177" s="32"/>
      <c r="Z177" s="32"/>
      <c r="AA177" s="32"/>
      <c r="AB177" s="32"/>
      <c r="AC177" s="32"/>
      <c r="AD177" s="32"/>
      <c r="AE177" s="32"/>
      <c r="AT177" s="15" t="s">
        <v>186</v>
      </c>
      <c r="AU177" s="15" t="s">
        <v>89</v>
      </c>
    </row>
    <row r="178" spans="1:65" s="2" customFormat="1" ht="24.2" customHeight="1">
      <c r="A178" s="32"/>
      <c r="B178" s="33"/>
      <c r="C178" s="189" t="s">
        <v>245</v>
      </c>
      <c r="D178" s="189" t="s">
        <v>179</v>
      </c>
      <c r="E178" s="190" t="s">
        <v>211</v>
      </c>
      <c r="F178" s="191" t="s">
        <v>212</v>
      </c>
      <c r="G178" s="192" t="s">
        <v>198</v>
      </c>
      <c r="H178" s="193">
        <v>1765.14</v>
      </c>
      <c r="I178" s="194"/>
      <c r="J178" s="195">
        <f>ROUND(I178*H178,2)</f>
        <v>0</v>
      </c>
      <c r="K178" s="191" t="s">
        <v>183</v>
      </c>
      <c r="L178" s="37"/>
      <c r="M178" s="196" t="s">
        <v>1</v>
      </c>
      <c r="N178" s="197" t="s">
        <v>45</v>
      </c>
      <c r="O178" s="69"/>
      <c r="P178" s="198">
        <f>O178*H178</f>
        <v>0</v>
      </c>
      <c r="Q178" s="198">
        <v>0</v>
      </c>
      <c r="R178" s="198">
        <f>Q178*H178</f>
        <v>0</v>
      </c>
      <c r="S178" s="198">
        <v>0</v>
      </c>
      <c r="T178" s="199">
        <f>S178*H178</f>
        <v>0</v>
      </c>
      <c r="U178" s="32"/>
      <c r="V178" s="32"/>
      <c r="W178" s="32"/>
      <c r="X178" s="32"/>
      <c r="Y178" s="32"/>
      <c r="Z178" s="32"/>
      <c r="AA178" s="32"/>
      <c r="AB178" s="32"/>
      <c r="AC178" s="32"/>
      <c r="AD178" s="32"/>
      <c r="AE178" s="32"/>
      <c r="AR178" s="200" t="s">
        <v>184</v>
      </c>
      <c r="AT178" s="200" t="s">
        <v>179</v>
      </c>
      <c r="AU178" s="200" t="s">
        <v>89</v>
      </c>
      <c r="AY178" s="15" t="s">
        <v>177</v>
      </c>
      <c r="BE178" s="201">
        <f>IF(N178="základní",J178,0)</f>
        <v>0</v>
      </c>
      <c r="BF178" s="201">
        <f>IF(N178="snížená",J178,0)</f>
        <v>0</v>
      </c>
      <c r="BG178" s="201">
        <f>IF(N178="zákl. přenesená",J178,0)</f>
        <v>0</v>
      </c>
      <c r="BH178" s="201">
        <f>IF(N178="sníž. přenesená",J178,0)</f>
        <v>0</v>
      </c>
      <c r="BI178" s="201">
        <f>IF(N178="nulová",J178,0)</f>
        <v>0</v>
      </c>
      <c r="BJ178" s="15" t="s">
        <v>87</v>
      </c>
      <c r="BK178" s="201">
        <f>ROUND(I178*H178,2)</f>
        <v>0</v>
      </c>
      <c r="BL178" s="15" t="s">
        <v>184</v>
      </c>
      <c r="BM178" s="200" t="s">
        <v>764</v>
      </c>
    </row>
    <row r="179" spans="1:47" s="2" customFormat="1" ht="39">
      <c r="A179" s="32"/>
      <c r="B179" s="33"/>
      <c r="C179" s="34"/>
      <c r="D179" s="202" t="s">
        <v>186</v>
      </c>
      <c r="E179" s="34"/>
      <c r="F179" s="203" t="s">
        <v>214</v>
      </c>
      <c r="G179" s="34"/>
      <c r="H179" s="34"/>
      <c r="I179" s="204"/>
      <c r="J179" s="34"/>
      <c r="K179" s="34"/>
      <c r="L179" s="37"/>
      <c r="M179" s="205"/>
      <c r="N179" s="206"/>
      <c r="O179" s="69"/>
      <c r="P179" s="69"/>
      <c r="Q179" s="69"/>
      <c r="R179" s="69"/>
      <c r="S179" s="69"/>
      <c r="T179" s="70"/>
      <c r="U179" s="32"/>
      <c r="V179" s="32"/>
      <c r="W179" s="32"/>
      <c r="X179" s="32"/>
      <c r="Y179" s="32"/>
      <c r="Z179" s="32"/>
      <c r="AA179" s="32"/>
      <c r="AB179" s="32"/>
      <c r="AC179" s="32"/>
      <c r="AD179" s="32"/>
      <c r="AE179" s="32"/>
      <c r="AT179" s="15" t="s">
        <v>186</v>
      </c>
      <c r="AU179" s="15" t="s">
        <v>89</v>
      </c>
    </row>
    <row r="180" spans="1:65" s="2" customFormat="1" ht="24.2" customHeight="1">
      <c r="A180" s="32"/>
      <c r="B180" s="33"/>
      <c r="C180" s="189" t="s">
        <v>252</v>
      </c>
      <c r="D180" s="189" t="s">
        <v>179</v>
      </c>
      <c r="E180" s="190" t="s">
        <v>211</v>
      </c>
      <c r="F180" s="191" t="s">
        <v>212</v>
      </c>
      <c r="G180" s="192" t="s">
        <v>198</v>
      </c>
      <c r="H180" s="193">
        <v>412</v>
      </c>
      <c r="I180" s="194"/>
      <c r="J180" s="195">
        <f>ROUND(I180*H180,2)</f>
        <v>0</v>
      </c>
      <c r="K180" s="191" t="s">
        <v>183</v>
      </c>
      <c r="L180" s="37"/>
      <c r="M180" s="196" t="s">
        <v>1</v>
      </c>
      <c r="N180" s="197" t="s">
        <v>45</v>
      </c>
      <c r="O180" s="69"/>
      <c r="P180" s="198">
        <f>O180*H180</f>
        <v>0</v>
      </c>
      <c r="Q180" s="198">
        <v>0</v>
      </c>
      <c r="R180" s="198">
        <f>Q180*H180</f>
        <v>0</v>
      </c>
      <c r="S180" s="198">
        <v>0</v>
      </c>
      <c r="T180" s="199">
        <f>S180*H180</f>
        <v>0</v>
      </c>
      <c r="U180" s="32"/>
      <c r="V180" s="32"/>
      <c r="W180" s="32"/>
      <c r="X180" s="32"/>
      <c r="Y180" s="32"/>
      <c r="Z180" s="32"/>
      <c r="AA180" s="32"/>
      <c r="AB180" s="32"/>
      <c r="AC180" s="32"/>
      <c r="AD180" s="32"/>
      <c r="AE180" s="32"/>
      <c r="AR180" s="200" t="s">
        <v>184</v>
      </c>
      <c r="AT180" s="200" t="s">
        <v>179</v>
      </c>
      <c r="AU180" s="200" t="s">
        <v>89</v>
      </c>
      <c r="AY180" s="15" t="s">
        <v>177</v>
      </c>
      <c r="BE180" s="201">
        <f>IF(N180="základní",J180,0)</f>
        <v>0</v>
      </c>
      <c r="BF180" s="201">
        <f>IF(N180="snížená",J180,0)</f>
        <v>0</v>
      </c>
      <c r="BG180" s="201">
        <f>IF(N180="zákl. přenesená",J180,0)</f>
        <v>0</v>
      </c>
      <c r="BH180" s="201">
        <f>IF(N180="sníž. přenesená",J180,0)</f>
        <v>0</v>
      </c>
      <c r="BI180" s="201">
        <f>IF(N180="nulová",J180,0)</f>
        <v>0</v>
      </c>
      <c r="BJ180" s="15" t="s">
        <v>87</v>
      </c>
      <c r="BK180" s="201">
        <f>ROUND(I180*H180,2)</f>
        <v>0</v>
      </c>
      <c r="BL180" s="15" t="s">
        <v>184</v>
      </c>
      <c r="BM180" s="200" t="s">
        <v>765</v>
      </c>
    </row>
    <row r="181" spans="1:47" s="2" customFormat="1" ht="39">
      <c r="A181" s="32"/>
      <c r="B181" s="33"/>
      <c r="C181" s="34"/>
      <c r="D181" s="202" t="s">
        <v>186</v>
      </c>
      <c r="E181" s="34"/>
      <c r="F181" s="203" t="s">
        <v>214</v>
      </c>
      <c r="G181" s="34"/>
      <c r="H181" s="34"/>
      <c r="I181" s="204"/>
      <c r="J181" s="34"/>
      <c r="K181" s="34"/>
      <c r="L181" s="37"/>
      <c r="M181" s="205"/>
      <c r="N181" s="206"/>
      <c r="O181" s="69"/>
      <c r="P181" s="69"/>
      <c r="Q181" s="69"/>
      <c r="R181" s="69"/>
      <c r="S181" s="69"/>
      <c r="T181" s="70"/>
      <c r="U181" s="32"/>
      <c r="V181" s="32"/>
      <c r="W181" s="32"/>
      <c r="X181" s="32"/>
      <c r="Y181" s="32"/>
      <c r="Z181" s="32"/>
      <c r="AA181" s="32"/>
      <c r="AB181" s="32"/>
      <c r="AC181" s="32"/>
      <c r="AD181" s="32"/>
      <c r="AE181" s="32"/>
      <c r="AT181" s="15" t="s">
        <v>186</v>
      </c>
      <c r="AU181" s="15" t="s">
        <v>89</v>
      </c>
    </row>
    <row r="182" spans="1:47" s="2" customFormat="1" ht="48.75">
      <c r="A182" s="32"/>
      <c r="B182" s="33"/>
      <c r="C182" s="34"/>
      <c r="D182" s="202" t="s">
        <v>188</v>
      </c>
      <c r="E182" s="34"/>
      <c r="F182" s="207" t="s">
        <v>734</v>
      </c>
      <c r="G182" s="34"/>
      <c r="H182" s="34"/>
      <c r="I182" s="204"/>
      <c r="J182" s="34"/>
      <c r="K182" s="34"/>
      <c r="L182" s="37"/>
      <c r="M182" s="205"/>
      <c r="N182" s="206"/>
      <c r="O182" s="69"/>
      <c r="P182" s="69"/>
      <c r="Q182" s="69"/>
      <c r="R182" s="69"/>
      <c r="S182" s="69"/>
      <c r="T182" s="70"/>
      <c r="U182" s="32"/>
      <c r="V182" s="32"/>
      <c r="W182" s="32"/>
      <c r="X182" s="32"/>
      <c r="Y182" s="32"/>
      <c r="Z182" s="32"/>
      <c r="AA182" s="32"/>
      <c r="AB182" s="32"/>
      <c r="AC182" s="32"/>
      <c r="AD182" s="32"/>
      <c r="AE182" s="32"/>
      <c r="AT182" s="15" t="s">
        <v>188</v>
      </c>
      <c r="AU182" s="15" t="s">
        <v>89</v>
      </c>
    </row>
    <row r="183" spans="1:65" s="2" customFormat="1" ht="24.2" customHeight="1">
      <c r="A183" s="32"/>
      <c r="B183" s="33"/>
      <c r="C183" s="189" t="s">
        <v>258</v>
      </c>
      <c r="D183" s="189" t="s">
        <v>179</v>
      </c>
      <c r="E183" s="190" t="s">
        <v>211</v>
      </c>
      <c r="F183" s="191" t="s">
        <v>212</v>
      </c>
      <c r="G183" s="192" t="s">
        <v>198</v>
      </c>
      <c r="H183" s="193">
        <v>872.41</v>
      </c>
      <c r="I183" s="194"/>
      <c r="J183" s="195">
        <f>ROUND(I183*H183,2)</f>
        <v>0</v>
      </c>
      <c r="K183" s="191" t="s">
        <v>183</v>
      </c>
      <c r="L183" s="37"/>
      <c r="M183" s="196" t="s">
        <v>1</v>
      </c>
      <c r="N183" s="197" t="s">
        <v>45</v>
      </c>
      <c r="O183" s="69"/>
      <c r="P183" s="198">
        <f>O183*H183</f>
        <v>0</v>
      </c>
      <c r="Q183" s="198">
        <v>0</v>
      </c>
      <c r="R183" s="198">
        <f>Q183*H183</f>
        <v>0</v>
      </c>
      <c r="S183" s="198">
        <v>0</v>
      </c>
      <c r="T183" s="199">
        <f>S183*H183</f>
        <v>0</v>
      </c>
      <c r="U183" s="32"/>
      <c r="V183" s="32"/>
      <c r="W183" s="32"/>
      <c r="X183" s="32"/>
      <c r="Y183" s="32"/>
      <c r="Z183" s="32"/>
      <c r="AA183" s="32"/>
      <c r="AB183" s="32"/>
      <c r="AC183" s="32"/>
      <c r="AD183" s="32"/>
      <c r="AE183" s="32"/>
      <c r="AR183" s="200" t="s">
        <v>184</v>
      </c>
      <c r="AT183" s="200" t="s">
        <v>179</v>
      </c>
      <c r="AU183" s="200" t="s">
        <v>89</v>
      </c>
      <c r="AY183" s="15" t="s">
        <v>177</v>
      </c>
      <c r="BE183" s="201">
        <f>IF(N183="základní",J183,0)</f>
        <v>0</v>
      </c>
      <c r="BF183" s="201">
        <f>IF(N183="snížená",J183,0)</f>
        <v>0</v>
      </c>
      <c r="BG183" s="201">
        <f>IF(N183="zákl. přenesená",J183,0)</f>
        <v>0</v>
      </c>
      <c r="BH183" s="201">
        <f>IF(N183="sníž. přenesená",J183,0)</f>
        <v>0</v>
      </c>
      <c r="BI183" s="201">
        <f>IF(N183="nulová",J183,0)</f>
        <v>0</v>
      </c>
      <c r="BJ183" s="15" t="s">
        <v>87</v>
      </c>
      <c r="BK183" s="201">
        <f>ROUND(I183*H183,2)</f>
        <v>0</v>
      </c>
      <c r="BL183" s="15" t="s">
        <v>184</v>
      </c>
      <c r="BM183" s="200" t="s">
        <v>766</v>
      </c>
    </row>
    <row r="184" spans="1:47" s="2" customFormat="1" ht="39">
      <c r="A184" s="32"/>
      <c r="B184" s="33"/>
      <c r="C184" s="34"/>
      <c r="D184" s="202" t="s">
        <v>186</v>
      </c>
      <c r="E184" s="34"/>
      <c r="F184" s="203" t="s">
        <v>214</v>
      </c>
      <c r="G184" s="34"/>
      <c r="H184" s="34"/>
      <c r="I184" s="204"/>
      <c r="J184" s="34"/>
      <c r="K184" s="34"/>
      <c r="L184" s="37"/>
      <c r="M184" s="205"/>
      <c r="N184" s="206"/>
      <c r="O184" s="69"/>
      <c r="P184" s="69"/>
      <c r="Q184" s="69"/>
      <c r="R184" s="69"/>
      <c r="S184" s="69"/>
      <c r="T184" s="70"/>
      <c r="U184" s="32"/>
      <c r="V184" s="32"/>
      <c r="W184" s="32"/>
      <c r="X184" s="32"/>
      <c r="Y184" s="32"/>
      <c r="Z184" s="32"/>
      <c r="AA184" s="32"/>
      <c r="AB184" s="32"/>
      <c r="AC184" s="32"/>
      <c r="AD184" s="32"/>
      <c r="AE184" s="32"/>
      <c r="AT184" s="15" t="s">
        <v>186</v>
      </c>
      <c r="AU184" s="15" t="s">
        <v>89</v>
      </c>
    </row>
    <row r="185" spans="1:47" s="2" customFormat="1" ht="48.75">
      <c r="A185" s="32"/>
      <c r="B185" s="33"/>
      <c r="C185" s="34"/>
      <c r="D185" s="202" t="s">
        <v>188</v>
      </c>
      <c r="E185" s="34"/>
      <c r="F185" s="207" t="s">
        <v>736</v>
      </c>
      <c r="G185" s="34"/>
      <c r="H185" s="34"/>
      <c r="I185" s="204"/>
      <c r="J185" s="34"/>
      <c r="K185" s="34"/>
      <c r="L185" s="37"/>
      <c r="M185" s="205"/>
      <c r="N185" s="206"/>
      <c r="O185" s="69"/>
      <c r="P185" s="69"/>
      <c r="Q185" s="69"/>
      <c r="R185" s="69"/>
      <c r="S185" s="69"/>
      <c r="T185" s="70"/>
      <c r="U185" s="32"/>
      <c r="V185" s="32"/>
      <c r="W185" s="32"/>
      <c r="X185" s="32"/>
      <c r="Y185" s="32"/>
      <c r="Z185" s="32"/>
      <c r="AA185" s="32"/>
      <c r="AB185" s="32"/>
      <c r="AC185" s="32"/>
      <c r="AD185" s="32"/>
      <c r="AE185" s="32"/>
      <c r="AT185" s="15" t="s">
        <v>188</v>
      </c>
      <c r="AU185" s="15" t="s">
        <v>89</v>
      </c>
    </row>
    <row r="186" spans="1:65" s="2" customFormat="1" ht="24.2" customHeight="1">
      <c r="A186" s="32"/>
      <c r="B186" s="33"/>
      <c r="C186" s="189" t="s">
        <v>260</v>
      </c>
      <c r="D186" s="189" t="s">
        <v>179</v>
      </c>
      <c r="E186" s="190" t="s">
        <v>211</v>
      </c>
      <c r="F186" s="191" t="s">
        <v>212</v>
      </c>
      <c r="G186" s="192" t="s">
        <v>198</v>
      </c>
      <c r="H186" s="193">
        <v>83</v>
      </c>
      <c r="I186" s="194"/>
      <c r="J186" s="195">
        <f>ROUND(I186*H186,2)</f>
        <v>0</v>
      </c>
      <c r="K186" s="191" t="s">
        <v>183</v>
      </c>
      <c r="L186" s="37"/>
      <c r="M186" s="196" t="s">
        <v>1</v>
      </c>
      <c r="N186" s="197" t="s">
        <v>45</v>
      </c>
      <c r="O186" s="69"/>
      <c r="P186" s="198">
        <f>O186*H186</f>
        <v>0</v>
      </c>
      <c r="Q186" s="198">
        <v>0</v>
      </c>
      <c r="R186" s="198">
        <f>Q186*H186</f>
        <v>0</v>
      </c>
      <c r="S186" s="198">
        <v>0</v>
      </c>
      <c r="T186" s="199">
        <f>S186*H186</f>
        <v>0</v>
      </c>
      <c r="U186" s="32"/>
      <c r="V186" s="32"/>
      <c r="W186" s="32"/>
      <c r="X186" s="32"/>
      <c r="Y186" s="32"/>
      <c r="Z186" s="32"/>
      <c r="AA186" s="32"/>
      <c r="AB186" s="32"/>
      <c r="AC186" s="32"/>
      <c r="AD186" s="32"/>
      <c r="AE186" s="32"/>
      <c r="AR186" s="200" t="s">
        <v>184</v>
      </c>
      <c r="AT186" s="200" t="s">
        <v>179</v>
      </c>
      <c r="AU186" s="200" t="s">
        <v>89</v>
      </c>
      <c r="AY186" s="15" t="s">
        <v>177</v>
      </c>
      <c r="BE186" s="201">
        <f>IF(N186="základní",J186,0)</f>
        <v>0</v>
      </c>
      <c r="BF186" s="201">
        <f>IF(N186="snížená",J186,0)</f>
        <v>0</v>
      </c>
      <c r="BG186" s="201">
        <f>IF(N186="zákl. přenesená",J186,0)</f>
        <v>0</v>
      </c>
      <c r="BH186" s="201">
        <f>IF(N186="sníž. přenesená",J186,0)</f>
        <v>0</v>
      </c>
      <c r="BI186" s="201">
        <f>IF(N186="nulová",J186,0)</f>
        <v>0</v>
      </c>
      <c r="BJ186" s="15" t="s">
        <v>87</v>
      </c>
      <c r="BK186" s="201">
        <f>ROUND(I186*H186,2)</f>
        <v>0</v>
      </c>
      <c r="BL186" s="15" t="s">
        <v>184</v>
      </c>
      <c r="BM186" s="200" t="s">
        <v>767</v>
      </c>
    </row>
    <row r="187" spans="1:47" s="2" customFormat="1" ht="39">
      <c r="A187" s="32"/>
      <c r="B187" s="33"/>
      <c r="C187" s="34"/>
      <c r="D187" s="202" t="s">
        <v>186</v>
      </c>
      <c r="E187" s="34"/>
      <c r="F187" s="203" t="s">
        <v>214</v>
      </c>
      <c r="G187" s="34"/>
      <c r="H187" s="34"/>
      <c r="I187" s="204"/>
      <c r="J187" s="34"/>
      <c r="K187" s="34"/>
      <c r="L187" s="37"/>
      <c r="M187" s="205"/>
      <c r="N187" s="206"/>
      <c r="O187" s="69"/>
      <c r="P187" s="69"/>
      <c r="Q187" s="69"/>
      <c r="R187" s="69"/>
      <c r="S187" s="69"/>
      <c r="T187" s="70"/>
      <c r="U187" s="32"/>
      <c r="V187" s="32"/>
      <c r="W187" s="32"/>
      <c r="X187" s="32"/>
      <c r="Y187" s="32"/>
      <c r="Z187" s="32"/>
      <c r="AA187" s="32"/>
      <c r="AB187" s="32"/>
      <c r="AC187" s="32"/>
      <c r="AD187" s="32"/>
      <c r="AE187" s="32"/>
      <c r="AT187" s="15" t="s">
        <v>186</v>
      </c>
      <c r="AU187" s="15" t="s">
        <v>89</v>
      </c>
    </row>
    <row r="188" spans="1:47" s="2" customFormat="1" ht="19.5">
      <c r="A188" s="32"/>
      <c r="B188" s="33"/>
      <c r="C188" s="34"/>
      <c r="D188" s="202" t="s">
        <v>188</v>
      </c>
      <c r="E188" s="34"/>
      <c r="F188" s="207" t="s">
        <v>768</v>
      </c>
      <c r="G188" s="34"/>
      <c r="H188" s="34"/>
      <c r="I188" s="204"/>
      <c r="J188" s="34"/>
      <c r="K188" s="34"/>
      <c r="L188" s="37"/>
      <c r="M188" s="205"/>
      <c r="N188" s="206"/>
      <c r="O188" s="69"/>
      <c r="P188" s="69"/>
      <c r="Q188" s="69"/>
      <c r="R188" s="69"/>
      <c r="S188" s="69"/>
      <c r="T188" s="70"/>
      <c r="U188" s="32"/>
      <c r="V188" s="32"/>
      <c r="W188" s="32"/>
      <c r="X188" s="32"/>
      <c r="Y188" s="32"/>
      <c r="Z188" s="32"/>
      <c r="AA188" s="32"/>
      <c r="AB188" s="32"/>
      <c r="AC188" s="32"/>
      <c r="AD188" s="32"/>
      <c r="AE188" s="32"/>
      <c r="AT188" s="15" t="s">
        <v>188</v>
      </c>
      <c r="AU188" s="15" t="s">
        <v>89</v>
      </c>
    </row>
    <row r="189" spans="1:65" s="2" customFormat="1" ht="24.2" customHeight="1">
      <c r="A189" s="32"/>
      <c r="B189" s="33"/>
      <c r="C189" s="189" t="s">
        <v>266</v>
      </c>
      <c r="D189" s="189" t="s">
        <v>179</v>
      </c>
      <c r="E189" s="190" t="s">
        <v>211</v>
      </c>
      <c r="F189" s="191" t="s">
        <v>212</v>
      </c>
      <c r="G189" s="192" t="s">
        <v>198</v>
      </c>
      <c r="H189" s="193">
        <v>28.189</v>
      </c>
      <c r="I189" s="194"/>
      <c r="J189" s="195">
        <f>ROUND(I189*H189,2)</f>
        <v>0</v>
      </c>
      <c r="K189" s="191" t="s">
        <v>183</v>
      </c>
      <c r="L189" s="37"/>
      <c r="M189" s="196" t="s">
        <v>1</v>
      </c>
      <c r="N189" s="197" t="s">
        <v>45</v>
      </c>
      <c r="O189" s="69"/>
      <c r="P189" s="198">
        <f>O189*H189</f>
        <v>0</v>
      </c>
      <c r="Q189" s="198">
        <v>0</v>
      </c>
      <c r="R189" s="198">
        <f>Q189*H189</f>
        <v>0</v>
      </c>
      <c r="S189" s="198">
        <v>0</v>
      </c>
      <c r="T189" s="199">
        <f>S189*H189</f>
        <v>0</v>
      </c>
      <c r="U189" s="32"/>
      <c r="V189" s="32"/>
      <c r="W189" s="32"/>
      <c r="X189" s="32"/>
      <c r="Y189" s="32"/>
      <c r="Z189" s="32"/>
      <c r="AA189" s="32"/>
      <c r="AB189" s="32"/>
      <c r="AC189" s="32"/>
      <c r="AD189" s="32"/>
      <c r="AE189" s="32"/>
      <c r="AR189" s="200" t="s">
        <v>184</v>
      </c>
      <c r="AT189" s="200" t="s">
        <v>179</v>
      </c>
      <c r="AU189" s="200" t="s">
        <v>89</v>
      </c>
      <c r="AY189" s="15" t="s">
        <v>177</v>
      </c>
      <c r="BE189" s="201">
        <f>IF(N189="základní",J189,0)</f>
        <v>0</v>
      </c>
      <c r="BF189" s="201">
        <f>IF(N189="snížená",J189,0)</f>
        <v>0</v>
      </c>
      <c r="BG189" s="201">
        <f>IF(N189="zákl. přenesená",J189,0)</f>
        <v>0</v>
      </c>
      <c r="BH189" s="201">
        <f>IF(N189="sníž. přenesená",J189,0)</f>
        <v>0</v>
      </c>
      <c r="BI189" s="201">
        <f>IF(N189="nulová",J189,0)</f>
        <v>0</v>
      </c>
      <c r="BJ189" s="15" t="s">
        <v>87</v>
      </c>
      <c r="BK189" s="201">
        <f>ROUND(I189*H189,2)</f>
        <v>0</v>
      </c>
      <c r="BL189" s="15" t="s">
        <v>184</v>
      </c>
      <c r="BM189" s="200" t="s">
        <v>769</v>
      </c>
    </row>
    <row r="190" spans="1:47" s="2" customFormat="1" ht="39">
      <c r="A190" s="32"/>
      <c r="B190" s="33"/>
      <c r="C190" s="34"/>
      <c r="D190" s="202" t="s">
        <v>186</v>
      </c>
      <c r="E190" s="34"/>
      <c r="F190" s="203" t="s">
        <v>214</v>
      </c>
      <c r="G190" s="34"/>
      <c r="H190" s="34"/>
      <c r="I190" s="204"/>
      <c r="J190" s="34"/>
      <c r="K190" s="34"/>
      <c r="L190" s="37"/>
      <c r="M190" s="205"/>
      <c r="N190" s="206"/>
      <c r="O190" s="69"/>
      <c r="P190" s="69"/>
      <c r="Q190" s="69"/>
      <c r="R190" s="69"/>
      <c r="S190" s="69"/>
      <c r="T190" s="70"/>
      <c r="U190" s="32"/>
      <c r="V190" s="32"/>
      <c r="W190" s="32"/>
      <c r="X190" s="32"/>
      <c r="Y190" s="32"/>
      <c r="Z190" s="32"/>
      <c r="AA190" s="32"/>
      <c r="AB190" s="32"/>
      <c r="AC190" s="32"/>
      <c r="AD190" s="32"/>
      <c r="AE190" s="32"/>
      <c r="AT190" s="15" t="s">
        <v>186</v>
      </c>
      <c r="AU190" s="15" t="s">
        <v>89</v>
      </c>
    </row>
    <row r="191" spans="1:47" s="2" customFormat="1" ht="19.5">
      <c r="A191" s="32"/>
      <c r="B191" s="33"/>
      <c r="C191" s="34"/>
      <c r="D191" s="202" t="s">
        <v>188</v>
      </c>
      <c r="E191" s="34"/>
      <c r="F191" s="207" t="s">
        <v>536</v>
      </c>
      <c r="G191" s="34"/>
      <c r="H191" s="34"/>
      <c r="I191" s="204"/>
      <c r="J191" s="34"/>
      <c r="K191" s="34"/>
      <c r="L191" s="37"/>
      <c r="M191" s="205"/>
      <c r="N191" s="206"/>
      <c r="O191" s="69"/>
      <c r="P191" s="69"/>
      <c r="Q191" s="69"/>
      <c r="R191" s="69"/>
      <c r="S191" s="69"/>
      <c r="T191" s="70"/>
      <c r="U191" s="32"/>
      <c r="V191" s="32"/>
      <c r="W191" s="32"/>
      <c r="X191" s="32"/>
      <c r="Y191" s="32"/>
      <c r="Z191" s="32"/>
      <c r="AA191" s="32"/>
      <c r="AB191" s="32"/>
      <c r="AC191" s="32"/>
      <c r="AD191" s="32"/>
      <c r="AE191" s="32"/>
      <c r="AT191" s="15" t="s">
        <v>188</v>
      </c>
      <c r="AU191" s="15" t="s">
        <v>89</v>
      </c>
    </row>
    <row r="192" spans="1:65" s="2" customFormat="1" ht="24.2" customHeight="1">
      <c r="A192" s="32"/>
      <c r="B192" s="33"/>
      <c r="C192" s="189" t="s">
        <v>7</v>
      </c>
      <c r="D192" s="189" t="s">
        <v>179</v>
      </c>
      <c r="E192" s="190" t="s">
        <v>211</v>
      </c>
      <c r="F192" s="191" t="s">
        <v>212</v>
      </c>
      <c r="G192" s="192" t="s">
        <v>198</v>
      </c>
      <c r="H192" s="193">
        <v>110.4</v>
      </c>
      <c r="I192" s="194"/>
      <c r="J192" s="195">
        <f>ROUND(I192*H192,2)</f>
        <v>0</v>
      </c>
      <c r="K192" s="191" t="s">
        <v>183</v>
      </c>
      <c r="L192" s="37"/>
      <c r="M192" s="196" t="s">
        <v>1</v>
      </c>
      <c r="N192" s="197" t="s">
        <v>45</v>
      </c>
      <c r="O192" s="69"/>
      <c r="P192" s="198">
        <f>O192*H192</f>
        <v>0</v>
      </c>
      <c r="Q192" s="198">
        <v>0</v>
      </c>
      <c r="R192" s="198">
        <f>Q192*H192</f>
        <v>0</v>
      </c>
      <c r="S192" s="198">
        <v>0</v>
      </c>
      <c r="T192" s="199">
        <f>S192*H192</f>
        <v>0</v>
      </c>
      <c r="U192" s="32"/>
      <c r="V192" s="32"/>
      <c r="W192" s="32"/>
      <c r="X192" s="32"/>
      <c r="Y192" s="32"/>
      <c r="Z192" s="32"/>
      <c r="AA192" s="32"/>
      <c r="AB192" s="32"/>
      <c r="AC192" s="32"/>
      <c r="AD192" s="32"/>
      <c r="AE192" s="32"/>
      <c r="AR192" s="200" t="s">
        <v>184</v>
      </c>
      <c r="AT192" s="200" t="s">
        <v>179</v>
      </c>
      <c r="AU192" s="200" t="s">
        <v>89</v>
      </c>
      <c r="AY192" s="15" t="s">
        <v>177</v>
      </c>
      <c r="BE192" s="201">
        <f>IF(N192="základní",J192,0)</f>
        <v>0</v>
      </c>
      <c r="BF192" s="201">
        <f>IF(N192="snížená",J192,0)</f>
        <v>0</v>
      </c>
      <c r="BG192" s="201">
        <f>IF(N192="zákl. přenesená",J192,0)</f>
        <v>0</v>
      </c>
      <c r="BH192" s="201">
        <f>IF(N192="sníž. přenesená",J192,0)</f>
        <v>0</v>
      </c>
      <c r="BI192" s="201">
        <f>IF(N192="nulová",J192,0)</f>
        <v>0</v>
      </c>
      <c r="BJ192" s="15" t="s">
        <v>87</v>
      </c>
      <c r="BK192" s="201">
        <f>ROUND(I192*H192,2)</f>
        <v>0</v>
      </c>
      <c r="BL192" s="15" t="s">
        <v>184</v>
      </c>
      <c r="BM192" s="200" t="s">
        <v>770</v>
      </c>
    </row>
    <row r="193" spans="1:47" s="2" customFormat="1" ht="39">
      <c r="A193" s="32"/>
      <c r="B193" s="33"/>
      <c r="C193" s="34"/>
      <c r="D193" s="202" t="s">
        <v>186</v>
      </c>
      <c r="E193" s="34"/>
      <c r="F193" s="203" t="s">
        <v>214</v>
      </c>
      <c r="G193" s="34"/>
      <c r="H193" s="34"/>
      <c r="I193" s="204"/>
      <c r="J193" s="34"/>
      <c r="K193" s="34"/>
      <c r="L193" s="37"/>
      <c r="M193" s="205"/>
      <c r="N193" s="206"/>
      <c r="O193" s="69"/>
      <c r="P193" s="69"/>
      <c r="Q193" s="69"/>
      <c r="R193" s="69"/>
      <c r="S193" s="69"/>
      <c r="T193" s="70"/>
      <c r="U193" s="32"/>
      <c r="V193" s="32"/>
      <c r="W193" s="32"/>
      <c r="X193" s="32"/>
      <c r="Y193" s="32"/>
      <c r="Z193" s="32"/>
      <c r="AA193" s="32"/>
      <c r="AB193" s="32"/>
      <c r="AC193" s="32"/>
      <c r="AD193" s="32"/>
      <c r="AE193" s="32"/>
      <c r="AT193" s="15" t="s">
        <v>186</v>
      </c>
      <c r="AU193" s="15" t="s">
        <v>89</v>
      </c>
    </row>
    <row r="194" spans="1:47" s="2" customFormat="1" ht="19.5">
      <c r="A194" s="32"/>
      <c r="B194" s="33"/>
      <c r="C194" s="34"/>
      <c r="D194" s="202" t="s">
        <v>188</v>
      </c>
      <c r="E194" s="34"/>
      <c r="F194" s="207" t="s">
        <v>244</v>
      </c>
      <c r="G194" s="34"/>
      <c r="H194" s="34"/>
      <c r="I194" s="204"/>
      <c r="J194" s="34"/>
      <c r="K194" s="34"/>
      <c r="L194" s="37"/>
      <c r="M194" s="205"/>
      <c r="N194" s="206"/>
      <c r="O194" s="69"/>
      <c r="P194" s="69"/>
      <c r="Q194" s="69"/>
      <c r="R194" s="69"/>
      <c r="S194" s="69"/>
      <c r="T194" s="70"/>
      <c r="U194" s="32"/>
      <c r="V194" s="32"/>
      <c r="W194" s="32"/>
      <c r="X194" s="32"/>
      <c r="Y194" s="32"/>
      <c r="Z194" s="32"/>
      <c r="AA194" s="32"/>
      <c r="AB194" s="32"/>
      <c r="AC194" s="32"/>
      <c r="AD194" s="32"/>
      <c r="AE194" s="32"/>
      <c r="AT194" s="15" t="s">
        <v>188</v>
      </c>
      <c r="AU194" s="15" t="s">
        <v>89</v>
      </c>
    </row>
    <row r="195" spans="1:65" s="2" customFormat="1" ht="24.2" customHeight="1">
      <c r="A195" s="32"/>
      <c r="B195" s="33"/>
      <c r="C195" s="189" t="s">
        <v>276</v>
      </c>
      <c r="D195" s="189" t="s">
        <v>179</v>
      </c>
      <c r="E195" s="190" t="s">
        <v>771</v>
      </c>
      <c r="F195" s="191" t="s">
        <v>772</v>
      </c>
      <c r="G195" s="192" t="s">
        <v>198</v>
      </c>
      <c r="H195" s="193">
        <v>732.227</v>
      </c>
      <c r="I195" s="194"/>
      <c r="J195" s="195">
        <f>ROUND(I195*H195,2)</f>
        <v>0</v>
      </c>
      <c r="K195" s="191" t="s">
        <v>183</v>
      </c>
      <c r="L195" s="37"/>
      <c r="M195" s="196" t="s">
        <v>1</v>
      </c>
      <c r="N195" s="197" t="s">
        <v>45</v>
      </c>
      <c r="O195" s="69"/>
      <c r="P195" s="198">
        <f>O195*H195</f>
        <v>0</v>
      </c>
      <c r="Q195" s="198">
        <v>0</v>
      </c>
      <c r="R195" s="198">
        <f>Q195*H195</f>
        <v>0</v>
      </c>
      <c r="S195" s="198">
        <v>0</v>
      </c>
      <c r="T195" s="199">
        <f>S195*H195</f>
        <v>0</v>
      </c>
      <c r="U195" s="32"/>
      <c r="V195" s="32"/>
      <c r="W195" s="32"/>
      <c r="X195" s="32"/>
      <c r="Y195" s="32"/>
      <c r="Z195" s="32"/>
      <c r="AA195" s="32"/>
      <c r="AB195" s="32"/>
      <c r="AC195" s="32"/>
      <c r="AD195" s="32"/>
      <c r="AE195" s="32"/>
      <c r="AR195" s="200" t="s">
        <v>184</v>
      </c>
      <c r="AT195" s="200" t="s">
        <v>179</v>
      </c>
      <c r="AU195" s="200" t="s">
        <v>89</v>
      </c>
      <c r="AY195" s="15" t="s">
        <v>177</v>
      </c>
      <c r="BE195" s="201">
        <f>IF(N195="základní",J195,0)</f>
        <v>0</v>
      </c>
      <c r="BF195" s="201">
        <f>IF(N195="snížená",J195,0)</f>
        <v>0</v>
      </c>
      <c r="BG195" s="201">
        <f>IF(N195="zákl. přenesená",J195,0)</f>
        <v>0</v>
      </c>
      <c r="BH195" s="201">
        <f>IF(N195="sníž. přenesená",J195,0)</f>
        <v>0</v>
      </c>
      <c r="BI195" s="201">
        <f>IF(N195="nulová",J195,0)</f>
        <v>0</v>
      </c>
      <c r="BJ195" s="15" t="s">
        <v>87</v>
      </c>
      <c r="BK195" s="201">
        <f>ROUND(I195*H195,2)</f>
        <v>0</v>
      </c>
      <c r="BL195" s="15" t="s">
        <v>184</v>
      </c>
      <c r="BM195" s="200" t="s">
        <v>773</v>
      </c>
    </row>
    <row r="196" spans="1:47" s="2" customFormat="1" ht="39">
      <c r="A196" s="32"/>
      <c r="B196" s="33"/>
      <c r="C196" s="34"/>
      <c r="D196" s="202" t="s">
        <v>186</v>
      </c>
      <c r="E196" s="34"/>
      <c r="F196" s="203" t="s">
        <v>774</v>
      </c>
      <c r="G196" s="34"/>
      <c r="H196" s="34"/>
      <c r="I196" s="204"/>
      <c r="J196" s="34"/>
      <c r="K196" s="34"/>
      <c r="L196" s="37"/>
      <c r="M196" s="205"/>
      <c r="N196" s="206"/>
      <c r="O196" s="69"/>
      <c r="P196" s="69"/>
      <c r="Q196" s="69"/>
      <c r="R196" s="69"/>
      <c r="S196" s="69"/>
      <c r="T196" s="70"/>
      <c r="U196" s="32"/>
      <c r="V196" s="32"/>
      <c r="W196" s="32"/>
      <c r="X196" s="32"/>
      <c r="Y196" s="32"/>
      <c r="Z196" s="32"/>
      <c r="AA196" s="32"/>
      <c r="AB196" s="32"/>
      <c r="AC196" s="32"/>
      <c r="AD196" s="32"/>
      <c r="AE196" s="32"/>
      <c r="AT196" s="15" t="s">
        <v>186</v>
      </c>
      <c r="AU196" s="15" t="s">
        <v>89</v>
      </c>
    </row>
    <row r="197" spans="1:65" s="2" customFormat="1" ht="14.45" customHeight="1">
      <c r="A197" s="32"/>
      <c r="B197" s="33"/>
      <c r="C197" s="189" t="s">
        <v>282</v>
      </c>
      <c r="D197" s="189" t="s">
        <v>179</v>
      </c>
      <c r="E197" s="190" t="s">
        <v>221</v>
      </c>
      <c r="F197" s="191" t="s">
        <v>222</v>
      </c>
      <c r="G197" s="192" t="s">
        <v>198</v>
      </c>
      <c r="H197" s="193">
        <v>1765.14</v>
      </c>
      <c r="I197" s="194"/>
      <c r="J197" s="195">
        <f>ROUND(I197*H197,2)</f>
        <v>0</v>
      </c>
      <c r="K197" s="191" t="s">
        <v>183</v>
      </c>
      <c r="L197" s="37"/>
      <c r="M197" s="196" t="s">
        <v>1</v>
      </c>
      <c r="N197" s="197" t="s">
        <v>45</v>
      </c>
      <c r="O197" s="69"/>
      <c r="P197" s="198">
        <f>O197*H197</f>
        <v>0</v>
      </c>
      <c r="Q197" s="198">
        <v>0</v>
      </c>
      <c r="R197" s="198">
        <f>Q197*H197</f>
        <v>0</v>
      </c>
      <c r="S197" s="198">
        <v>0</v>
      </c>
      <c r="T197" s="199">
        <f>S197*H197</f>
        <v>0</v>
      </c>
      <c r="U197" s="32"/>
      <c r="V197" s="32"/>
      <c r="W197" s="32"/>
      <c r="X197" s="32"/>
      <c r="Y197" s="32"/>
      <c r="Z197" s="32"/>
      <c r="AA197" s="32"/>
      <c r="AB197" s="32"/>
      <c r="AC197" s="32"/>
      <c r="AD197" s="32"/>
      <c r="AE197" s="32"/>
      <c r="AR197" s="200" t="s">
        <v>184</v>
      </c>
      <c r="AT197" s="200" t="s">
        <v>179</v>
      </c>
      <c r="AU197" s="200" t="s">
        <v>89</v>
      </c>
      <c r="AY197" s="15" t="s">
        <v>177</v>
      </c>
      <c r="BE197" s="201">
        <f>IF(N197="základní",J197,0)</f>
        <v>0</v>
      </c>
      <c r="BF197" s="201">
        <f>IF(N197="snížená",J197,0)</f>
        <v>0</v>
      </c>
      <c r="BG197" s="201">
        <f>IF(N197="zákl. přenesená",J197,0)</f>
        <v>0</v>
      </c>
      <c r="BH197" s="201">
        <f>IF(N197="sníž. přenesená",J197,0)</f>
        <v>0</v>
      </c>
      <c r="BI197" s="201">
        <f>IF(N197="nulová",J197,0)</f>
        <v>0</v>
      </c>
      <c r="BJ197" s="15" t="s">
        <v>87</v>
      </c>
      <c r="BK197" s="201">
        <f>ROUND(I197*H197,2)</f>
        <v>0</v>
      </c>
      <c r="BL197" s="15" t="s">
        <v>184</v>
      </c>
      <c r="BM197" s="200" t="s">
        <v>775</v>
      </c>
    </row>
    <row r="198" spans="1:47" s="2" customFormat="1" ht="11.25">
      <c r="A198" s="32"/>
      <c r="B198" s="33"/>
      <c r="C198" s="34"/>
      <c r="D198" s="202" t="s">
        <v>186</v>
      </c>
      <c r="E198" s="34"/>
      <c r="F198" s="203" t="s">
        <v>222</v>
      </c>
      <c r="G198" s="34"/>
      <c r="H198" s="34"/>
      <c r="I198" s="204"/>
      <c r="J198" s="34"/>
      <c r="K198" s="34"/>
      <c r="L198" s="37"/>
      <c r="M198" s="205"/>
      <c r="N198" s="206"/>
      <c r="O198" s="69"/>
      <c r="P198" s="69"/>
      <c r="Q198" s="69"/>
      <c r="R198" s="69"/>
      <c r="S198" s="69"/>
      <c r="T198" s="70"/>
      <c r="U198" s="32"/>
      <c r="V198" s="32"/>
      <c r="W198" s="32"/>
      <c r="X198" s="32"/>
      <c r="Y198" s="32"/>
      <c r="Z198" s="32"/>
      <c r="AA198" s="32"/>
      <c r="AB198" s="32"/>
      <c r="AC198" s="32"/>
      <c r="AD198" s="32"/>
      <c r="AE198" s="32"/>
      <c r="AT198" s="15" t="s">
        <v>186</v>
      </c>
      <c r="AU198" s="15" t="s">
        <v>89</v>
      </c>
    </row>
    <row r="199" spans="1:47" s="2" customFormat="1" ht="19.5">
      <c r="A199" s="32"/>
      <c r="B199" s="33"/>
      <c r="C199" s="34"/>
      <c r="D199" s="202" t="s">
        <v>188</v>
      </c>
      <c r="E199" s="34"/>
      <c r="F199" s="207" t="s">
        <v>539</v>
      </c>
      <c r="G199" s="34"/>
      <c r="H199" s="34"/>
      <c r="I199" s="204"/>
      <c r="J199" s="34"/>
      <c r="K199" s="34"/>
      <c r="L199" s="37"/>
      <c r="M199" s="205"/>
      <c r="N199" s="206"/>
      <c r="O199" s="69"/>
      <c r="P199" s="69"/>
      <c r="Q199" s="69"/>
      <c r="R199" s="69"/>
      <c r="S199" s="69"/>
      <c r="T199" s="70"/>
      <c r="U199" s="32"/>
      <c r="V199" s="32"/>
      <c r="W199" s="32"/>
      <c r="X199" s="32"/>
      <c r="Y199" s="32"/>
      <c r="Z199" s="32"/>
      <c r="AA199" s="32"/>
      <c r="AB199" s="32"/>
      <c r="AC199" s="32"/>
      <c r="AD199" s="32"/>
      <c r="AE199" s="32"/>
      <c r="AT199" s="15" t="s">
        <v>188</v>
      </c>
      <c r="AU199" s="15" t="s">
        <v>89</v>
      </c>
    </row>
    <row r="200" spans="1:65" s="2" customFormat="1" ht="14.45" customHeight="1">
      <c r="A200" s="32"/>
      <c r="B200" s="33"/>
      <c r="C200" s="189" t="s">
        <v>288</v>
      </c>
      <c r="D200" s="189" t="s">
        <v>179</v>
      </c>
      <c r="E200" s="190" t="s">
        <v>221</v>
      </c>
      <c r="F200" s="191" t="s">
        <v>222</v>
      </c>
      <c r="G200" s="192" t="s">
        <v>198</v>
      </c>
      <c r="H200" s="193">
        <v>412</v>
      </c>
      <c r="I200" s="194"/>
      <c r="J200" s="195">
        <f>ROUND(I200*H200,2)</f>
        <v>0</v>
      </c>
      <c r="K200" s="191" t="s">
        <v>183</v>
      </c>
      <c r="L200" s="37"/>
      <c r="M200" s="196" t="s">
        <v>1</v>
      </c>
      <c r="N200" s="197" t="s">
        <v>45</v>
      </c>
      <c r="O200" s="69"/>
      <c r="P200" s="198">
        <f>O200*H200</f>
        <v>0</v>
      </c>
      <c r="Q200" s="198">
        <v>0</v>
      </c>
      <c r="R200" s="198">
        <f>Q200*H200</f>
        <v>0</v>
      </c>
      <c r="S200" s="198">
        <v>0</v>
      </c>
      <c r="T200" s="199">
        <f>S200*H200</f>
        <v>0</v>
      </c>
      <c r="U200" s="32"/>
      <c r="V200" s="32"/>
      <c r="W200" s="32"/>
      <c r="X200" s="32"/>
      <c r="Y200" s="32"/>
      <c r="Z200" s="32"/>
      <c r="AA200" s="32"/>
      <c r="AB200" s="32"/>
      <c r="AC200" s="32"/>
      <c r="AD200" s="32"/>
      <c r="AE200" s="32"/>
      <c r="AR200" s="200" t="s">
        <v>184</v>
      </c>
      <c r="AT200" s="200" t="s">
        <v>179</v>
      </c>
      <c r="AU200" s="200" t="s">
        <v>89</v>
      </c>
      <c r="AY200" s="15" t="s">
        <v>177</v>
      </c>
      <c r="BE200" s="201">
        <f>IF(N200="základní",J200,0)</f>
        <v>0</v>
      </c>
      <c r="BF200" s="201">
        <f>IF(N200="snížená",J200,0)</f>
        <v>0</v>
      </c>
      <c r="BG200" s="201">
        <f>IF(N200="zákl. přenesená",J200,0)</f>
        <v>0</v>
      </c>
      <c r="BH200" s="201">
        <f>IF(N200="sníž. přenesená",J200,0)</f>
        <v>0</v>
      </c>
      <c r="BI200" s="201">
        <f>IF(N200="nulová",J200,0)</f>
        <v>0</v>
      </c>
      <c r="BJ200" s="15" t="s">
        <v>87</v>
      </c>
      <c r="BK200" s="201">
        <f>ROUND(I200*H200,2)</f>
        <v>0</v>
      </c>
      <c r="BL200" s="15" t="s">
        <v>184</v>
      </c>
      <c r="BM200" s="200" t="s">
        <v>776</v>
      </c>
    </row>
    <row r="201" spans="1:47" s="2" customFormat="1" ht="11.25">
      <c r="A201" s="32"/>
      <c r="B201" s="33"/>
      <c r="C201" s="34"/>
      <c r="D201" s="202" t="s">
        <v>186</v>
      </c>
      <c r="E201" s="34"/>
      <c r="F201" s="203" t="s">
        <v>222</v>
      </c>
      <c r="G201" s="34"/>
      <c r="H201" s="34"/>
      <c r="I201" s="204"/>
      <c r="J201" s="34"/>
      <c r="K201" s="34"/>
      <c r="L201" s="37"/>
      <c r="M201" s="205"/>
      <c r="N201" s="206"/>
      <c r="O201" s="69"/>
      <c r="P201" s="69"/>
      <c r="Q201" s="69"/>
      <c r="R201" s="69"/>
      <c r="S201" s="69"/>
      <c r="T201" s="70"/>
      <c r="U201" s="32"/>
      <c r="V201" s="32"/>
      <c r="W201" s="32"/>
      <c r="X201" s="32"/>
      <c r="Y201" s="32"/>
      <c r="Z201" s="32"/>
      <c r="AA201" s="32"/>
      <c r="AB201" s="32"/>
      <c r="AC201" s="32"/>
      <c r="AD201" s="32"/>
      <c r="AE201" s="32"/>
      <c r="AT201" s="15" t="s">
        <v>186</v>
      </c>
      <c r="AU201" s="15" t="s">
        <v>89</v>
      </c>
    </row>
    <row r="202" spans="1:47" s="2" customFormat="1" ht="48.75">
      <c r="A202" s="32"/>
      <c r="B202" s="33"/>
      <c r="C202" s="34"/>
      <c r="D202" s="202" t="s">
        <v>188</v>
      </c>
      <c r="E202" s="34"/>
      <c r="F202" s="207" t="s">
        <v>734</v>
      </c>
      <c r="G202" s="34"/>
      <c r="H202" s="34"/>
      <c r="I202" s="204"/>
      <c r="J202" s="34"/>
      <c r="K202" s="34"/>
      <c r="L202" s="37"/>
      <c r="M202" s="205"/>
      <c r="N202" s="206"/>
      <c r="O202" s="69"/>
      <c r="P202" s="69"/>
      <c r="Q202" s="69"/>
      <c r="R202" s="69"/>
      <c r="S202" s="69"/>
      <c r="T202" s="70"/>
      <c r="U202" s="32"/>
      <c r="V202" s="32"/>
      <c r="W202" s="32"/>
      <c r="X202" s="32"/>
      <c r="Y202" s="32"/>
      <c r="Z202" s="32"/>
      <c r="AA202" s="32"/>
      <c r="AB202" s="32"/>
      <c r="AC202" s="32"/>
      <c r="AD202" s="32"/>
      <c r="AE202" s="32"/>
      <c r="AT202" s="15" t="s">
        <v>188</v>
      </c>
      <c r="AU202" s="15" t="s">
        <v>89</v>
      </c>
    </row>
    <row r="203" spans="1:65" s="2" customFormat="1" ht="14.45" customHeight="1">
      <c r="A203" s="32"/>
      <c r="B203" s="33"/>
      <c r="C203" s="189" t="s">
        <v>294</v>
      </c>
      <c r="D203" s="189" t="s">
        <v>179</v>
      </c>
      <c r="E203" s="190" t="s">
        <v>221</v>
      </c>
      <c r="F203" s="191" t="s">
        <v>222</v>
      </c>
      <c r="G203" s="192" t="s">
        <v>198</v>
      </c>
      <c r="H203" s="193">
        <v>872.41</v>
      </c>
      <c r="I203" s="194"/>
      <c r="J203" s="195">
        <f>ROUND(I203*H203,2)</f>
        <v>0</v>
      </c>
      <c r="K203" s="191" t="s">
        <v>183</v>
      </c>
      <c r="L203" s="37"/>
      <c r="M203" s="196" t="s">
        <v>1</v>
      </c>
      <c r="N203" s="197" t="s">
        <v>45</v>
      </c>
      <c r="O203" s="69"/>
      <c r="P203" s="198">
        <f>O203*H203</f>
        <v>0</v>
      </c>
      <c r="Q203" s="198">
        <v>0</v>
      </c>
      <c r="R203" s="198">
        <f>Q203*H203</f>
        <v>0</v>
      </c>
      <c r="S203" s="198">
        <v>0</v>
      </c>
      <c r="T203" s="199">
        <f>S203*H203</f>
        <v>0</v>
      </c>
      <c r="U203" s="32"/>
      <c r="V203" s="32"/>
      <c r="W203" s="32"/>
      <c r="X203" s="32"/>
      <c r="Y203" s="32"/>
      <c r="Z203" s="32"/>
      <c r="AA203" s="32"/>
      <c r="AB203" s="32"/>
      <c r="AC203" s="32"/>
      <c r="AD203" s="32"/>
      <c r="AE203" s="32"/>
      <c r="AR203" s="200" t="s">
        <v>184</v>
      </c>
      <c r="AT203" s="200" t="s">
        <v>179</v>
      </c>
      <c r="AU203" s="200" t="s">
        <v>89</v>
      </c>
      <c r="AY203" s="15" t="s">
        <v>177</v>
      </c>
      <c r="BE203" s="201">
        <f>IF(N203="základní",J203,0)</f>
        <v>0</v>
      </c>
      <c r="BF203" s="201">
        <f>IF(N203="snížená",J203,0)</f>
        <v>0</v>
      </c>
      <c r="BG203" s="201">
        <f>IF(N203="zákl. přenesená",J203,0)</f>
        <v>0</v>
      </c>
      <c r="BH203" s="201">
        <f>IF(N203="sníž. přenesená",J203,0)</f>
        <v>0</v>
      </c>
      <c r="BI203" s="201">
        <f>IF(N203="nulová",J203,0)</f>
        <v>0</v>
      </c>
      <c r="BJ203" s="15" t="s">
        <v>87</v>
      </c>
      <c r="BK203" s="201">
        <f>ROUND(I203*H203,2)</f>
        <v>0</v>
      </c>
      <c r="BL203" s="15" t="s">
        <v>184</v>
      </c>
      <c r="BM203" s="200" t="s">
        <v>777</v>
      </c>
    </row>
    <row r="204" spans="1:47" s="2" customFormat="1" ht="11.25">
      <c r="A204" s="32"/>
      <c r="B204" s="33"/>
      <c r="C204" s="34"/>
      <c r="D204" s="202" t="s">
        <v>186</v>
      </c>
      <c r="E204" s="34"/>
      <c r="F204" s="203" t="s">
        <v>222</v>
      </c>
      <c r="G204" s="34"/>
      <c r="H204" s="34"/>
      <c r="I204" s="204"/>
      <c r="J204" s="34"/>
      <c r="K204" s="34"/>
      <c r="L204" s="37"/>
      <c r="M204" s="205"/>
      <c r="N204" s="206"/>
      <c r="O204" s="69"/>
      <c r="P204" s="69"/>
      <c r="Q204" s="69"/>
      <c r="R204" s="69"/>
      <c r="S204" s="69"/>
      <c r="T204" s="70"/>
      <c r="U204" s="32"/>
      <c r="V204" s="32"/>
      <c r="W204" s="32"/>
      <c r="X204" s="32"/>
      <c r="Y204" s="32"/>
      <c r="Z204" s="32"/>
      <c r="AA204" s="32"/>
      <c r="AB204" s="32"/>
      <c r="AC204" s="32"/>
      <c r="AD204" s="32"/>
      <c r="AE204" s="32"/>
      <c r="AT204" s="15" t="s">
        <v>186</v>
      </c>
      <c r="AU204" s="15" t="s">
        <v>89</v>
      </c>
    </row>
    <row r="205" spans="1:47" s="2" customFormat="1" ht="48.75">
      <c r="A205" s="32"/>
      <c r="B205" s="33"/>
      <c r="C205" s="34"/>
      <c r="D205" s="202" t="s">
        <v>188</v>
      </c>
      <c r="E205" s="34"/>
      <c r="F205" s="207" t="s">
        <v>736</v>
      </c>
      <c r="G205" s="34"/>
      <c r="H205" s="34"/>
      <c r="I205" s="204"/>
      <c r="J205" s="34"/>
      <c r="K205" s="34"/>
      <c r="L205" s="37"/>
      <c r="M205" s="205"/>
      <c r="N205" s="206"/>
      <c r="O205" s="69"/>
      <c r="P205" s="69"/>
      <c r="Q205" s="69"/>
      <c r="R205" s="69"/>
      <c r="S205" s="69"/>
      <c r="T205" s="70"/>
      <c r="U205" s="32"/>
      <c r="V205" s="32"/>
      <c r="W205" s="32"/>
      <c r="X205" s="32"/>
      <c r="Y205" s="32"/>
      <c r="Z205" s="32"/>
      <c r="AA205" s="32"/>
      <c r="AB205" s="32"/>
      <c r="AC205" s="32"/>
      <c r="AD205" s="32"/>
      <c r="AE205" s="32"/>
      <c r="AT205" s="15" t="s">
        <v>188</v>
      </c>
      <c r="AU205" s="15" t="s">
        <v>89</v>
      </c>
    </row>
    <row r="206" spans="1:65" s="2" customFormat="1" ht="14.45" customHeight="1">
      <c r="A206" s="32"/>
      <c r="B206" s="33"/>
      <c r="C206" s="189" t="s">
        <v>300</v>
      </c>
      <c r="D206" s="189" t="s">
        <v>179</v>
      </c>
      <c r="E206" s="190" t="s">
        <v>221</v>
      </c>
      <c r="F206" s="191" t="s">
        <v>222</v>
      </c>
      <c r="G206" s="192" t="s">
        <v>198</v>
      </c>
      <c r="H206" s="193">
        <v>83</v>
      </c>
      <c r="I206" s="194"/>
      <c r="J206" s="195">
        <f>ROUND(I206*H206,2)</f>
        <v>0</v>
      </c>
      <c r="K206" s="191" t="s">
        <v>183</v>
      </c>
      <c r="L206" s="37"/>
      <c r="M206" s="196" t="s">
        <v>1</v>
      </c>
      <c r="N206" s="197" t="s">
        <v>45</v>
      </c>
      <c r="O206" s="69"/>
      <c r="P206" s="198">
        <f>O206*H206</f>
        <v>0</v>
      </c>
      <c r="Q206" s="198">
        <v>0</v>
      </c>
      <c r="R206" s="198">
        <f>Q206*H206</f>
        <v>0</v>
      </c>
      <c r="S206" s="198">
        <v>0</v>
      </c>
      <c r="T206" s="199">
        <f>S206*H206</f>
        <v>0</v>
      </c>
      <c r="U206" s="32"/>
      <c r="V206" s="32"/>
      <c r="W206" s="32"/>
      <c r="X206" s="32"/>
      <c r="Y206" s="32"/>
      <c r="Z206" s="32"/>
      <c r="AA206" s="32"/>
      <c r="AB206" s="32"/>
      <c r="AC206" s="32"/>
      <c r="AD206" s="32"/>
      <c r="AE206" s="32"/>
      <c r="AR206" s="200" t="s">
        <v>184</v>
      </c>
      <c r="AT206" s="200" t="s">
        <v>179</v>
      </c>
      <c r="AU206" s="200" t="s">
        <v>89</v>
      </c>
      <c r="AY206" s="15" t="s">
        <v>177</v>
      </c>
      <c r="BE206" s="201">
        <f>IF(N206="základní",J206,0)</f>
        <v>0</v>
      </c>
      <c r="BF206" s="201">
        <f>IF(N206="snížená",J206,0)</f>
        <v>0</v>
      </c>
      <c r="BG206" s="201">
        <f>IF(N206="zákl. přenesená",J206,0)</f>
        <v>0</v>
      </c>
      <c r="BH206" s="201">
        <f>IF(N206="sníž. přenesená",J206,0)</f>
        <v>0</v>
      </c>
      <c r="BI206" s="201">
        <f>IF(N206="nulová",J206,0)</f>
        <v>0</v>
      </c>
      <c r="BJ206" s="15" t="s">
        <v>87</v>
      </c>
      <c r="BK206" s="201">
        <f>ROUND(I206*H206,2)</f>
        <v>0</v>
      </c>
      <c r="BL206" s="15" t="s">
        <v>184</v>
      </c>
      <c r="BM206" s="200" t="s">
        <v>778</v>
      </c>
    </row>
    <row r="207" spans="1:47" s="2" customFormat="1" ht="11.25">
      <c r="A207" s="32"/>
      <c r="B207" s="33"/>
      <c r="C207" s="34"/>
      <c r="D207" s="202" t="s">
        <v>186</v>
      </c>
      <c r="E207" s="34"/>
      <c r="F207" s="203" t="s">
        <v>222</v>
      </c>
      <c r="G207" s="34"/>
      <c r="H207" s="34"/>
      <c r="I207" s="204"/>
      <c r="J207" s="34"/>
      <c r="K207" s="34"/>
      <c r="L207" s="37"/>
      <c r="M207" s="205"/>
      <c r="N207" s="206"/>
      <c r="O207" s="69"/>
      <c r="P207" s="69"/>
      <c r="Q207" s="69"/>
      <c r="R207" s="69"/>
      <c r="S207" s="69"/>
      <c r="T207" s="70"/>
      <c r="U207" s="32"/>
      <c r="V207" s="32"/>
      <c r="W207" s="32"/>
      <c r="X207" s="32"/>
      <c r="Y207" s="32"/>
      <c r="Z207" s="32"/>
      <c r="AA207" s="32"/>
      <c r="AB207" s="32"/>
      <c r="AC207" s="32"/>
      <c r="AD207" s="32"/>
      <c r="AE207" s="32"/>
      <c r="AT207" s="15" t="s">
        <v>186</v>
      </c>
      <c r="AU207" s="15" t="s">
        <v>89</v>
      </c>
    </row>
    <row r="208" spans="1:47" s="2" customFormat="1" ht="19.5">
      <c r="A208" s="32"/>
      <c r="B208" s="33"/>
      <c r="C208" s="34"/>
      <c r="D208" s="202" t="s">
        <v>188</v>
      </c>
      <c r="E208" s="34"/>
      <c r="F208" s="207" t="s">
        <v>768</v>
      </c>
      <c r="G208" s="34"/>
      <c r="H208" s="34"/>
      <c r="I208" s="204"/>
      <c r="J208" s="34"/>
      <c r="K208" s="34"/>
      <c r="L208" s="37"/>
      <c r="M208" s="205"/>
      <c r="N208" s="206"/>
      <c r="O208" s="69"/>
      <c r="P208" s="69"/>
      <c r="Q208" s="69"/>
      <c r="R208" s="69"/>
      <c r="S208" s="69"/>
      <c r="T208" s="70"/>
      <c r="U208" s="32"/>
      <c r="V208" s="32"/>
      <c r="W208" s="32"/>
      <c r="X208" s="32"/>
      <c r="Y208" s="32"/>
      <c r="Z208" s="32"/>
      <c r="AA208" s="32"/>
      <c r="AB208" s="32"/>
      <c r="AC208" s="32"/>
      <c r="AD208" s="32"/>
      <c r="AE208" s="32"/>
      <c r="AT208" s="15" t="s">
        <v>188</v>
      </c>
      <c r="AU208" s="15" t="s">
        <v>89</v>
      </c>
    </row>
    <row r="209" spans="1:65" s="2" customFormat="1" ht="14.45" customHeight="1">
      <c r="A209" s="32"/>
      <c r="B209" s="33"/>
      <c r="C209" s="189" t="s">
        <v>305</v>
      </c>
      <c r="D209" s="189" t="s">
        <v>179</v>
      </c>
      <c r="E209" s="190" t="s">
        <v>221</v>
      </c>
      <c r="F209" s="191" t="s">
        <v>222</v>
      </c>
      <c r="G209" s="192" t="s">
        <v>198</v>
      </c>
      <c r="H209" s="193">
        <v>28.189</v>
      </c>
      <c r="I209" s="194"/>
      <c r="J209" s="195">
        <f>ROUND(I209*H209,2)</f>
        <v>0</v>
      </c>
      <c r="K209" s="191" t="s">
        <v>183</v>
      </c>
      <c r="L209" s="37"/>
      <c r="M209" s="196" t="s">
        <v>1</v>
      </c>
      <c r="N209" s="197" t="s">
        <v>45</v>
      </c>
      <c r="O209" s="69"/>
      <c r="P209" s="198">
        <f>O209*H209</f>
        <v>0</v>
      </c>
      <c r="Q209" s="198">
        <v>0</v>
      </c>
      <c r="R209" s="198">
        <f>Q209*H209</f>
        <v>0</v>
      </c>
      <c r="S209" s="198">
        <v>0</v>
      </c>
      <c r="T209" s="199">
        <f>S209*H209</f>
        <v>0</v>
      </c>
      <c r="U209" s="32"/>
      <c r="V209" s="32"/>
      <c r="W209" s="32"/>
      <c r="X209" s="32"/>
      <c r="Y209" s="32"/>
      <c r="Z209" s="32"/>
      <c r="AA209" s="32"/>
      <c r="AB209" s="32"/>
      <c r="AC209" s="32"/>
      <c r="AD209" s="32"/>
      <c r="AE209" s="32"/>
      <c r="AR209" s="200" t="s">
        <v>184</v>
      </c>
      <c r="AT209" s="200" t="s">
        <v>179</v>
      </c>
      <c r="AU209" s="200" t="s">
        <v>89</v>
      </c>
      <c r="AY209" s="15" t="s">
        <v>177</v>
      </c>
      <c r="BE209" s="201">
        <f>IF(N209="základní",J209,0)</f>
        <v>0</v>
      </c>
      <c r="BF209" s="201">
        <f>IF(N209="snížená",J209,0)</f>
        <v>0</v>
      </c>
      <c r="BG209" s="201">
        <f>IF(N209="zákl. přenesená",J209,0)</f>
        <v>0</v>
      </c>
      <c r="BH209" s="201">
        <f>IF(N209="sníž. přenesená",J209,0)</f>
        <v>0</v>
      </c>
      <c r="BI209" s="201">
        <f>IF(N209="nulová",J209,0)</f>
        <v>0</v>
      </c>
      <c r="BJ209" s="15" t="s">
        <v>87</v>
      </c>
      <c r="BK209" s="201">
        <f>ROUND(I209*H209,2)</f>
        <v>0</v>
      </c>
      <c r="BL209" s="15" t="s">
        <v>184</v>
      </c>
      <c r="BM209" s="200" t="s">
        <v>779</v>
      </c>
    </row>
    <row r="210" spans="1:47" s="2" customFormat="1" ht="11.25">
      <c r="A210" s="32"/>
      <c r="B210" s="33"/>
      <c r="C210" s="34"/>
      <c r="D210" s="202" t="s">
        <v>186</v>
      </c>
      <c r="E210" s="34"/>
      <c r="F210" s="203" t="s">
        <v>222</v>
      </c>
      <c r="G210" s="34"/>
      <c r="H210" s="34"/>
      <c r="I210" s="204"/>
      <c r="J210" s="34"/>
      <c r="K210" s="34"/>
      <c r="L210" s="37"/>
      <c r="M210" s="205"/>
      <c r="N210" s="206"/>
      <c r="O210" s="69"/>
      <c r="P210" s="69"/>
      <c r="Q210" s="69"/>
      <c r="R210" s="69"/>
      <c r="S210" s="69"/>
      <c r="T210" s="70"/>
      <c r="U210" s="32"/>
      <c r="V210" s="32"/>
      <c r="W210" s="32"/>
      <c r="X210" s="32"/>
      <c r="Y210" s="32"/>
      <c r="Z210" s="32"/>
      <c r="AA210" s="32"/>
      <c r="AB210" s="32"/>
      <c r="AC210" s="32"/>
      <c r="AD210" s="32"/>
      <c r="AE210" s="32"/>
      <c r="AT210" s="15" t="s">
        <v>186</v>
      </c>
      <c r="AU210" s="15" t="s">
        <v>89</v>
      </c>
    </row>
    <row r="211" spans="1:47" s="2" customFormat="1" ht="19.5">
      <c r="A211" s="32"/>
      <c r="B211" s="33"/>
      <c r="C211" s="34"/>
      <c r="D211" s="202" t="s">
        <v>188</v>
      </c>
      <c r="E211" s="34"/>
      <c r="F211" s="207" t="s">
        <v>536</v>
      </c>
      <c r="G211" s="34"/>
      <c r="H211" s="34"/>
      <c r="I211" s="204"/>
      <c r="J211" s="34"/>
      <c r="K211" s="34"/>
      <c r="L211" s="37"/>
      <c r="M211" s="205"/>
      <c r="N211" s="206"/>
      <c r="O211" s="69"/>
      <c r="P211" s="69"/>
      <c r="Q211" s="69"/>
      <c r="R211" s="69"/>
      <c r="S211" s="69"/>
      <c r="T211" s="70"/>
      <c r="U211" s="32"/>
      <c r="V211" s="32"/>
      <c r="W211" s="32"/>
      <c r="X211" s="32"/>
      <c r="Y211" s="32"/>
      <c r="Z211" s="32"/>
      <c r="AA211" s="32"/>
      <c r="AB211" s="32"/>
      <c r="AC211" s="32"/>
      <c r="AD211" s="32"/>
      <c r="AE211" s="32"/>
      <c r="AT211" s="15" t="s">
        <v>188</v>
      </c>
      <c r="AU211" s="15" t="s">
        <v>89</v>
      </c>
    </row>
    <row r="212" spans="1:65" s="2" customFormat="1" ht="14.45" customHeight="1">
      <c r="A212" s="32"/>
      <c r="B212" s="33"/>
      <c r="C212" s="189" t="s">
        <v>311</v>
      </c>
      <c r="D212" s="189" t="s">
        <v>179</v>
      </c>
      <c r="E212" s="190" t="s">
        <v>221</v>
      </c>
      <c r="F212" s="191" t="s">
        <v>222</v>
      </c>
      <c r="G212" s="192" t="s">
        <v>198</v>
      </c>
      <c r="H212" s="193">
        <v>110.4</v>
      </c>
      <c r="I212" s="194"/>
      <c r="J212" s="195">
        <f>ROUND(I212*H212,2)</f>
        <v>0</v>
      </c>
      <c r="K212" s="191" t="s">
        <v>183</v>
      </c>
      <c r="L212" s="37"/>
      <c r="M212" s="196" t="s">
        <v>1</v>
      </c>
      <c r="N212" s="197" t="s">
        <v>45</v>
      </c>
      <c r="O212" s="69"/>
      <c r="P212" s="198">
        <f>O212*H212</f>
        <v>0</v>
      </c>
      <c r="Q212" s="198">
        <v>0</v>
      </c>
      <c r="R212" s="198">
        <f>Q212*H212</f>
        <v>0</v>
      </c>
      <c r="S212" s="198">
        <v>0</v>
      </c>
      <c r="T212" s="199">
        <f>S212*H212</f>
        <v>0</v>
      </c>
      <c r="U212" s="32"/>
      <c r="V212" s="32"/>
      <c r="W212" s="32"/>
      <c r="X212" s="32"/>
      <c r="Y212" s="32"/>
      <c r="Z212" s="32"/>
      <c r="AA212" s="32"/>
      <c r="AB212" s="32"/>
      <c r="AC212" s="32"/>
      <c r="AD212" s="32"/>
      <c r="AE212" s="32"/>
      <c r="AR212" s="200" t="s">
        <v>184</v>
      </c>
      <c r="AT212" s="200" t="s">
        <v>179</v>
      </c>
      <c r="AU212" s="200" t="s">
        <v>89</v>
      </c>
      <c r="AY212" s="15" t="s">
        <v>177</v>
      </c>
      <c r="BE212" s="201">
        <f>IF(N212="základní",J212,0)</f>
        <v>0</v>
      </c>
      <c r="BF212" s="201">
        <f>IF(N212="snížená",J212,0)</f>
        <v>0</v>
      </c>
      <c r="BG212" s="201">
        <f>IF(N212="zákl. přenesená",J212,0)</f>
        <v>0</v>
      </c>
      <c r="BH212" s="201">
        <f>IF(N212="sníž. přenesená",J212,0)</f>
        <v>0</v>
      </c>
      <c r="BI212" s="201">
        <f>IF(N212="nulová",J212,0)</f>
        <v>0</v>
      </c>
      <c r="BJ212" s="15" t="s">
        <v>87</v>
      </c>
      <c r="BK212" s="201">
        <f>ROUND(I212*H212,2)</f>
        <v>0</v>
      </c>
      <c r="BL212" s="15" t="s">
        <v>184</v>
      </c>
      <c r="BM212" s="200" t="s">
        <v>780</v>
      </c>
    </row>
    <row r="213" spans="1:47" s="2" customFormat="1" ht="11.25">
      <c r="A213" s="32"/>
      <c r="B213" s="33"/>
      <c r="C213" s="34"/>
      <c r="D213" s="202" t="s">
        <v>186</v>
      </c>
      <c r="E213" s="34"/>
      <c r="F213" s="203" t="s">
        <v>222</v>
      </c>
      <c r="G213" s="34"/>
      <c r="H213" s="34"/>
      <c r="I213" s="204"/>
      <c r="J213" s="34"/>
      <c r="K213" s="34"/>
      <c r="L213" s="37"/>
      <c r="M213" s="205"/>
      <c r="N213" s="206"/>
      <c r="O213" s="69"/>
      <c r="P213" s="69"/>
      <c r="Q213" s="69"/>
      <c r="R213" s="69"/>
      <c r="S213" s="69"/>
      <c r="T213" s="70"/>
      <c r="U213" s="32"/>
      <c r="V213" s="32"/>
      <c r="W213" s="32"/>
      <c r="X213" s="32"/>
      <c r="Y213" s="32"/>
      <c r="Z213" s="32"/>
      <c r="AA213" s="32"/>
      <c r="AB213" s="32"/>
      <c r="AC213" s="32"/>
      <c r="AD213" s="32"/>
      <c r="AE213" s="32"/>
      <c r="AT213" s="15" t="s">
        <v>186</v>
      </c>
      <c r="AU213" s="15" t="s">
        <v>89</v>
      </c>
    </row>
    <row r="214" spans="1:47" s="2" customFormat="1" ht="19.5">
      <c r="A214" s="32"/>
      <c r="B214" s="33"/>
      <c r="C214" s="34"/>
      <c r="D214" s="202" t="s">
        <v>188</v>
      </c>
      <c r="E214" s="34"/>
      <c r="F214" s="207" t="s">
        <v>244</v>
      </c>
      <c r="G214" s="34"/>
      <c r="H214" s="34"/>
      <c r="I214" s="204"/>
      <c r="J214" s="34"/>
      <c r="K214" s="34"/>
      <c r="L214" s="37"/>
      <c r="M214" s="205"/>
      <c r="N214" s="206"/>
      <c r="O214" s="69"/>
      <c r="P214" s="69"/>
      <c r="Q214" s="69"/>
      <c r="R214" s="69"/>
      <c r="S214" s="69"/>
      <c r="T214" s="70"/>
      <c r="U214" s="32"/>
      <c r="V214" s="32"/>
      <c r="W214" s="32"/>
      <c r="X214" s="32"/>
      <c r="Y214" s="32"/>
      <c r="Z214" s="32"/>
      <c r="AA214" s="32"/>
      <c r="AB214" s="32"/>
      <c r="AC214" s="32"/>
      <c r="AD214" s="32"/>
      <c r="AE214" s="32"/>
      <c r="AT214" s="15" t="s">
        <v>188</v>
      </c>
      <c r="AU214" s="15" t="s">
        <v>89</v>
      </c>
    </row>
    <row r="215" spans="1:65" s="2" customFormat="1" ht="24.2" customHeight="1">
      <c r="A215" s="32"/>
      <c r="B215" s="33"/>
      <c r="C215" s="189" t="s">
        <v>317</v>
      </c>
      <c r="D215" s="189" t="s">
        <v>179</v>
      </c>
      <c r="E215" s="190" t="s">
        <v>542</v>
      </c>
      <c r="F215" s="191" t="s">
        <v>543</v>
      </c>
      <c r="G215" s="192" t="s">
        <v>231</v>
      </c>
      <c r="H215" s="193">
        <v>3088.995</v>
      </c>
      <c r="I215" s="194"/>
      <c r="J215" s="195">
        <f>ROUND(I215*H215,2)</f>
        <v>0</v>
      </c>
      <c r="K215" s="191" t="s">
        <v>183</v>
      </c>
      <c r="L215" s="37"/>
      <c r="M215" s="196" t="s">
        <v>1</v>
      </c>
      <c r="N215" s="197" t="s">
        <v>45</v>
      </c>
      <c r="O215" s="69"/>
      <c r="P215" s="198">
        <f>O215*H215</f>
        <v>0</v>
      </c>
      <c r="Q215" s="198">
        <v>0</v>
      </c>
      <c r="R215" s="198">
        <f>Q215*H215</f>
        <v>0</v>
      </c>
      <c r="S215" s="198">
        <v>0</v>
      </c>
      <c r="T215" s="199">
        <f>S215*H215</f>
        <v>0</v>
      </c>
      <c r="U215" s="32"/>
      <c r="V215" s="32"/>
      <c r="W215" s="32"/>
      <c r="X215" s="32"/>
      <c r="Y215" s="32"/>
      <c r="Z215" s="32"/>
      <c r="AA215" s="32"/>
      <c r="AB215" s="32"/>
      <c r="AC215" s="32"/>
      <c r="AD215" s="32"/>
      <c r="AE215" s="32"/>
      <c r="AR215" s="200" t="s">
        <v>184</v>
      </c>
      <c r="AT215" s="200" t="s">
        <v>179</v>
      </c>
      <c r="AU215" s="200" t="s">
        <v>89</v>
      </c>
      <c r="AY215" s="15" t="s">
        <v>177</v>
      </c>
      <c r="BE215" s="201">
        <f>IF(N215="základní",J215,0)</f>
        <v>0</v>
      </c>
      <c r="BF215" s="201">
        <f>IF(N215="snížená",J215,0)</f>
        <v>0</v>
      </c>
      <c r="BG215" s="201">
        <f>IF(N215="zákl. přenesená",J215,0)</f>
        <v>0</v>
      </c>
      <c r="BH215" s="201">
        <f>IF(N215="sníž. přenesená",J215,0)</f>
        <v>0</v>
      </c>
      <c r="BI215" s="201">
        <f>IF(N215="nulová",J215,0)</f>
        <v>0</v>
      </c>
      <c r="BJ215" s="15" t="s">
        <v>87</v>
      </c>
      <c r="BK215" s="201">
        <f>ROUND(I215*H215,2)</f>
        <v>0</v>
      </c>
      <c r="BL215" s="15" t="s">
        <v>184</v>
      </c>
      <c r="BM215" s="200" t="s">
        <v>781</v>
      </c>
    </row>
    <row r="216" spans="1:47" s="2" customFormat="1" ht="29.25">
      <c r="A216" s="32"/>
      <c r="B216" s="33"/>
      <c r="C216" s="34"/>
      <c r="D216" s="202" t="s">
        <v>186</v>
      </c>
      <c r="E216" s="34"/>
      <c r="F216" s="203" t="s">
        <v>545</v>
      </c>
      <c r="G216" s="34"/>
      <c r="H216" s="34"/>
      <c r="I216" s="204"/>
      <c r="J216" s="34"/>
      <c r="K216" s="34"/>
      <c r="L216" s="37"/>
      <c r="M216" s="205"/>
      <c r="N216" s="206"/>
      <c r="O216" s="69"/>
      <c r="P216" s="69"/>
      <c r="Q216" s="69"/>
      <c r="R216" s="69"/>
      <c r="S216" s="69"/>
      <c r="T216" s="70"/>
      <c r="U216" s="32"/>
      <c r="V216" s="32"/>
      <c r="W216" s="32"/>
      <c r="X216" s="32"/>
      <c r="Y216" s="32"/>
      <c r="Z216" s="32"/>
      <c r="AA216" s="32"/>
      <c r="AB216" s="32"/>
      <c r="AC216" s="32"/>
      <c r="AD216" s="32"/>
      <c r="AE216" s="32"/>
      <c r="AT216" s="15" t="s">
        <v>186</v>
      </c>
      <c r="AU216" s="15" t="s">
        <v>89</v>
      </c>
    </row>
    <row r="217" spans="1:47" s="2" customFormat="1" ht="29.25">
      <c r="A217" s="32"/>
      <c r="B217" s="33"/>
      <c r="C217" s="34"/>
      <c r="D217" s="202" t="s">
        <v>188</v>
      </c>
      <c r="E217" s="34"/>
      <c r="F217" s="207" t="s">
        <v>546</v>
      </c>
      <c r="G217" s="34"/>
      <c r="H217" s="34"/>
      <c r="I217" s="204"/>
      <c r="J217" s="34"/>
      <c r="K217" s="34"/>
      <c r="L217" s="37"/>
      <c r="M217" s="205"/>
      <c r="N217" s="206"/>
      <c r="O217" s="69"/>
      <c r="P217" s="69"/>
      <c r="Q217" s="69"/>
      <c r="R217" s="69"/>
      <c r="S217" s="69"/>
      <c r="T217" s="70"/>
      <c r="U217" s="32"/>
      <c r="V217" s="32"/>
      <c r="W217" s="32"/>
      <c r="X217" s="32"/>
      <c r="Y217" s="32"/>
      <c r="Z217" s="32"/>
      <c r="AA217" s="32"/>
      <c r="AB217" s="32"/>
      <c r="AC217" s="32"/>
      <c r="AD217" s="32"/>
      <c r="AE217" s="32"/>
      <c r="AT217" s="15" t="s">
        <v>188</v>
      </c>
      <c r="AU217" s="15" t="s">
        <v>89</v>
      </c>
    </row>
    <row r="218" spans="1:65" s="2" customFormat="1" ht="24.2" customHeight="1">
      <c r="A218" s="32"/>
      <c r="B218" s="33"/>
      <c r="C218" s="189" t="s">
        <v>323</v>
      </c>
      <c r="D218" s="189" t="s">
        <v>179</v>
      </c>
      <c r="E218" s="190" t="s">
        <v>542</v>
      </c>
      <c r="F218" s="191" t="s">
        <v>543</v>
      </c>
      <c r="G218" s="192" t="s">
        <v>231</v>
      </c>
      <c r="H218" s="193">
        <v>721</v>
      </c>
      <c r="I218" s="194"/>
      <c r="J218" s="195">
        <f>ROUND(I218*H218,2)</f>
        <v>0</v>
      </c>
      <c r="K218" s="191" t="s">
        <v>183</v>
      </c>
      <c r="L218" s="37"/>
      <c r="M218" s="196" t="s">
        <v>1</v>
      </c>
      <c r="N218" s="197" t="s">
        <v>45</v>
      </c>
      <c r="O218" s="69"/>
      <c r="P218" s="198">
        <f>O218*H218</f>
        <v>0</v>
      </c>
      <c r="Q218" s="198">
        <v>0</v>
      </c>
      <c r="R218" s="198">
        <f>Q218*H218</f>
        <v>0</v>
      </c>
      <c r="S218" s="198">
        <v>0</v>
      </c>
      <c r="T218" s="199">
        <f>S218*H218</f>
        <v>0</v>
      </c>
      <c r="U218" s="32"/>
      <c r="V218" s="32"/>
      <c r="W218" s="32"/>
      <c r="X218" s="32"/>
      <c r="Y218" s="32"/>
      <c r="Z218" s="32"/>
      <c r="AA218" s="32"/>
      <c r="AB218" s="32"/>
      <c r="AC218" s="32"/>
      <c r="AD218" s="32"/>
      <c r="AE218" s="32"/>
      <c r="AR218" s="200" t="s">
        <v>184</v>
      </c>
      <c r="AT218" s="200" t="s">
        <v>179</v>
      </c>
      <c r="AU218" s="200" t="s">
        <v>89</v>
      </c>
      <c r="AY218" s="15" t="s">
        <v>177</v>
      </c>
      <c r="BE218" s="201">
        <f>IF(N218="základní",J218,0)</f>
        <v>0</v>
      </c>
      <c r="BF218" s="201">
        <f>IF(N218="snížená",J218,0)</f>
        <v>0</v>
      </c>
      <c r="BG218" s="201">
        <f>IF(N218="zákl. přenesená",J218,0)</f>
        <v>0</v>
      </c>
      <c r="BH218" s="201">
        <f>IF(N218="sníž. přenesená",J218,0)</f>
        <v>0</v>
      </c>
      <c r="BI218" s="201">
        <f>IF(N218="nulová",J218,0)</f>
        <v>0</v>
      </c>
      <c r="BJ218" s="15" t="s">
        <v>87</v>
      </c>
      <c r="BK218" s="201">
        <f>ROUND(I218*H218,2)</f>
        <v>0</v>
      </c>
      <c r="BL218" s="15" t="s">
        <v>184</v>
      </c>
      <c r="BM218" s="200" t="s">
        <v>782</v>
      </c>
    </row>
    <row r="219" spans="1:47" s="2" customFormat="1" ht="29.25">
      <c r="A219" s="32"/>
      <c r="B219" s="33"/>
      <c r="C219" s="34"/>
      <c r="D219" s="202" t="s">
        <v>186</v>
      </c>
      <c r="E219" s="34"/>
      <c r="F219" s="203" t="s">
        <v>545</v>
      </c>
      <c r="G219" s="34"/>
      <c r="H219" s="34"/>
      <c r="I219" s="204"/>
      <c r="J219" s="34"/>
      <c r="K219" s="34"/>
      <c r="L219" s="37"/>
      <c r="M219" s="205"/>
      <c r="N219" s="206"/>
      <c r="O219" s="69"/>
      <c r="P219" s="69"/>
      <c r="Q219" s="69"/>
      <c r="R219" s="69"/>
      <c r="S219" s="69"/>
      <c r="T219" s="70"/>
      <c r="U219" s="32"/>
      <c r="V219" s="32"/>
      <c r="W219" s="32"/>
      <c r="X219" s="32"/>
      <c r="Y219" s="32"/>
      <c r="Z219" s="32"/>
      <c r="AA219" s="32"/>
      <c r="AB219" s="32"/>
      <c r="AC219" s="32"/>
      <c r="AD219" s="32"/>
      <c r="AE219" s="32"/>
      <c r="AT219" s="15" t="s">
        <v>186</v>
      </c>
      <c r="AU219" s="15" t="s">
        <v>89</v>
      </c>
    </row>
    <row r="220" spans="1:47" s="2" customFormat="1" ht="48.75">
      <c r="A220" s="32"/>
      <c r="B220" s="33"/>
      <c r="C220" s="34"/>
      <c r="D220" s="202" t="s">
        <v>188</v>
      </c>
      <c r="E220" s="34"/>
      <c r="F220" s="207" t="s">
        <v>783</v>
      </c>
      <c r="G220" s="34"/>
      <c r="H220" s="34"/>
      <c r="I220" s="204"/>
      <c r="J220" s="34"/>
      <c r="K220" s="34"/>
      <c r="L220" s="37"/>
      <c r="M220" s="205"/>
      <c r="N220" s="206"/>
      <c r="O220" s="69"/>
      <c r="P220" s="69"/>
      <c r="Q220" s="69"/>
      <c r="R220" s="69"/>
      <c r="S220" s="69"/>
      <c r="T220" s="70"/>
      <c r="U220" s="32"/>
      <c r="V220" s="32"/>
      <c r="W220" s="32"/>
      <c r="X220" s="32"/>
      <c r="Y220" s="32"/>
      <c r="Z220" s="32"/>
      <c r="AA220" s="32"/>
      <c r="AB220" s="32"/>
      <c r="AC220" s="32"/>
      <c r="AD220" s="32"/>
      <c r="AE220" s="32"/>
      <c r="AT220" s="15" t="s">
        <v>188</v>
      </c>
      <c r="AU220" s="15" t="s">
        <v>89</v>
      </c>
    </row>
    <row r="221" spans="1:65" s="2" customFormat="1" ht="24.2" customHeight="1">
      <c r="A221" s="32"/>
      <c r="B221" s="33"/>
      <c r="C221" s="189" t="s">
        <v>329</v>
      </c>
      <c r="D221" s="189" t="s">
        <v>179</v>
      </c>
      <c r="E221" s="190" t="s">
        <v>542</v>
      </c>
      <c r="F221" s="191" t="s">
        <v>543</v>
      </c>
      <c r="G221" s="192" t="s">
        <v>231</v>
      </c>
      <c r="H221" s="193">
        <v>1526.72</v>
      </c>
      <c r="I221" s="194"/>
      <c r="J221" s="195">
        <f>ROUND(I221*H221,2)</f>
        <v>0</v>
      </c>
      <c r="K221" s="191" t="s">
        <v>183</v>
      </c>
      <c r="L221" s="37"/>
      <c r="M221" s="196" t="s">
        <v>1</v>
      </c>
      <c r="N221" s="197" t="s">
        <v>45</v>
      </c>
      <c r="O221" s="69"/>
      <c r="P221" s="198">
        <f>O221*H221</f>
        <v>0</v>
      </c>
      <c r="Q221" s="198">
        <v>0</v>
      </c>
      <c r="R221" s="198">
        <f>Q221*H221</f>
        <v>0</v>
      </c>
      <c r="S221" s="198">
        <v>0</v>
      </c>
      <c r="T221" s="199">
        <f>S221*H221</f>
        <v>0</v>
      </c>
      <c r="U221" s="32"/>
      <c r="V221" s="32"/>
      <c r="W221" s="32"/>
      <c r="X221" s="32"/>
      <c r="Y221" s="32"/>
      <c r="Z221" s="32"/>
      <c r="AA221" s="32"/>
      <c r="AB221" s="32"/>
      <c r="AC221" s="32"/>
      <c r="AD221" s="32"/>
      <c r="AE221" s="32"/>
      <c r="AR221" s="200" t="s">
        <v>184</v>
      </c>
      <c r="AT221" s="200" t="s">
        <v>179</v>
      </c>
      <c r="AU221" s="200" t="s">
        <v>89</v>
      </c>
      <c r="AY221" s="15" t="s">
        <v>177</v>
      </c>
      <c r="BE221" s="201">
        <f>IF(N221="základní",J221,0)</f>
        <v>0</v>
      </c>
      <c r="BF221" s="201">
        <f>IF(N221="snížená",J221,0)</f>
        <v>0</v>
      </c>
      <c r="BG221" s="201">
        <f>IF(N221="zákl. přenesená",J221,0)</f>
        <v>0</v>
      </c>
      <c r="BH221" s="201">
        <f>IF(N221="sníž. přenesená",J221,0)</f>
        <v>0</v>
      </c>
      <c r="BI221" s="201">
        <f>IF(N221="nulová",J221,0)</f>
        <v>0</v>
      </c>
      <c r="BJ221" s="15" t="s">
        <v>87</v>
      </c>
      <c r="BK221" s="201">
        <f>ROUND(I221*H221,2)</f>
        <v>0</v>
      </c>
      <c r="BL221" s="15" t="s">
        <v>184</v>
      </c>
      <c r="BM221" s="200" t="s">
        <v>784</v>
      </c>
    </row>
    <row r="222" spans="1:47" s="2" customFormat="1" ht="29.25">
      <c r="A222" s="32"/>
      <c r="B222" s="33"/>
      <c r="C222" s="34"/>
      <c r="D222" s="202" t="s">
        <v>186</v>
      </c>
      <c r="E222" s="34"/>
      <c r="F222" s="203" t="s">
        <v>545</v>
      </c>
      <c r="G222" s="34"/>
      <c r="H222" s="34"/>
      <c r="I222" s="204"/>
      <c r="J222" s="34"/>
      <c r="K222" s="34"/>
      <c r="L222" s="37"/>
      <c r="M222" s="205"/>
      <c r="N222" s="206"/>
      <c r="O222" s="69"/>
      <c r="P222" s="69"/>
      <c r="Q222" s="69"/>
      <c r="R222" s="69"/>
      <c r="S222" s="69"/>
      <c r="T222" s="70"/>
      <c r="U222" s="32"/>
      <c r="V222" s="32"/>
      <c r="W222" s="32"/>
      <c r="X222" s="32"/>
      <c r="Y222" s="32"/>
      <c r="Z222" s="32"/>
      <c r="AA222" s="32"/>
      <c r="AB222" s="32"/>
      <c r="AC222" s="32"/>
      <c r="AD222" s="32"/>
      <c r="AE222" s="32"/>
      <c r="AT222" s="15" t="s">
        <v>186</v>
      </c>
      <c r="AU222" s="15" t="s">
        <v>89</v>
      </c>
    </row>
    <row r="223" spans="1:47" s="2" customFormat="1" ht="48.75">
      <c r="A223" s="32"/>
      <c r="B223" s="33"/>
      <c r="C223" s="34"/>
      <c r="D223" s="202" t="s">
        <v>188</v>
      </c>
      <c r="E223" s="34"/>
      <c r="F223" s="207" t="s">
        <v>785</v>
      </c>
      <c r="G223" s="34"/>
      <c r="H223" s="34"/>
      <c r="I223" s="204"/>
      <c r="J223" s="34"/>
      <c r="K223" s="34"/>
      <c r="L223" s="37"/>
      <c r="M223" s="205"/>
      <c r="N223" s="206"/>
      <c r="O223" s="69"/>
      <c r="P223" s="69"/>
      <c r="Q223" s="69"/>
      <c r="R223" s="69"/>
      <c r="S223" s="69"/>
      <c r="T223" s="70"/>
      <c r="U223" s="32"/>
      <c r="V223" s="32"/>
      <c r="W223" s="32"/>
      <c r="X223" s="32"/>
      <c r="Y223" s="32"/>
      <c r="Z223" s="32"/>
      <c r="AA223" s="32"/>
      <c r="AB223" s="32"/>
      <c r="AC223" s="32"/>
      <c r="AD223" s="32"/>
      <c r="AE223" s="32"/>
      <c r="AT223" s="15" t="s">
        <v>188</v>
      </c>
      <c r="AU223" s="15" t="s">
        <v>89</v>
      </c>
    </row>
    <row r="224" spans="1:65" s="2" customFormat="1" ht="24.2" customHeight="1">
      <c r="A224" s="32"/>
      <c r="B224" s="33"/>
      <c r="C224" s="189" t="s">
        <v>335</v>
      </c>
      <c r="D224" s="189" t="s">
        <v>179</v>
      </c>
      <c r="E224" s="190" t="s">
        <v>542</v>
      </c>
      <c r="F224" s="191" t="s">
        <v>543</v>
      </c>
      <c r="G224" s="192" t="s">
        <v>231</v>
      </c>
      <c r="H224" s="193">
        <v>145.32</v>
      </c>
      <c r="I224" s="194"/>
      <c r="J224" s="195">
        <f>ROUND(I224*H224,2)</f>
        <v>0</v>
      </c>
      <c r="K224" s="191" t="s">
        <v>183</v>
      </c>
      <c r="L224" s="37"/>
      <c r="M224" s="196" t="s">
        <v>1</v>
      </c>
      <c r="N224" s="197" t="s">
        <v>45</v>
      </c>
      <c r="O224" s="69"/>
      <c r="P224" s="198">
        <f>O224*H224</f>
        <v>0</v>
      </c>
      <c r="Q224" s="198">
        <v>0</v>
      </c>
      <c r="R224" s="198">
        <f>Q224*H224</f>
        <v>0</v>
      </c>
      <c r="S224" s="198">
        <v>0</v>
      </c>
      <c r="T224" s="199">
        <f>S224*H224</f>
        <v>0</v>
      </c>
      <c r="U224" s="32"/>
      <c r="V224" s="32"/>
      <c r="W224" s="32"/>
      <c r="X224" s="32"/>
      <c r="Y224" s="32"/>
      <c r="Z224" s="32"/>
      <c r="AA224" s="32"/>
      <c r="AB224" s="32"/>
      <c r="AC224" s="32"/>
      <c r="AD224" s="32"/>
      <c r="AE224" s="32"/>
      <c r="AR224" s="200" t="s">
        <v>184</v>
      </c>
      <c r="AT224" s="200" t="s">
        <v>179</v>
      </c>
      <c r="AU224" s="200" t="s">
        <v>89</v>
      </c>
      <c r="AY224" s="15" t="s">
        <v>177</v>
      </c>
      <c r="BE224" s="201">
        <f>IF(N224="základní",J224,0)</f>
        <v>0</v>
      </c>
      <c r="BF224" s="201">
        <f>IF(N224="snížená",J224,0)</f>
        <v>0</v>
      </c>
      <c r="BG224" s="201">
        <f>IF(N224="zákl. přenesená",J224,0)</f>
        <v>0</v>
      </c>
      <c r="BH224" s="201">
        <f>IF(N224="sníž. přenesená",J224,0)</f>
        <v>0</v>
      </c>
      <c r="BI224" s="201">
        <f>IF(N224="nulová",J224,0)</f>
        <v>0</v>
      </c>
      <c r="BJ224" s="15" t="s">
        <v>87</v>
      </c>
      <c r="BK224" s="201">
        <f>ROUND(I224*H224,2)</f>
        <v>0</v>
      </c>
      <c r="BL224" s="15" t="s">
        <v>184</v>
      </c>
      <c r="BM224" s="200" t="s">
        <v>786</v>
      </c>
    </row>
    <row r="225" spans="1:47" s="2" customFormat="1" ht="29.25">
      <c r="A225" s="32"/>
      <c r="B225" s="33"/>
      <c r="C225" s="34"/>
      <c r="D225" s="202" t="s">
        <v>186</v>
      </c>
      <c r="E225" s="34"/>
      <c r="F225" s="203" t="s">
        <v>545</v>
      </c>
      <c r="G225" s="34"/>
      <c r="H225" s="34"/>
      <c r="I225" s="204"/>
      <c r="J225" s="34"/>
      <c r="K225" s="34"/>
      <c r="L225" s="37"/>
      <c r="M225" s="205"/>
      <c r="N225" s="206"/>
      <c r="O225" s="69"/>
      <c r="P225" s="69"/>
      <c r="Q225" s="69"/>
      <c r="R225" s="69"/>
      <c r="S225" s="69"/>
      <c r="T225" s="70"/>
      <c r="U225" s="32"/>
      <c r="V225" s="32"/>
      <c r="W225" s="32"/>
      <c r="X225" s="32"/>
      <c r="Y225" s="32"/>
      <c r="Z225" s="32"/>
      <c r="AA225" s="32"/>
      <c r="AB225" s="32"/>
      <c r="AC225" s="32"/>
      <c r="AD225" s="32"/>
      <c r="AE225" s="32"/>
      <c r="AT225" s="15" t="s">
        <v>186</v>
      </c>
      <c r="AU225" s="15" t="s">
        <v>89</v>
      </c>
    </row>
    <row r="226" spans="1:47" s="2" customFormat="1" ht="29.25">
      <c r="A226" s="32"/>
      <c r="B226" s="33"/>
      <c r="C226" s="34"/>
      <c r="D226" s="202" t="s">
        <v>188</v>
      </c>
      <c r="E226" s="34"/>
      <c r="F226" s="207" t="s">
        <v>787</v>
      </c>
      <c r="G226" s="34"/>
      <c r="H226" s="34"/>
      <c r="I226" s="204"/>
      <c r="J226" s="34"/>
      <c r="K226" s="34"/>
      <c r="L226" s="37"/>
      <c r="M226" s="205"/>
      <c r="N226" s="206"/>
      <c r="O226" s="69"/>
      <c r="P226" s="69"/>
      <c r="Q226" s="69"/>
      <c r="R226" s="69"/>
      <c r="S226" s="69"/>
      <c r="T226" s="70"/>
      <c r="U226" s="32"/>
      <c r="V226" s="32"/>
      <c r="W226" s="32"/>
      <c r="X226" s="32"/>
      <c r="Y226" s="32"/>
      <c r="Z226" s="32"/>
      <c r="AA226" s="32"/>
      <c r="AB226" s="32"/>
      <c r="AC226" s="32"/>
      <c r="AD226" s="32"/>
      <c r="AE226" s="32"/>
      <c r="AT226" s="15" t="s">
        <v>188</v>
      </c>
      <c r="AU226" s="15" t="s">
        <v>89</v>
      </c>
    </row>
    <row r="227" spans="1:65" s="2" customFormat="1" ht="24.2" customHeight="1">
      <c r="A227" s="32"/>
      <c r="B227" s="33"/>
      <c r="C227" s="189" t="s">
        <v>341</v>
      </c>
      <c r="D227" s="189" t="s">
        <v>179</v>
      </c>
      <c r="E227" s="190" t="s">
        <v>542</v>
      </c>
      <c r="F227" s="191" t="s">
        <v>543</v>
      </c>
      <c r="G227" s="192" t="s">
        <v>231</v>
      </c>
      <c r="H227" s="193">
        <v>49.331</v>
      </c>
      <c r="I227" s="194"/>
      <c r="J227" s="195">
        <f>ROUND(I227*H227,2)</f>
        <v>0</v>
      </c>
      <c r="K227" s="191" t="s">
        <v>183</v>
      </c>
      <c r="L227" s="37"/>
      <c r="M227" s="196" t="s">
        <v>1</v>
      </c>
      <c r="N227" s="197" t="s">
        <v>45</v>
      </c>
      <c r="O227" s="69"/>
      <c r="P227" s="198">
        <f>O227*H227</f>
        <v>0</v>
      </c>
      <c r="Q227" s="198">
        <v>0</v>
      </c>
      <c r="R227" s="198">
        <f>Q227*H227</f>
        <v>0</v>
      </c>
      <c r="S227" s="198">
        <v>0</v>
      </c>
      <c r="T227" s="199">
        <f>S227*H227</f>
        <v>0</v>
      </c>
      <c r="U227" s="32"/>
      <c r="V227" s="32"/>
      <c r="W227" s="32"/>
      <c r="X227" s="32"/>
      <c r="Y227" s="32"/>
      <c r="Z227" s="32"/>
      <c r="AA227" s="32"/>
      <c r="AB227" s="32"/>
      <c r="AC227" s="32"/>
      <c r="AD227" s="32"/>
      <c r="AE227" s="32"/>
      <c r="AR227" s="200" t="s">
        <v>184</v>
      </c>
      <c r="AT227" s="200" t="s">
        <v>179</v>
      </c>
      <c r="AU227" s="200" t="s">
        <v>89</v>
      </c>
      <c r="AY227" s="15" t="s">
        <v>177</v>
      </c>
      <c r="BE227" s="201">
        <f>IF(N227="základní",J227,0)</f>
        <v>0</v>
      </c>
      <c r="BF227" s="201">
        <f>IF(N227="snížená",J227,0)</f>
        <v>0</v>
      </c>
      <c r="BG227" s="201">
        <f>IF(N227="zákl. přenesená",J227,0)</f>
        <v>0</v>
      </c>
      <c r="BH227" s="201">
        <f>IF(N227="sníž. přenesená",J227,0)</f>
        <v>0</v>
      </c>
      <c r="BI227" s="201">
        <f>IF(N227="nulová",J227,0)</f>
        <v>0</v>
      </c>
      <c r="BJ227" s="15" t="s">
        <v>87</v>
      </c>
      <c r="BK227" s="201">
        <f>ROUND(I227*H227,2)</f>
        <v>0</v>
      </c>
      <c r="BL227" s="15" t="s">
        <v>184</v>
      </c>
      <c r="BM227" s="200" t="s">
        <v>788</v>
      </c>
    </row>
    <row r="228" spans="1:47" s="2" customFormat="1" ht="29.25">
      <c r="A228" s="32"/>
      <c r="B228" s="33"/>
      <c r="C228" s="34"/>
      <c r="D228" s="202" t="s">
        <v>186</v>
      </c>
      <c r="E228" s="34"/>
      <c r="F228" s="203" t="s">
        <v>545</v>
      </c>
      <c r="G228" s="34"/>
      <c r="H228" s="34"/>
      <c r="I228" s="204"/>
      <c r="J228" s="34"/>
      <c r="K228" s="34"/>
      <c r="L228" s="37"/>
      <c r="M228" s="205"/>
      <c r="N228" s="206"/>
      <c r="O228" s="69"/>
      <c r="P228" s="69"/>
      <c r="Q228" s="69"/>
      <c r="R228" s="69"/>
      <c r="S228" s="69"/>
      <c r="T228" s="70"/>
      <c r="U228" s="32"/>
      <c r="V228" s="32"/>
      <c r="W228" s="32"/>
      <c r="X228" s="32"/>
      <c r="Y228" s="32"/>
      <c r="Z228" s="32"/>
      <c r="AA228" s="32"/>
      <c r="AB228" s="32"/>
      <c r="AC228" s="32"/>
      <c r="AD228" s="32"/>
      <c r="AE228" s="32"/>
      <c r="AT228" s="15" t="s">
        <v>186</v>
      </c>
      <c r="AU228" s="15" t="s">
        <v>89</v>
      </c>
    </row>
    <row r="229" spans="1:47" s="2" customFormat="1" ht="19.5">
      <c r="A229" s="32"/>
      <c r="B229" s="33"/>
      <c r="C229" s="34"/>
      <c r="D229" s="202" t="s">
        <v>188</v>
      </c>
      <c r="E229" s="34"/>
      <c r="F229" s="207" t="s">
        <v>789</v>
      </c>
      <c r="G229" s="34"/>
      <c r="H229" s="34"/>
      <c r="I229" s="204"/>
      <c r="J229" s="34"/>
      <c r="K229" s="34"/>
      <c r="L229" s="37"/>
      <c r="M229" s="205"/>
      <c r="N229" s="206"/>
      <c r="O229" s="69"/>
      <c r="P229" s="69"/>
      <c r="Q229" s="69"/>
      <c r="R229" s="69"/>
      <c r="S229" s="69"/>
      <c r="T229" s="70"/>
      <c r="U229" s="32"/>
      <c r="V229" s="32"/>
      <c r="W229" s="32"/>
      <c r="X229" s="32"/>
      <c r="Y229" s="32"/>
      <c r="Z229" s="32"/>
      <c r="AA229" s="32"/>
      <c r="AB229" s="32"/>
      <c r="AC229" s="32"/>
      <c r="AD229" s="32"/>
      <c r="AE229" s="32"/>
      <c r="AT229" s="15" t="s">
        <v>188</v>
      </c>
      <c r="AU229" s="15" t="s">
        <v>89</v>
      </c>
    </row>
    <row r="230" spans="1:65" s="2" customFormat="1" ht="24.2" customHeight="1">
      <c r="A230" s="32"/>
      <c r="B230" s="33"/>
      <c r="C230" s="189" t="s">
        <v>347</v>
      </c>
      <c r="D230" s="189" t="s">
        <v>179</v>
      </c>
      <c r="E230" s="190" t="s">
        <v>542</v>
      </c>
      <c r="F230" s="191" t="s">
        <v>543</v>
      </c>
      <c r="G230" s="192" t="s">
        <v>231</v>
      </c>
      <c r="H230" s="193">
        <v>193.2</v>
      </c>
      <c r="I230" s="194"/>
      <c r="J230" s="195">
        <f>ROUND(I230*H230,2)</f>
        <v>0</v>
      </c>
      <c r="K230" s="191" t="s">
        <v>183</v>
      </c>
      <c r="L230" s="37"/>
      <c r="M230" s="196" t="s">
        <v>1</v>
      </c>
      <c r="N230" s="197" t="s">
        <v>45</v>
      </c>
      <c r="O230" s="69"/>
      <c r="P230" s="198">
        <f>O230*H230</f>
        <v>0</v>
      </c>
      <c r="Q230" s="198">
        <v>0</v>
      </c>
      <c r="R230" s="198">
        <f>Q230*H230</f>
        <v>0</v>
      </c>
      <c r="S230" s="198">
        <v>0</v>
      </c>
      <c r="T230" s="199">
        <f>S230*H230</f>
        <v>0</v>
      </c>
      <c r="U230" s="32"/>
      <c r="V230" s="32"/>
      <c r="W230" s="32"/>
      <c r="X230" s="32"/>
      <c r="Y230" s="32"/>
      <c r="Z230" s="32"/>
      <c r="AA230" s="32"/>
      <c r="AB230" s="32"/>
      <c r="AC230" s="32"/>
      <c r="AD230" s="32"/>
      <c r="AE230" s="32"/>
      <c r="AR230" s="200" t="s">
        <v>184</v>
      </c>
      <c r="AT230" s="200" t="s">
        <v>179</v>
      </c>
      <c r="AU230" s="200" t="s">
        <v>89</v>
      </c>
      <c r="AY230" s="15" t="s">
        <v>177</v>
      </c>
      <c r="BE230" s="201">
        <f>IF(N230="základní",J230,0)</f>
        <v>0</v>
      </c>
      <c r="BF230" s="201">
        <f>IF(N230="snížená",J230,0)</f>
        <v>0</v>
      </c>
      <c r="BG230" s="201">
        <f>IF(N230="zákl. přenesená",J230,0)</f>
        <v>0</v>
      </c>
      <c r="BH230" s="201">
        <f>IF(N230="sníž. přenesená",J230,0)</f>
        <v>0</v>
      </c>
      <c r="BI230" s="201">
        <f>IF(N230="nulová",J230,0)</f>
        <v>0</v>
      </c>
      <c r="BJ230" s="15" t="s">
        <v>87</v>
      </c>
      <c r="BK230" s="201">
        <f>ROUND(I230*H230,2)</f>
        <v>0</v>
      </c>
      <c r="BL230" s="15" t="s">
        <v>184</v>
      </c>
      <c r="BM230" s="200" t="s">
        <v>790</v>
      </c>
    </row>
    <row r="231" spans="1:47" s="2" customFormat="1" ht="29.25">
      <c r="A231" s="32"/>
      <c r="B231" s="33"/>
      <c r="C231" s="34"/>
      <c r="D231" s="202" t="s">
        <v>186</v>
      </c>
      <c r="E231" s="34"/>
      <c r="F231" s="203" t="s">
        <v>545</v>
      </c>
      <c r="G231" s="34"/>
      <c r="H231" s="34"/>
      <c r="I231" s="204"/>
      <c r="J231" s="34"/>
      <c r="K231" s="34"/>
      <c r="L231" s="37"/>
      <c r="M231" s="205"/>
      <c r="N231" s="206"/>
      <c r="O231" s="69"/>
      <c r="P231" s="69"/>
      <c r="Q231" s="69"/>
      <c r="R231" s="69"/>
      <c r="S231" s="69"/>
      <c r="T231" s="70"/>
      <c r="U231" s="32"/>
      <c r="V231" s="32"/>
      <c r="W231" s="32"/>
      <c r="X231" s="32"/>
      <c r="Y231" s="32"/>
      <c r="Z231" s="32"/>
      <c r="AA231" s="32"/>
      <c r="AB231" s="32"/>
      <c r="AC231" s="32"/>
      <c r="AD231" s="32"/>
      <c r="AE231" s="32"/>
      <c r="AT231" s="15" t="s">
        <v>186</v>
      </c>
      <c r="AU231" s="15" t="s">
        <v>89</v>
      </c>
    </row>
    <row r="232" spans="1:47" s="2" customFormat="1" ht="19.5">
      <c r="A232" s="32"/>
      <c r="B232" s="33"/>
      <c r="C232" s="34"/>
      <c r="D232" s="202" t="s">
        <v>188</v>
      </c>
      <c r="E232" s="34"/>
      <c r="F232" s="207" t="s">
        <v>244</v>
      </c>
      <c r="G232" s="34"/>
      <c r="H232" s="34"/>
      <c r="I232" s="204"/>
      <c r="J232" s="34"/>
      <c r="K232" s="34"/>
      <c r="L232" s="37"/>
      <c r="M232" s="205"/>
      <c r="N232" s="206"/>
      <c r="O232" s="69"/>
      <c r="P232" s="69"/>
      <c r="Q232" s="69"/>
      <c r="R232" s="69"/>
      <c r="S232" s="69"/>
      <c r="T232" s="70"/>
      <c r="U232" s="32"/>
      <c r="V232" s="32"/>
      <c r="W232" s="32"/>
      <c r="X232" s="32"/>
      <c r="Y232" s="32"/>
      <c r="Z232" s="32"/>
      <c r="AA232" s="32"/>
      <c r="AB232" s="32"/>
      <c r="AC232" s="32"/>
      <c r="AD232" s="32"/>
      <c r="AE232" s="32"/>
      <c r="AT232" s="15" t="s">
        <v>188</v>
      </c>
      <c r="AU232" s="15" t="s">
        <v>89</v>
      </c>
    </row>
    <row r="233" spans="1:65" s="2" customFormat="1" ht="24.2" customHeight="1">
      <c r="A233" s="32"/>
      <c r="B233" s="33"/>
      <c r="C233" s="189" t="s">
        <v>353</v>
      </c>
      <c r="D233" s="189" t="s">
        <v>179</v>
      </c>
      <c r="E233" s="190" t="s">
        <v>240</v>
      </c>
      <c r="F233" s="191" t="s">
        <v>241</v>
      </c>
      <c r="G233" s="192" t="s">
        <v>198</v>
      </c>
      <c r="H233" s="193">
        <v>66</v>
      </c>
      <c r="I233" s="194"/>
      <c r="J233" s="195">
        <f>ROUND(I233*H233,2)</f>
        <v>0</v>
      </c>
      <c r="K233" s="191" t="s">
        <v>183</v>
      </c>
      <c r="L233" s="37"/>
      <c r="M233" s="196" t="s">
        <v>1</v>
      </c>
      <c r="N233" s="197" t="s">
        <v>45</v>
      </c>
      <c r="O233" s="69"/>
      <c r="P233" s="198">
        <f>O233*H233</f>
        <v>0</v>
      </c>
      <c r="Q233" s="198">
        <v>0</v>
      </c>
      <c r="R233" s="198">
        <f>Q233*H233</f>
        <v>0</v>
      </c>
      <c r="S233" s="198">
        <v>0</v>
      </c>
      <c r="T233" s="199">
        <f>S233*H233</f>
        <v>0</v>
      </c>
      <c r="U233" s="32"/>
      <c r="V233" s="32"/>
      <c r="W233" s="32"/>
      <c r="X233" s="32"/>
      <c r="Y233" s="32"/>
      <c r="Z233" s="32"/>
      <c r="AA233" s="32"/>
      <c r="AB233" s="32"/>
      <c r="AC233" s="32"/>
      <c r="AD233" s="32"/>
      <c r="AE233" s="32"/>
      <c r="AR233" s="200" t="s">
        <v>184</v>
      </c>
      <c r="AT233" s="200" t="s">
        <v>179</v>
      </c>
      <c r="AU233" s="200" t="s">
        <v>89</v>
      </c>
      <c r="AY233" s="15" t="s">
        <v>177</v>
      </c>
      <c r="BE233" s="201">
        <f>IF(N233="základní",J233,0)</f>
        <v>0</v>
      </c>
      <c r="BF233" s="201">
        <f>IF(N233="snížená",J233,0)</f>
        <v>0</v>
      </c>
      <c r="BG233" s="201">
        <f>IF(N233="zákl. přenesená",J233,0)</f>
        <v>0</v>
      </c>
      <c r="BH233" s="201">
        <f>IF(N233="sníž. přenesená",J233,0)</f>
        <v>0</v>
      </c>
      <c r="BI233" s="201">
        <f>IF(N233="nulová",J233,0)</f>
        <v>0</v>
      </c>
      <c r="BJ233" s="15" t="s">
        <v>87</v>
      </c>
      <c r="BK233" s="201">
        <f>ROUND(I233*H233,2)</f>
        <v>0</v>
      </c>
      <c r="BL233" s="15" t="s">
        <v>184</v>
      </c>
      <c r="BM233" s="200" t="s">
        <v>791</v>
      </c>
    </row>
    <row r="234" spans="1:47" s="2" customFormat="1" ht="39">
      <c r="A234" s="32"/>
      <c r="B234" s="33"/>
      <c r="C234" s="34"/>
      <c r="D234" s="202" t="s">
        <v>186</v>
      </c>
      <c r="E234" s="34"/>
      <c r="F234" s="203" t="s">
        <v>243</v>
      </c>
      <c r="G234" s="34"/>
      <c r="H234" s="34"/>
      <c r="I234" s="204"/>
      <c r="J234" s="34"/>
      <c r="K234" s="34"/>
      <c r="L234" s="37"/>
      <c r="M234" s="205"/>
      <c r="N234" s="206"/>
      <c r="O234" s="69"/>
      <c r="P234" s="69"/>
      <c r="Q234" s="69"/>
      <c r="R234" s="69"/>
      <c r="S234" s="69"/>
      <c r="T234" s="70"/>
      <c r="U234" s="32"/>
      <c r="V234" s="32"/>
      <c r="W234" s="32"/>
      <c r="X234" s="32"/>
      <c r="Y234" s="32"/>
      <c r="Z234" s="32"/>
      <c r="AA234" s="32"/>
      <c r="AB234" s="32"/>
      <c r="AC234" s="32"/>
      <c r="AD234" s="32"/>
      <c r="AE234" s="32"/>
      <c r="AT234" s="15" t="s">
        <v>186</v>
      </c>
      <c r="AU234" s="15" t="s">
        <v>89</v>
      </c>
    </row>
    <row r="235" spans="1:47" s="2" customFormat="1" ht="19.5">
      <c r="A235" s="32"/>
      <c r="B235" s="33"/>
      <c r="C235" s="34"/>
      <c r="D235" s="202" t="s">
        <v>188</v>
      </c>
      <c r="E235" s="34"/>
      <c r="F235" s="207" t="s">
        <v>244</v>
      </c>
      <c r="G235" s="34"/>
      <c r="H235" s="34"/>
      <c r="I235" s="204"/>
      <c r="J235" s="34"/>
      <c r="K235" s="34"/>
      <c r="L235" s="37"/>
      <c r="M235" s="205"/>
      <c r="N235" s="206"/>
      <c r="O235" s="69"/>
      <c r="P235" s="69"/>
      <c r="Q235" s="69"/>
      <c r="R235" s="69"/>
      <c r="S235" s="69"/>
      <c r="T235" s="70"/>
      <c r="U235" s="32"/>
      <c r="V235" s="32"/>
      <c r="W235" s="32"/>
      <c r="X235" s="32"/>
      <c r="Y235" s="32"/>
      <c r="Z235" s="32"/>
      <c r="AA235" s="32"/>
      <c r="AB235" s="32"/>
      <c r="AC235" s="32"/>
      <c r="AD235" s="32"/>
      <c r="AE235" s="32"/>
      <c r="AT235" s="15" t="s">
        <v>188</v>
      </c>
      <c r="AU235" s="15" t="s">
        <v>89</v>
      </c>
    </row>
    <row r="236" spans="1:65" s="2" customFormat="1" ht="14.45" customHeight="1">
      <c r="A236" s="32"/>
      <c r="B236" s="33"/>
      <c r="C236" s="208" t="s">
        <v>359</v>
      </c>
      <c r="D236" s="208" t="s">
        <v>246</v>
      </c>
      <c r="E236" s="209" t="s">
        <v>247</v>
      </c>
      <c r="F236" s="210" t="s">
        <v>248</v>
      </c>
      <c r="G236" s="211" t="s">
        <v>231</v>
      </c>
      <c r="H236" s="212">
        <v>115.5</v>
      </c>
      <c r="I236" s="213"/>
      <c r="J236" s="214">
        <f>ROUND(I236*H236,2)</f>
        <v>0</v>
      </c>
      <c r="K236" s="210" t="s">
        <v>183</v>
      </c>
      <c r="L236" s="215"/>
      <c r="M236" s="216" t="s">
        <v>1</v>
      </c>
      <c r="N236" s="217" t="s">
        <v>45</v>
      </c>
      <c r="O236" s="69"/>
      <c r="P236" s="198">
        <f>O236*H236</f>
        <v>0</v>
      </c>
      <c r="Q236" s="198">
        <v>1</v>
      </c>
      <c r="R236" s="198">
        <f>Q236*H236</f>
        <v>115.5</v>
      </c>
      <c r="S236" s="198">
        <v>0</v>
      </c>
      <c r="T236" s="199">
        <f>S236*H236</f>
        <v>0</v>
      </c>
      <c r="U236" s="32"/>
      <c r="V236" s="32"/>
      <c r="W236" s="32"/>
      <c r="X236" s="32"/>
      <c r="Y236" s="32"/>
      <c r="Z236" s="32"/>
      <c r="AA236" s="32"/>
      <c r="AB236" s="32"/>
      <c r="AC236" s="32"/>
      <c r="AD236" s="32"/>
      <c r="AE236" s="32"/>
      <c r="AR236" s="200" t="s">
        <v>218</v>
      </c>
      <c r="AT236" s="200" t="s">
        <v>246</v>
      </c>
      <c r="AU236" s="200" t="s">
        <v>89</v>
      </c>
      <c r="AY236" s="15" t="s">
        <v>177</v>
      </c>
      <c r="BE236" s="201">
        <f>IF(N236="základní",J236,0)</f>
        <v>0</v>
      </c>
      <c r="BF236" s="201">
        <f>IF(N236="snížená",J236,0)</f>
        <v>0</v>
      </c>
      <c r="BG236" s="201">
        <f>IF(N236="zákl. přenesená",J236,0)</f>
        <v>0</v>
      </c>
      <c r="BH236" s="201">
        <f>IF(N236="sníž. přenesená",J236,0)</f>
        <v>0</v>
      </c>
      <c r="BI236" s="201">
        <f>IF(N236="nulová",J236,0)</f>
        <v>0</v>
      </c>
      <c r="BJ236" s="15" t="s">
        <v>87</v>
      </c>
      <c r="BK236" s="201">
        <f>ROUND(I236*H236,2)</f>
        <v>0</v>
      </c>
      <c r="BL236" s="15" t="s">
        <v>184</v>
      </c>
      <c r="BM236" s="200" t="s">
        <v>792</v>
      </c>
    </row>
    <row r="237" spans="1:47" s="2" customFormat="1" ht="11.25">
      <c r="A237" s="32"/>
      <c r="B237" s="33"/>
      <c r="C237" s="34"/>
      <c r="D237" s="202" t="s">
        <v>186</v>
      </c>
      <c r="E237" s="34"/>
      <c r="F237" s="203" t="s">
        <v>250</v>
      </c>
      <c r="G237" s="34"/>
      <c r="H237" s="34"/>
      <c r="I237" s="204"/>
      <c r="J237" s="34"/>
      <c r="K237" s="34"/>
      <c r="L237" s="37"/>
      <c r="M237" s="205"/>
      <c r="N237" s="206"/>
      <c r="O237" s="69"/>
      <c r="P237" s="69"/>
      <c r="Q237" s="69"/>
      <c r="R237" s="69"/>
      <c r="S237" s="69"/>
      <c r="T237" s="70"/>
      <c r="U237" s="32"/>
      <c r="V237" s="32"/>
      <c r="W237" s="32"/>
      <c r="X237" s="32"/>
      <c r="Y237" s="32"/>
      <c r="Z237" s="32"/>
      <c r="AA237" s="32"/>
      <c r="AB237" s="32"/>
      <c r="AC237" s="32"/>
      <c r="AD237" s="32"/>
      <c r="AE237" s="32"/>
      <c r="AT237" s="15" t="s">
        <v>186</v>
      </c>
      <c r="AU237" s="15" t="s">
        <v>89</v>
      </c>
    </row>
    <row r="238" spans="1:47" s="2" customFormat="1" ht="29.25">
      <c r="A238" s="32"/>
      <c r="B238" s="33"/>
      <c r="C238" s="34"/>
      <c r="D238" s="202" t="s">
        <v>188</v>
      </c>
      <c r="E238" s="34"/>
      <c r="F238" s="207" t="s">
        <v>251</v>
      </c>
      <c r="G238" s="34"/>
      <c r="H238" s="34"/>
      <c r="I238" s="204"/>
      <c r="J238" s="34"/>
      <c r="K238" s="34"/>
      <c r="L238" s="37"/>
      <c r="M238" s="205"/>
      <c r="N238" s="206"/>
      <c r="O238" s="69"/>
      <c r="P238" s="69"/>
      <c r="Q238" s="69"/>
      <c r="R238" s="69"/>
      <c r="S238" s="69"/>
      <c r="T238" s="70"/>
      <c r="U238" s="32"/>
      <c r="V238" s="32"/>
      <c r="W238" s="32"/>
      <c r="X238" s="32"/>
      <c r="Y238" s="32"/>
      <c r="Z238" s="32"/>
      <c r="AA238" s="32"/>
      <c r="AB238" s="32"/>
      <c r="AC238" s="32"/>
      <c r="AD238" s="32"/>
      <c r="AE238" s="32"/>
      <c r="AT238" s="15" t="s">
        <v>188</v>
      </c>
      <c r="AU238" s="15" t="s">
        <v>89</v>
      </c>
    </row>
    <row r="239" spans="1:65" s="2" customFormat="1" ht="24.2" customHeight="1">
      <c r="A239" s="32"/>
      <c r="B239" s="33"/>
      <c r="C239" s="189" t="s">
        <v>366</v>
      </c>
      <c r="D239" s="189" t="s">
        <v>179</v>
      </c>
      <c r="E239" s="190" t="s">
        <v>793</v>
      </c>
      <c r="F239" s="191" t="s">
        <v>794</v>
      </c>
      <c r="G239" s="192" t="s">
        <v>198</v>
      </c>
      <c r="H239" s="193">
        <v>1541.41</v>
      </c>
      <c r="I239" s="194"/>
      <c r="J239" s="195">
        <f>ROUND(I239*H239,2)</f>
        <v>0</v>
      </c>
      <c r="K239" s="191" t="s">
        <v>183</v>
      </c>
      <c r="L239" s="37"/>
      <c r="M239" s="196" t="s">
        <v>1</v>
      </c>
      <c r="N239" s="197" t="s">
        <v>45</v>
      </c>
      <c r="O239" s="69"/>
      <c r="P239" s="198">
        <f>O239*H239</f>
        <v>0</v>
      </c>
      <c r="Q239" s="198">
        <v>0</v>
      </c>
      <c r="R239" s="198">
        <f>Q239*H239</f>
        <v>0</v>
      </c>
      <c r="S239" s="198">
        <v>0</v>
      </c>
      <c r="T239" s="199">
        <f>S239*H239</f>
        <v>0</v>
      </c>
      <c r="U239" s="32"/>
      <c r="V239" s="32"/>
      <c r="W239" s="32"/>
      <c r="X239" s="32"/>
      <c r="Y239" s="32"/>
      <c r="Z239" s="32"/>
      <c r="AA239" s="32"/>
      <c r="AB239" s="32"/>
      <c r="AC239" s="32"/>
      <c r="AD239" s="32"/>
      <c r="AE239" s="32"/>
      <c r="AR239" s="200" t="s">
        <v>184</v>
      </c>
      <c r="AT239" s="200" t="s">
        <v>179</v>
      </c>
      <c r="AU239" s="200" t="s">
        <v>89</v>
      </c>
      <c r="AY239" s="15" t="s">
        <v>177</v>
      </c>
      <c r="BE239" s="201">
        <f>IF(N239="základní",J239,0)</f>
        <v>0</v>
      </c>
      <c r="BF239" s="201">
        <f>IF(N239="snížená",J239,0)</f>
        <v>0</v>
      </c>
      <c r="BG239" s="201">
        <f>IF(N239="zákl. přenesená",J239,0)</f>
        <v>0</v>
      </c>
      <c r="BH239" s="201">
        <f>IF(N239="sníž. přenesená",J239,0)</f>
        <v>0</v>
      </c>
      <c r="BI239" s="201">
        <f>IF(N239="nulová",J239,0)</f>
        <v>0</v>
      </c>
      <c r="BJ239" s="15" t="s">
        <v>87</v>
      </c>
      <c r="BK239" s="201">
        <f>ROUND(I239*H239,2)</f>
        <v>0</v>
      </c>
      <c r="BL239" s="15" t="s">
        <v>184</v>
      </c>
      <c r="BM239" s="200" t="s">
        <v>795</v>
      </c>
    </row>
    <row r="240" spans="1:47" s="2" customFormat="1" ht="19.5">
      <c r="A240" s="32"/>
      <c r="B240" s="33"/>
      <c r="C240" s="34"/>
      <c r="D240" s="202" t="s">
        <v>186</v>
      </c>
      <c r="E240" s="34"/>
      <c r="F240" s="203" t="s">
        <v>796</v>
      </c>
      <c r="G240" s="34"/>
      <c r="H240" s="34"/>
      <c r="I240" s="204"/>
      <c r="J240" s="34"/>
      <c r="K240" s="34"/>
      <c r="L240" s="37"/>
      <c r="M240" s="205"/>
      <c r="N240" s="206"/>
      <c r="O240" s="69"/>
      <c r="P240" s="69"/>
      <c r="Q240" s="69"/>
      <c r="R240" s="69"/>
      <c r="S240" s="69"/>
      <c r="T240" s="70"/>
      <c r="U240" s="32"/>
      <c r="V240" s="32"/>
      <c r="W240" s="32"/>
      <c r="X240" s="32"/>
      <c r="Y240" s="32"/>
      <c r="Z240" s="32"/>
      <c r="AA240" s="32"/>
      <c r="AB240" s="32"/>
      <c r="AC240" s="32"/>
      <c r="AD240" s="32"/>
      <c r="AE240" s="32"/>
      <c r="AT240" s="15" t="s">
        <v>186</v>
      </c>
      <c r="AU240" s="15" t="s">
        <v>89</v>
      </c>
    </row>
    <row r="241" spans="1:47" s="2" customFormat="1" ht="19.5">
      <c r="A241" s="32"/>
      <c r="B241" s="33"/>
      <c r="C241" s="34"/>
      <c r="D241" s="202" t="s">
        <v>188</v>
      </c>
      <c r="E241" s="34"/>
      <c r="F241" s="207" t="s">
        <v>554</v>
      </c>
      <c r="G241" s="34"/>
      <c r="H241" s="34"/>
      <c r="I241" s="204"/>
      <c r="J241" s="34"/>
      <c r="K241" s="34"/>
      <c r="L241" s="37"/>
      <c r="M241" s="205"/>
      <c r="N241" s="206"/>
      <c r="O241" s="69"/>
      <c r="P241" s="69"/>
      <c r="Q241" s="69"/>
      <c r="R241" s="69"/>
      <c r="S241" s="69"/>
      <c r="T241" s="70"/>
      <c r="U241" s="32"/>
      <c r="V241" s="32"/>
      <c r="W241" s="32"/>
      <c r="X241" s="32"/>
      <c r="Y241" s="32"/>
      <c r="Z241" s="32"/>
      <c r="AA241" s="32"/>
      <c r="AB241" s="32"/>
      <c r="AC241" s="32"/>
      <c r="AD241" s="32"/>
      <c r="AE241" s="32"/>
      <c r="AT241" s="15" t="s">
        <v>188</v>
      </c>
      <c r="AU241" s="15" t="s">
        <v>89</v>
      </c>
    </row>
    <row r="242" spans="1:65" s="2" customFormat="1" ht="24.2" customHeight="1">
      <c r="A242" s="32"/>
      <c r="B242" s="33"/>
      <c r="C242" s="189" t="s">
        <v>371</v>
      </c>
      <c r="D242" s="189" t="s">
        <v>179</v>
      </c>
      <c r="E242" s="190" t="s">
        <v>793</v>
      </c>
      <c r="F242" s="191" t="s">
        <v>794</v>
      </c>
      <c r="G242" s="192" t="s">
        <v>198</v>
      </c>
      <c r="H242" s="193">
        <v>309</v>
      </c>
      <c r="I242" s="194"/>
      <c r="J242" s="195">
        <f>ROUND(I242*H242,2)</f>
        <v>0</v>
      </c>
      <c r="K242" s="191" t="s">
        <v>183</v>
      </c>
      <c r="L242" s="37"/>
      <c r="M242" s="196" t="s">
        <v>1</v>
      </c>
      <c r="N242" s="197" t="s">
        <v>45</v>
      </c>
      <c r="O242" s="69"/>
      <c r="P242" s="198">
        <f>O242*H242</f>
        <v>0</v>
      </c>
      <c r="Q242" s="198">
        <v>0</v>
      </c>
      <c r="R242" s="198">
        <f>Q242*H242</f>
        <v>0</v>
      </c>
      <c r="S242" s="198">
        <v>0</v>
      </c>
      <c r="T242" s="199">
        <f>S242*H242</f>
        <v>0</v>
      </c>
      <c r="U242" s="32"/>
      <c r="V242" s="32"/>
      <c r="W242" s="32"/>
      <c r="X242" s="32"/>
      <c r="Y242" s="32"/>
      <c r="Z242" s="32"/>
      <c r="AA242" s="32"/>
      <c r="AB242" s="32"/>
      <c r="AC242" s="32"/>
      <c r="AD242" s="32"/>
      <c r="AE242" s="32"/>
      <c r="AR242" s="200" t="s">
        <v>184</v>
      </c>
      <c r="AT242" s="200" t="s">
        <v>179</v>
      </c>
      <c r="AU242" s="200" t="s">
        <v>89</v>
      </c>
      <c r="AY242" s="15" t="s">
        <v>177</v>
      </c>
      <c r="BE242" s="201">
        <f>IF(N242="základní",J242,0)</f>
        <v>0</v>
      </c>
      <c r="BF242" s="201">
        <f>IF(N242="snížená",J242,0)</f>
        <v>0</v>
      </c>
      <c r="BG242" s="201">
        <f>IF(N242="zákl. přenesená",J242,0)</f>
        <v>0</v>
      </c>
      <c r="BH242" s="201">
        <f>IF(N242="sníž. přenesená",J242,0)</f>
        <v>0</v>
      </c>
      <c r="BI242" s="201">
        <f>IF(N242="nulová",J242,0)</f>
        <v>0</v>
      </c>
      <c r="BJ242" s="15" t="s">
        <v>87</v>
      </c>
      <c r="BK242" s="201">
        <f>ROUND(I242*H242,2)</f>
        <v>0</v>
      </c>
      <c r="BL242" s="15" t="s">
        <v>184</v>
      </c>
      <c r="BM242" s="200" t="s">
        <v>797</v>
      </c>
    </row>
    <row r="243" spans="1:47" s="2" customFormat="1" ht="19.5">
      <c r="A243" s="32"/>
      <c r="B243" s="33"/>
      <c r="C243" s="34"/>
      <c r="D243" s="202" t="s">
        <v>186</v>
      </c>
      <c r="E243" s="34"/>
      <c r="F243" s="203" t="s">
        <v>796</v>
      </c>
      <c r="G243" s="34"/>
      <c r="H243" s="34"/>
      <c r="I243" s="204"/>
      <c r="J243" s="34"/>
      <c r="K243" s="34"/>
      <c r="L243" s="37"/>
      <c r="M243" s="205"/>
      <c r="N243" s="206"/>
      <c r="O243" s="69"/>
      <c r="P243" s="69"/>
      <c r="Q243" s="69"/>
      <c r="R243" s="69"/>
      <c r="S243" s="69"/>
      <c r="T243" s="70"/>
      <c r="U243" s="32"/>
      <c r="V243" s="32"/>
      <c r="W243" s="32"/>
      <c r="X243" s="32"/>
      <c r="Y243" s="32"/>
      <c r="Z243" s="32"/>
      <c r="AA243" s="32"/>
      <c r="AB243" s="32"/>
      <c r="AC243" s="32"/>
      <c r="AD243" s="32"/>
      <c r="AE243" s="32"/>
      <c r="AT243" s="15" t="s">
        <v>186</v>
      </c>
      <c r="AU243" s="15" t="s">
        <v>89</v>
      </c>
    </row>
    <row r="244" spans="1:47" s="2" customFormat="1" ht="29.25">
      <c r="A244" s="32"/>
      <c r="B244" s="33"/>
      <c r="C244" s="34"/>
      <c r="D244" s="202" t="s">
        <v>188</v>
      </c>
      <c r="E244" s="34"/>
      <c r="F244" s="207" t="s">
        <v>798</v>
      </c>
      <c r="G244" s="34"/>
      <c r="H244" s="34"/>
      <c r="I244" s="204"/>
      <c r="J244" s="34"/>
      <c r="K244" s="34"/>
      <c r="L244" s="37"/>
      <c r="M244" s="205"/>
      <c r="N244" s="206"/>
      <c r="O244" s="69"/>
      <c r="P244" s="69"/>
      <c r="Q244" s="69"/>
      <c r="R244" s="69"/>
      <c r="S244" s="69"/>
      <c r="T244" s="70"/>
      <c r="U244" s="32"/>
      <c r="V244" s="32"/>
      <c r="W244" s="32"/>
      <c r="X244" s="32"/>
      <c r="Y244" s="32"/>
      <c r="Z244" s="32"/>
      <c r="AA244" s="32"/>
      <c r="AB244" s="32"/>
      <c r="AC244" s="32"/>
      <c r="AD244" s="32"/>
      <c r="AE244" s="32"/>
      <c r="AT244" s="15" t="s">
        <v>188</v>
      </c>
      <c r="AU244" s="15" t="s">
        <v>89</v>
      </c>
    </row>
    <row r="245" spans="1:65" s="2" customFormat="1" ht="24.2" customHeight="1">
      <c r="A245" s="32"/>
      <c r="B245" s="33"/>
      <c r="C245" s="189" t="s">
        <v>376</v>
      </c>
      <c r="D245" s="189" t="s">
        <v>179</v>
      </c>
      <c r="E245" s="190" t="s">
        <v>793</v>
      </c>
      <c r="F245" s="191" t="s">
        <v>794</v>
      </c>
      <c r="G245" s="192" t="s">
        <v>198</v>
      </c>
      <c r="H245" s="193">
        <v>654.3</v>
      </c>
      <c r="I245" s="194"/>
      <c r="J245" s="195">
        <f>ROUND(I245*H245,2)</f>
        <v>0</v>
      </c>
      <c r="K245" s="191" t="s">
        <v>183</v>
      </c>
      <c r="L245" s="37"/>
      <c r="M245" s="196" t="s">
        <v>1</v>
      </c>
      <c r="N245" s="197" t="s">
        <v>45</v>
      </c>
      <c r="O245" s="69"/>
      <c r="P245" s="198">
        <f>O245*H245</f>
        <v>0</v>
      </c>
      <c r="Q245" s="198">
        <v>0</v>
      </c>
      <c r="R245" s="198">
        <f>Q245*H245</f>
        <v>0</v>
      </c>
      <c r="S245" s="198">
        <v>0</v>
      </c>
      <c r="T245" s="199">
        <f>S245*H245</f>
        <v>0</v>
      </c>
      <c r="U245" s="32"/>
      <c r="V245" s="32"/>
      <c r="W245" s="32"/>
      <c r="X245" s="32"/>
      <c r="Y245" s="32"/>
      <c r="Z245" s="32"/>
      <c r="AA245" s="32"/>
      <c r="AB245" s="32"/>
      <c r="AC245" s="32"/>
      <c r="AD245" s="32"/>
      <c r="AE245" s="32"/>
      <c r="AR245" s="200" t="s">
        <v>184</v>
      </c>
      <c r="AT245" s="200" t="s">
        <v>179</v>
      </c>
      <c r="AU245" s="200" t="s">
        <v>89</v>
      </c>
      <c r="AY245" s="15" t="s">
        <v>177</v>
      </c>
      <c r="BE245" s="201">
        <f>IF(N245="základní",J245,0)</f>
        <v>0</v>
      </c>
      <c r="BF245" s="201">
        <f>IF(N245="snížená",J245,0)</f>
        <v>0</v>
      </c>
      <c r="BG245" s="201">
        <f>IF(N245="zákl. přenesená",J245,0)</f>
        <v>0</v>
      </c>
      <c r="BH245" s="201">
        <f>IF(N245="sníž. přenesená",J245,0)</f>
        <v>0</v>
      </c>
      <c r="BI245" s="201">
        <f>IF(N245="nulová",J245,0)</f>
        <v>0</v>
      </c>
      <c r="BJ245" s="15" t="s">
        <v>87</v>
      </c>
      <c r="BK245" s="201">
        <f>ROUND(I245*H245,2)</f>
        <v>0</v>
      </c>
      <c r="BL245" s="15" t="s">
        <v>184</v>
      </c>
      <c r="BM245" s="200" t="s">
        <v>799</v>
      </c>
    </row>
    <row r="246" spans="1:47" s="2" customFormat="1" ht="19.5">
      <c r="A246" s="32"/>
      <c r="B246" s="33"/>
      <c r="C246" s="34"/>
      <c r="D246" s="202" t="s">
        <v>186</v>
      </c>
      <c r="E246" s="34"/>
      <c r="F246" s="203" t="s">
        <v>796</v>
      </c>
      <c r="G246" s="34"/>
      <c r="H246" s="34"/>
      <c r="I246" s="204"/>
      <c r="J246" s="34"/>
      <c r="K246" s="34"/>
      <c r="L246" s="37"/>
      <c r="M246" s="205"/>
      <c r="N246" s="206"/>
      <c r="O246" s="69"/>
      <c r="P246" s="69"/>
      <c r="Q246" s="69"/>
      <c r="R246" s="69"/>
      <c r="S246" s="69"/>
      <c r="T246" s="70"/>
      <c r="U246" s="32"/>
      <c r="V246" s="32"/>
      <c r="W246" s="32"/>
      <c r="X246" s="32"/>
      <c r="Y246" s="32"/>
      <c r="Z246" s="32"/>
      <c r="AA246" s="32"/>
      <c r="AB246" s="32"/>
      <c r="AC246" s="32"/>
      <c r="AD246" s="32"/>
      <c r="AE246" s="32"/>
      <c r="AT246" s="15" t="s">
        <v>186</v>
      </c>
      <c r="AU246" s="15" t="s">
        <v>89</v>
      </c>
    </row>
    <row r="247" spans="1:47" s="2" customFormat="1" ht="29.25">
      <c r="A247" s="32"/>
      <c r="B247" s="33"/>
      <c r="C247" s="34"/>
      <c r="D247" s="202" t="s">
        <v>188</v>
      </c>
      <c r="E247" s="34"/>
      <c r="F247" s="207" t="s">
        <v>800</v>
      </c>
      <c r="G247" s="34"/>
      <c r="H247" s="34"/>
      <c r="I247" s="204"/>
      <c r="J247" s="34"/>
      <c r="K247" s="34"/>
      <c r="L247" s="37"/>
      <c r="M247" s="205"/>
      <c r="N247" s="206"/>
      <c r="O247" s="69"/>
      <c r="P247" s="69"/>
      <c r="Q247" s="69"/>
      <c r="R247" s="69"/>
      <c r="S247" s="69"/>
      <c r="T247" s="70"/>
      <c r="U247" s="32"/>
      <c r="V247" s="32"/>
      <c r="W247" s="32"/>
      <c r="X247" s="32"/>
      <c r="Y247" s="32"/>
      <c r="Z247" s="32"/>
      <c r="AA247" s="32"/>
      <c r="AB247" s="32"/>
      <c r="AC247" s="32"/>
      <c r="AD247" s="32"/>
      <c r="AE247" s="32"/>
      <c r="AT247" s="15" t="s">
        <v>188</v>
      </c>
      <c r="AU247" s="15" t="s">
        <v>89</v>
      </c>
    </row>
    <row r="248" spans="1:65" s="2" customFormat="1" ht="24.2" customHeight="1">
      <c r="A248" s="32"/>
      <c r="B248" s="33"/>
      <c r="C248" s="189" t="s">
        <v>381</v>
      </c>
      <c r="D248" s="189" t="s">
        <v>179</v>
      </c>
      <c r="E248" s="190" t="s">
        <v>793</v>
      </c>
      <c r="F248" s="191" t="s">
        <v>794</v>
      </c>
      <c r="G248" s="192" t="s">
        <v>198</v>
      </c>
      <c r="H248" s="193">
        <v>360.75</v>
      </c>
      <c r="I248" s="194"/>
      <c r="J248" s="195">
        <f>ROUND(I248*H248,2)</f>
        <v>0</v>
      </c>
      <c r="K248" s="191" t="s">
        <v>183</v>
      </c>
      <c r="L248" s="37"/>
      <c r="M248" s="196" t="s">
        <v>1</v>
      </c>
      <c r="N248" s="197" t="s">
        <v>45</v>
      </c>
      <c r="O248" s="69"/>
      <c r="P248" s="198">
        <f>O248*H248</f>
        <v>0</v>
      </c>
      <c r="Q248" s="198">
        <v>0</v>
      </c>
      <c r="R248" s="198">
        <f>Q248*H248</f>
        <v>0</v>
      </c>
      <c r="S248" s="198">
        <v>0</v>
      </c>
      <c r="T248" s="199">
        <f>S248*H248</f>
        <v>0</v>
      </c>
      <c r="U248" s="32"/>
      <c r="V248" s="32"/>
      <c r="W248" s="32"/>
      <c r="X248" s="32"/>
      <c r="Y248" s="32"/>
      <c r="Z248" s="32"/>
      <c r="AA248" s="32"/>
      <c r="AB248" s="32"/>
      <c r="AC248" s="32"/>
      <c r="AD248" s="32"/>
      <c r="AE248" s="32"/>
      <c r="AR248" s="200" t="s">
        <v>184</v>
      </c>
      <c r="AT248" s="200" t="s">
        <v>179</v>
      </c>
      <c r="AU248" s="200" t="s">
        <v>89</v>
      </c>
      <c r="AY248" s="15" t="s">
        <v>177</v>
      </c>
      <c r="BE248" s="201">
        <f>IF(N248="základní",J248,0)</f>
        <v>0</v>
      </c>
      <c r="BF248" s="201">
        <f>IF(N248="snížená",J248,0)</f>
        <v>0</v>
      </c>
      <c r="BG248" s="201">
        <f>IF(N248="zákl. přenesená",J248,0)</f>
        <v>0</v>
      </c>
      <c r="BH248" s="201">
        <f>IF(N248="sníž. přenesená",J248,0)</f>
        <v>0</v>
      </c>
      <c r="BI248" s="201">
        <f>IF(N248="nulová",J248,0)</f>
        <v>0</v>
      </c>
      <c r="BJ248" s="15" t="s">
        <v>87</v>
      </c>
      <c r="BK248" s="201">
        <f>ROUND(I248*H248,2)</f>
        <v>0</v>
      </c>
      <c r="BL248" s="15" t="s">
        <v>184</v>
      </c>
      <c r="BM248" s="200" t="s">
        <v>801</v>
      </c>
    </row>
    <row r="249" spans="1:47" s="2" customFormat="1" ht="19.5">
      <c r="A249" s="32"/>
      <c r="B249" s="33"/>
      <c r="C249" s="34"/>
      <c r="D249" s="202" t="s">
        <v>186</v>
      </c>
      <c r="E249" s="34"/>
      <c r="F249" s="203" t="s">
        <v>796</v>
      </c>
      <c r="G249" s="34"/>
      <c r="H249" s="34"/>
      <c r="I249" s="204"/>
      <c r="J249" s="34"/>
      <c r="K249" s="34"/>
      <c r="L249" s="37"/>
      <c r="M249" s="205"/>
      <c r="N249" s="206"/>
      <c r="O249" s="69"/>
      <c r="P249" s="69"/>
      <c r="Q249" s="69"/>
      <c r="R249" s="69"/>
      <c r="S249" s="69"/>
      <c r="T249" s="70"/>
      <c r="U249" s="32"/>
      <c r="V249" s="32"/>
      <c r="W249" s="32"/>
      <c r="X249" s="32"/>
      <c r="Y249" s="32"/>
      <c r="Z249" s="32"/>
      <c r="AA249" s="32"/>
      <c r="AB249" s="32"/>
      <c r="AC249" s="32"/>
      <c r="AD249" s="32"/>
      <c r="AE249" s="32"/>
      <c r="AT249" s="15" t="s">
        <v>186</v>
      </c>
      <c r="AU249" s="15" t="s">
        <v>89</v>
      </c>
    </row>
    <row r="250" spans="1:47" s="2" customFormat="1" ht="48.75">
      <c r="A250" s="32"/>
      <c r="B250" s="33"/>
      <c r="C250" s="34"/>
      <c r="D250" s="202" t="s">
        <v>188</v>
      </c>
      <c r="E250" s="34"/>
      <c r="F250" s="207" t="s">
        <v>802</v>
      </c>
      <c r="G250" s="34"/>
      <c r="H250" s="34"/>
      <c r="I250" s="204"/>
      <c r="J250" s="34"/>
      <c r="K250" s="34"/>
      <c r="L250" s="37"/>
      <c r="M250" s="205"/>
      <c r="N250" s="206"/>
      <c r="O250" s="69"/>
      <c r="P250" s="69"/>
      <c r="Q250" s="69"/>
      <c r="R250" s="69"/>
      <c r="S250" s="69"/>
      <c r="T250" s="70"/>
      <c r="U250" s="32"/>
      <c r="V250" s="32"/>
      <c r="W250" s="32"/>
      <c r="X250" s="32"/>
      <c r="Y250" s="32"/>
      <c r="Z250" s="32"/>
      <c r="AA250" s="32"/>
      <c r="AB250" s="32"/>
      <c r="AC250" s="32"/>
      <c r="AD250" s="32"/>
      <c r="AE250" s="32"/>
      <c r="AT250" s="15" t="s">
        <v>188</v>
      </c>
      <c r="AU250" s="15" t="s">
        <v>89</v>
      </c>
    </row>
    <row r="251" spans="1:65" s="2" customFormat="1" ht="24.2" customHeight="1">
      <c r="A251" s="32"/>
      <c r="B251" s="33"/>
      <c r="C251" s="189" t="s">
        <v>386</v>
      </c>
      <c r="D251" s="189" t="s">
        <v>179</v>
      </c>
      <c r="E251" s="190" t="s">
        <v>253</v>
      </c>
      <c r="F251" s="191" t="s">
        <v>254</v>
      </c>
      <c r="G251" s="192" t="s">
        <v>198</v>
      </c>
      <c r="H251" s="193">
        <v>10.088</v>
      </c>
      <c r="I251" s="194"/>
      <c r="J251" s="195">
        <f>ROUND(I251*H251,2)</f>
        <v>0</v>
      </c>
      <c r="K251" s="191" t="s">
        <v>183</v>
      </c>
      <c r="L251" s="37"/>
      <c r="M251" s="196" t="s">
        <v>1</v>
      </c>
      <c r="N251" s="197" t="s">
        <v>45</v>
      </c>
      <c r="O251" s="69"/>
      <c r="P251" s="198">
        <f>O251*H251</f>
        <v>0</v>
      </c>
      <c r="Q251" s="198">
        <v>0</v>
      </c>
      <c r="R251" s="198">
        <f>Q251*H251</f>
        <v>0</v>
      </c>
      <c r="S251" s="198">
        <v>0</v>
      </c>
      <c r="T251" s="199">
        <f>S251*H251</f>
        <v>0</v>
      </c>
      <c r="U251" s="32"/>
      <c r="V251" s="32"/>
      <c r="W251" s="32"/>
      <c r="X251" s="32"/>
      <c r="Y251" s="32"/>
      <c r="Z251" s="32"/>
      <c r="AA251" s="32"/>
      <c r="AB251" s="32"/>
      <c r="AC251" s="32"/>
      <c r="AD251" s="32"/>
      <c r="AE251" s="32"/>
      <c r="AR251" s="200" t="s">
        <v>184</v>
      </c>
      <c r="AT251" s="200" t="s">
        <v>179</v>
      </c>
      <c r="AU251" s="200" t="s">
        <v>89</v>
      </c>
      <c r="AY251" s="15" t="s">
        <v>177</v>
      </c>
      <c r="BE251" s="201">
        <f>IF(N251="základní",J251,0)</f>
        <v>0</v>
      </c>
      <c r="BF251" s="201">
        <f>IF(N251="snížená",J251,0)</f>
        <v>0</v>
      </c>
      <c r="BG251" s="201">
        <f>IF(N251="zákl. přenesená",J251,0)</f>
        <v>0</v>
      </c>
      <c r="BH251" s="201">
        <f>IF(N251="sníž. přenesená",J251,0)</f>
        <v>0</v>
      </c>
      <c r="BI251" s="201">
        <f>IF(N251="nulová",J251,0)</f>
        <v>0</v>
      </c>
      <c r="BJ251" s="15" t="s">
        <v>87</v>
      </c>
      <c r="BK251" s="201">
        <f>ROUND(I251*H251,2)</f>
        <v>0</v>
      </c>
      <c r="BL251" s="15" t="s">
        <v>184</v>
      </c>
      <c r="BM251" s="200" t="s">
        <v>803</v>
      </c>
    </row>
    <row r="252" spans="1:47" s="2" customFormat="1" ht="19.5">
      <c r="A252" s="32"/>
      <c r="B252" s="33"/>
      <c r="C252" s="34"/>
      <c r="D252" s="202" t="s">
        <v>186</v>
      </c>
      <c r="E252" s="34"/>
      <c r="F252" s="203" t="s">
        <v>256</v>
      </c>
      <c r="G252" s="34"/>
      <c r="H252" s="34"/>
      <c r="I252" s="204"/>
      <c r="J252" s="34"/>
      <c r="K252" s="34"/>
      <c r="L252" s="37"/>
      <c r="M252" s="205"/>
      <c r="N252" s="206"/>
      <c r="O252" s="69"/>
      <c r="P252" s="69"/>
      <c r="Q252" s="69"/>
      <c r="R252" s="69"/>
      <c r="S252" s="69"/>
      <c r="T252" s="70"/>
      <c r="U252" s="32"/>
      <c r="V252" s="32"/>
      <c r="W252" s="32"/>
      <c r="X252" s="32"/>
      <c r="Y252" s="32"/>
      <c r="Z252" s="32"/>
      <c r="AA252" s="32"/>
      <c r="AB252" s="32"/>
      <c r="AC252" s="32"/>
      <c r="AD252" s="32"/>
      <c r="AE252" s="32"/>
      <c r="AT252" s="15" t="s">
        <v>186</v>
      </c>
      <c r="AU252" s="15" t="s">
        <v>89</v>
      </c>
    </row>
    <row r="253" spans="1:47" s="2" customFormat="1" ht="29.25">
      <c r="A253" s="32"/>
      <c r="B253" s="33"/>
      <c r="C253" s="34"/>
      <c r="D253" s="202" t="s">
        <v>188</v>
      </c>
      <c r="E253" s="34"/>
      <c r="F253" s="207" t="s">
        <v>804</v>
      </c>
      <c r="G253" s="34"/>
      <c r="H253" s="34"/>
      <c r="I253" s="204"/>
      <c r="J253" s="34"/>
      <c r="K253" s="34"/>
      <c r="L253" s="37"/>
      <c r="M253" s="205"/>
      <c r="N253" s="206"/>
      <c r="O253" s="69"/>
      <c r="P253" s="69"/>
      <c r="Q253" s="69"/>
      <c r="R253" s="69"/>
      <c r="S253" s="69"/>
      <c r="T253" s="70"/>
      <c r="U253" s="32"/>
      <c r="V253" s="32"/>
      <c r="W253" s="32"/>
      <c r="X253" s="32"/>
      <c r="Y253" s="32"/>
      <c r="Z253" s="32"/>
      <c r="AA253" s="32"/>
      <c r="AB253" s="32"/>
      <c r="AC253" s="32"/>
      <c r="AD253" s="32"/>
      <c r="AE253" s="32"/>
      <c r="AT253" s="15" t="s">
        <v>188</v>
      </c>
      <c r="AU253" s="15" t="s">
        <v>89</v>
      </c>
    </row>
    <row r="254" spans="1:65" s="2" customFormat="1" ht="14.45" customHeight="1">
      <c r="A254" s="32"/>
      <c r="B254" s="33"/>
      <c r="C254" s="189" t="s">
        <v>394</v>
      </c>
      <c r="D254" s="189" t="s">
        <v>179</v>
      </c>
      <c r="E254" s="190" t="s">
        <v>261</v>
      </c>
      <c r="F254" s="191" t="s">
        <v>262</v>
      </c>
      <c r="G254" s="192" t="s">
        <v>182</v>
      </c>
      <c r="H254" s="193">
        <v>10276.065</v>
      </c>
      <c r="I254" s="194"/>
      <c r="J254" s="195">
        <f>ROUND(I254*H254,2)</f>
        <v>0</v>
      </c>
      <c r="K254" s="191" t="s">
        <v>183</v>
      </c>
      <c r="L254" s="37"/>
      <c r="M254" s="196" t="s">
        <v>1</v>
      </c>
      <c r="N254" s="197" t="s">
        <v>45</v>
      </c>
      <c r="O254" s="69"/>
      <c r="P254" s="198">
        <f>O254*H254</f>
        <v>0</v>
      </c>
      <c r="Q254" s="198">
        <v>0</v>
      </c>
      <c r="R254" s="198">
        <f>Q254*H254</f>
        <v>0</v>
      </c>
      <c r="S254" s="198">
        <v>0</v>
      </c>
      <c r="T254" s="199">
        <f>S254*H254</f>
        <v>0</v>
      </c>
      <c r="U254" s="32"/>
      <c r="V254" s="32"/>
      <c r="W254" s="32"/>
      <c r="X254" s="32"/>
      <c r="Y254" s="32"/>
      <c r="Z254" s="32"/>
      <c r="AA254" s="32"/>
      <c r="AB254" s="32"/>
      <c r="AC254" s="32"/>
      <c r="AD254" s="32"/>
      <c r="AE254" s="32"/>
      <c r="AR254" s="200" t="s">
        <v>184</v>
      </c>
      <c r="AT254" s="200" t="s">
        <v>179</v>
      </c>
      <c r="AU254" s="200" t="s">
        <v>89</v>
      </c>
      <c r="AY254" s="15" t="s">
        <v>177</v>
      </c>
      <c r="BE254" s="201">
        <f>IF(N254="základní",J254,0)</f>
        <v>0</v>
      </c>
      <c r="BF254" s="201">
        <f>IF(N254="snížená",J254,0)</f>
        <v>0</v>
      </c>
      <c r="BG254" s="201">
        <f>IF(N254="zákl. přenesená",J254,0)</f>
        <v>0</v>
      </c>
      <c r="BH254" s="201">
        <f>IF(N254="sníž. přenesená",J254,0)</f>
        <v>0</v>
      </c>
      <c r="BI254" s="201">
        <f>IF(N254="nulová",J254,0)</f>
        <v>0</v>
      </c>
      <c r="BJ254" s="15" t="s">
        <v>87</v>
      </c>
      <c r="BK254" s="201">
        <f>ROUND(I254*H254,2)</f>
        <v>0</v>
      </c>
      <c r="BL254" s="15" t="s">
        <v>184</v>
      </c>
      <c r="BM254" s="200" t="s">
        <v>805</v>
      </c>
    </row>
    <row r="255" spans="1:47" s="2" customFormat="1" ht="19.5">
      <c r="A255" s="32"/>
      <c r="B255" s="33"/>
      <c r="C255" s="34"/>
      <c r="D255" s="202" t="s">
        <v>186</v>
      </c>
      <c r="E255" s="34"/>
      <c r="F255" s="203" t="s">
        <v>264</v>
      </c>
      <c r="G255" s="34"/>
      <c r="H255" s="34"/>
      <c r="I255" s="204"/>
      <c r="J255" s="34"/>
      <c r="K255" s="34"/>
      <c r="L255" s="37"/>
      <c r="M255" s="205"/>
      <c r="N255" s="206"/>
      <c r="O255" s="69"/>
      <c r="P255" s="69"/>
      <c r="Q255" s="69"/>
      <c r="R255" s="69"/>
      <c r="S255" s="69"/>
      <c r="T255" s="70"/>
      <c r="U255" s="32"/>
      <c r="V255" s="32"/>
      <c r="W255" s="32"/>
      <c r="X255" s="32"/>
      <c r="Y255" s="32"/>
      <c r="Z255" s="32"/>
      <c r="AA255" s="32"/>
      <c r="AB255" s="32"/>
      <c r="AC255" s="32"/>
      <c r="AD255" s="32"/>
      <c r="AE255" s="32"/>
      <c r="AT255" s="15" t="s">
        <v>186</v>
      </c>
      <c r="AU255" s="15" t="s">
        <v>89</v>
      </c>
    </row>
    <row r="256" spans="1:47" s="2" customFormat="1" ht="19.5">
      <c r="A256" s="32"/>
      <c r="B256" s="33"/>
      <c r="C256" s="34"/>
      <c r="D256" s="202" t="s">
        <v>188</v>
      </c>
      <c r="E256" s="34"/>
      <c r="F256" s="207" t="s">
        <v>558</v>
      </c>
      <c r="G256" s="34"/>
      <c r="H256" s="34"/>
      <c r="I256" s="204"/>
      <c r="J256" s="34"/>
      <c r="K256" s="34"/>
      <c r="L256" s="37"/>
      <c r="M256" s="205"/>
      <c r="N256" s="206"/>
      <c r="O256" s="69"/>
      <c r="P256" s="69"/>
      <c r="Q256" s="69"/>
      <c r="R256" s="69"/>
      <c r="S256" s="69"/>
      <c r="T256" s="70"/>
      <c r="U256" s="32"/>
      <c r="V256" s="32"/>
      <c r="W256" s="32"/>
      <c r="X256" s="32"/>
      <c r="Y256" s="32"/>
      <c r="Z256" s="32"/>
      <c r="AA256" s="32"/>
      <c r="AB256" s="32"/>
      <c r="AC256" s="32"/>
      <c r="AD256" s="32"/>
      <c r="AE256" s="32"/>
      <c r="AT256" s="15" t="s">
        <v>188</v>
      </c>
      <c r="AU256" s="15" t="s">
        <v>89</v>
      </c>
    </row>
    <row r="257" spans="1:65" s="2" customFormat="1" ht="14.45" customHeight="1">
      <c r="A257" s="32"/>
      <c r="B257" s="33"/>
      <c r="C257" s="189" t="s">
        <v>399</v>
      </c>
      <c r="D257" s="189" t="s">
        <v>179</v>
      </c>
      <c r="E257" s="190" t="s">
        <v>261</v>
      </c>
      <c r="F257" s="191" t="s">
        <v>262</v>
      </c>
      <c r="G257" s="192" t="s">
        <v>182</v>
      </c>
      <c r="H257" s="193">
        <v>67.255</v>
      </c>
      <c r="I257" s="194"/>
      <c r="J257" s="195">
        <f>ROUND(I257*H257,2)</f>
        <v>0</v>
      </c>
      <c r="K257" s="191" t="s">
        <v>183</v>
      </c>
      <c r="L257" s="37"/>
      <c r="M257" s="196" t="s">
        <v>1</v>
      </c>
      <c r="N257" s="197" t="s">
        <v>45</v>
      </c>
      <c r="O257" s="69"/>
      <c r="P257" s="198">
        <f>O257*H257</f>
        <v>0</v>
      </c>
      <c r="Q257" s="198">
        <v>0</v>
      </c>
      <c r="R257" s="198">
        <f>Q257*H257</f>
        <v>0</v>
      </c>
      <c r="S257" s="198">
        <v>0</v>
      </c>
      <c r="T257" s="199">
        <f>S257*H257</f>
        <v>0</v>
      </c>
      <c r="U257" s="32"/>
      <c r="V257" s="32"/>
      <c r="W257" s="32"/>
      <c r="X257" s="32"/>
      <c r="Y257" s="32"/>
      <c r="Z257" s="32"/>
      <c r="AA257" s="32"/>
      <c r="AB257" s="32"/>
      <c r="AC257" s="32"/>
      <c r="AD257" s="32"/>
      <c r="AE257" s="32"/>
      <c r="AR257" s="200" t="s">
        <v>184</v>
      </c>
      <c r="AT257" s="200" t="s">
        <v>179</v>
      </c>
      <c r="AU257" s="200" t="s">
        <v>89</v>
      </c>
      <c r="AY257" s="15" t="s">
        <v>177</v>
      </c>
      <c r="BE257" s="201">
        <f>IF(N257="základní",J257,0)</f>
        <v>0</v>
      </c>
      <c r="BF257" s="201">
        <f>IF(N257="snížená",J257,0)</f>
        <v>0</v>
      </c>
      <c r="BG257" s="201">
        <f>IF(N257="zákl. přenesená",J257,0)</f>
        <v>0</v>
      </c>
      <c r="BH257" s="201">
        <f>IF(N257="sníž. přenesená",J257,0)</f>
        <v>0</v>
      </c>
      <c r="BI257" s="201">
        <f>IF(N257="nulová",J257,0)</f>
        <v>0</v>
      </c>
      <c r="BJ257" s="15" t="s">
        <v>87</v>
      </c>
      <c r="BK257" s="201">
        <f>ROUND(I257*H257,2)</f>
        <v>0</v>
      </c>
      <c r="BL257" s="15" t="s">
        <v>184</v>
      </c>
      <c r="BM257" s="200" t="s">
        <v>806</v>
      </c>
    </row>
    <row r="258" spans="1:47" s="2" customFormat="1" ht="19.5">
      <c r="A258" s="32"/>
      <c r="B258" s="33"/>
      <c r="C258" s="34"/>
      <c r="D258" s="202" t="s">
        <v>186</v>
      </c>
      <c r="E258" s="34"/>
      <c r="F258" s="203" t="s">
        <v>264</v>
      </c>
      <c r="G258" s="34"/>
      <c r="H258" s="34"/>
      <c r="I258" s="204"/>
      <c r="J258" s="34"/>
      <c r="K258" s="34"/>
      <c r="L258" s="37"/>
      <c r="M258" s="205"/>
      <c r="N258" s="206"/>
      <c r="O258" s="69"/>
      <c r="P258" s="69"/>
      <c r="Q258" s="69"/>
      <c r="R258" s="69"/>
      <c r="S258" s="69"/>
      <c r="T258" s="70"/>
      <c r="U258" s="32"/>
      <c r="V258" s="32"/>
      <c r="W258" s="32"/>
      <c r="X258" s="32"/>
      <c r="Y258" s="32"/>
      <c r="Z258" s="32"/>
      <c r="AA258" s="32"/>
      <c r="AB258" s="32"/>
      <c r="AC258" s="32"/>
      <c r="AD258" s="32"/>
      <c r="AE258" s="32"/>
      <c r="AT258" s="15" t="s">
        <v>186</v>
      </c>
      <c r="AU258" s="15" t="s">
        <v>89</v>
      </c>
    </row>
    <row r="259" spans="1:47" s="2" customFormat="1" ht="29.25">
      <c r="A259" s="32"/>
      <c r="B259" s="33"/>
      <c r="C259" s="34"/>
      <c r="D259" s="202" t="s">
        <v>188</v>
      </c>
      <c r="E259" s="34"/>
      <c r="F259" s="207" t="s">
        <v>807</v>
      </c>
      <c r="G259" s="34"/>
      <c r="H259" s="34"/>
      <c r="I259" s="204"/>
      <c r="J259" s="34"/>
      <c r="K259" s="34"/>
      <c r="L259" s="37"/>
      <c r="M259" s="205"/>
      <c r="N259" s="206"/>
      <c r="O259" s="69"/>
      <c r="P259" s="69"/>
      <c r="Q259" s="69"/>
      <c r="R259" s="69"/>
      <c r="S259" s="69"/>
      <c r="T259" s="70"/>
      <c r="U259" s="32"/>
      <c r="V259" s="32"/>
      <c r="W259" s="32"/>
      <c r="X259" s="32"/>
      <c r="Y259" s="32"/>
      <c r="Z259" s="32"/>
      <c r="AA259" s="32"/>
      <c r="AB259" s="32"/>
      <c r="AC259" s="32"/>
      <c r="AD259" s="32"/>
      <c r="AE259" s="32"/>
      <c r="AT259" s="15" t="s">
        <v>188</v>
      </c>
      <c r="AU259" s="15" t="s">
        <v>89</v>
      </c>
    </row>
    <row r="260" spans="1:65" s="2" customFormat="1" ht="24.2" customHeight="1">
      <c r="A260" s="32"/>
      <c r="B260" s="33"/>
      <c r="C260" s="189" t="s">
        <v>404</v>
      </c>
      <c r="D260" s="189" t="s">
        <v>179</v>
      </c>
      <c r="E260" s="190" t="s">
        <v>808</v>
      </c>
      <c r="F260" s="191" t="s">
        <v>809</v>
      </c>
      <c r="G260" s="192" t="s">
        <v>182</v>
      </c>
      <c r="H260" s="193">
        <v>5866</v>
      </c>
      <c r="I260" s="194"/>
      <c r="J260" s="195">
        <f>ROUND(I260*H260,2)</f>
        <v>0</v>
      </c>
      <c r="K260" s="191" t="s">
        <v>183</v>
      </c>
      <c r="L260" s="37"/>
      <c r="M260" s="196" t="s">
        <v>1</v>
      </c>
      <c r="N260" s="197" t="s">
        <v>45</v>
      </c>
      <c r="O260" s="69"/>
      <c r="P260" s="198">
        <f>O260*H260</f>
        <v>0</v>
      </c>
      <c r="Q260" s="198">
        <v>0</v>
      </c>
      <c r="R260" s="198">
        <f>Q260*H260</f>
        <v>0</v>
      </c>
      <c r="S260" s="198">
        <v>0</v>
      </c>
      <c r="T260" s="199">
        <f>S260*H260</f>
        <v>0</v>
      </c>
      <c r="U260" s="32"/>
      <c r="V260" s="32"/>
      <c r="W260" s="32"/>
      <c r="X260" s="32"/>
      <c r="Y260" s="32"/>
      <c r="Z260" s="32"/>
      <c r="AA260" s="32"/>
      <c r="AB260" s="32"/>
      <c r="AC260" s="32"/>
      <c r="AD260" s="32"/>
      <c r="AE260" s="32"/>
      <c r="AR260" s="200" t="s">
        <v>184</v>
      </c>
      <c r="AT260" s="200" t="s">
        <v>179</v>
      </c>
      <c r="AU260" s="200" t="s">
        <v>89</v>
      </c>
      <c r="AY260" s="15" t="s">
        <v>177</v>
      </c>
      <c r="BE260" s="201">
        <f>IF(N260="základní",J260,0)</f>
        <v>0</v>
      </c>
      <c r="BF260" s="201">
        <f>IF(N260="snížená",J260,0)</f>
        <v>0</v>
      </c>
      <c r="BG260" s="201">
        <f>IF(N260="zákl. přenesená",J260,0)</f>
        <v>0</v>
      </c>
      <c r="BH260" s="201">
        <f>IF(N260="sníž. přenesená",J260,0)</f>
        <v>0</v>
      </c>
      <c r="BI260" s="201">
        <f>IF(N260="nulová",J260,0)</f>
        <v>0</v>
      </c>
      <c r="BJ260" s="15" t="s">
        <v>87</v>
      </c>
      <c r="BK260" s="201">
        <f>ROUND(I260*H260,2)</f>
        <v>0</v>
      </c>
      <c r="BL260" s="15" t="s">
        <v>184</v>
      </c>
      <c r="BM260" s="200" t="s">
        <v>810</v>
      </c>
    </row>
    <row r="261" spans="1:47" s="2" customFormat="1" ht="19.5">
      <c r="A261" s="32"/>
      <c r="B261" s="33"/>
      <c r="C261" s="34"/>
      <c r="D261" s="202" t="s">
        <v>186</v>
      </c>
      <c r="E261" s="34"/>
      <c r="F261" s="203" t="s">
        <v>811</v>
      </c>
      <c r="G261" s="34"/>
      <c r="H261" s="34"/>
      <c r="I261" s="204"/>
      <c r="J261" s="34"/>
      <c r="K261" s="34"/>
      <c r="L261" s="37"/>
      <c r="M261" s="205"/>
      <c r="N261" s="206"/>
      <c r="O261" s="69"/>
      <c r="P261" s="69"/>
      <c r="Q261" s="69"/>
      <c r="R261" s="69"/>
      <c r="S261" s="69"/>
      <c r="T261" s="70"/>
      <c r="U261" s="32"/>
      <c r="V261" s="32"/>
      <c r="W261" s="32"/>
      <c r="X261" s="32"/>
      <c r="Y261" s="32"/>
      <c r="Z261" s="32"/>
      <c r="AA261" s="32"/>
      <c r="AB261" s="32"/>
      <c r="AC261" s="32"/>
      <c r="AD261" s="32"/>
      <c r="AE261" s="32"/>
      <c r="AT261" s="15" t="s">
        <v>186</v>
      </c>
      <c r="AU261" s="15" t="s">
        <v>89</v>
      </c>
    </row>
    <row r="262" spans="1:65" s="2" customFormat="1" ht="14.45" customHeight="1">
      <c r="A262" s="32"/>
      <c r="B262" s="33"/>
      <c r="C262" s="189" t="s">
        <v>409</v>
      </c>
      <c r="D262" s="189" t="s">
        <v>179</v>
      </c>
      <c r="E262" s="190" t="s">
        <v>812</v>
      </c>
      <c r="F262" s="191" t="s">
        <v>813</v>
      </c>
      <c r="G262" s="192" t="s">
        <v>182</v>
      </c>
      <c r="H262" s="193">
        <v>5866</v>
      </c>
      <c r="I262" s="194"/>
      <c r="J262" s="195">
        <f>ROUND(I262*H262,2)</f>
        <v>0</v>
      </c>
      <c r="K262" s="191" t="s">
        <v>183</v>
      </c>
      <c r="L262" s="37"/>
      <c r="M262" s="196" t="s">
        <v>1</v>
      </c>
      <c r="N262" s="197" t="s">
        <v>45</v>
      </c>
      <c r="O262" s="69"/>
      <c r="P262" s="198">
        <f>O262*H262</f>
        <v>0</v>
      </c>
      <c r="Q262" s="198">
        <v>0</v>
      </c>
      <c r="R262" s="198">
        <f>Q262*H262</f>
        <v>0</v>
      </c>
      <c r="S262" s="198">
        <v>0</v>
      </c>
      <c r="T262" s="199">
        <f>S262*H262</f>
        <v>0</v>
      </c>
      <c r="U262" s="32"/>
      <c r="V262" s="32"/>
      <c r="W262" s="32"/>
      <c r="X262" s="32"/>
      <c r="Y262" s="32"/>
      <c r="Z262" s="32"/>
      <c r="AA262" s="32"/>
      <c r="AB262" s="32"/>
      <c r="AC262" s="32"/>
      <c r="AD262" s="32"/>
      <c r="AE262" s="32"/>
      <c r="AR262" s="200" t="s">
        <v>184</v>
      </c>
      <c r="AT262" s="200" t="s">
        <v>179</v>
      </c>
      <c r="AU262" s="200" t="s">
        <v>89</v>
      </c>
      <c r="AY262" s="15" t="s">
        <v>177</v>
      </c>
      <c r="BE262" s="201">
        <f>IF(N262="základní",J262,0)</f>
        <v>0</v>
      </c>
      <c r="BF262" s="201">
        <f>IF(N262="snížená",J262,0)</f>
        <v>0</v>
      </c>
      <c r="BG262" s="201">
        <f>IF(N262="zákl. přenesená",J262,0)</f>
        <v>0</v>
      </c>
      <c r="BH262" s="201">
        <f>IF(N262="sníž. přenesená",J262,0)</f>
        <v>0</v>
      </c>
      <c r="BI262" s="201">
        <f>IF(N262="nulová",J262,0)</f>
        <v>0</v>
      </c>
      <c r="BJ262" s="15" t="s">
        <v>87</v>
      </c>
      <c r="BK262" s="201">
        <f>ROUND(I262*H262,2)</f>
        <v>0</v>
      </c>
      <c r="BL262" s="15" t="s">
        <v>184</v>
      </c>
      <c r="BM262" s="200" t="s">
        <v>814</v>
      </c>
    </row>
    <row r="263" spans="1:47" s="2" customFormat="1" ht="19.5">
      <c r="A263" s="32"/>
      <c r="B263" s="33"/>
      <c r="C263" s="34"/>
      <c r="D263" s="202" t="s">
        <v>186</v>
      </c>
      <c r="E263" s="34"/>
      <c r="F263" s="203" t="s">
        <v>815</v>
      </c>
      <c r="G263" s="34"/>
      <c r="H263" s="34"/>
      <c r="I263" s="204"/>
      <c r="J263" s="34"/>
      <c r="K263" s="34"/>
      <c r="L263" s="37"/>
      <c r="M263" s="205"/>
      <c r="N263" s="206"/>
      <c r="O263" s="69"/>
      <c r="P263" s="69"/>
      <c r="Q263" s="69"/>
      <c r="R263" s="69"/>
      <c r="S263" s="69"/>
      <c r="T263" s="70"/>
      <c r="U263" s="32"/>
      <c r="V263" s="32"/>
      <c r="W263" s="32"/>
      <c r="X263" s="32"/>
      <c r="Y263" s="32"/>
      <c r="Z263" s="32"/>
      <c r="AA263" s="32"/>
      <c r="AB263" s="32"/>
      <c r="AC263" s="32"/>
      <c r="AD263" s="32"/>
      <c r="AE263" s="32"/>
      <c r="AT263" s="15" t="s">
        <v>186</v>
      </c>
      <c r="AU263" s="15" t="s">
        <v>89</v>
      </c>
    </row>
    <row r="264" spans="1:65" s="2" customFormat="1" ht="14.45" customHeight="1">
      <c r="A264" s="32"/>
      <c r="B264" s="33"/>
      <c r="C264" s="208" t="s">
        <v>417</v>
      </c>
      <c r="D264" s="208" t="s">
        <v>246</v>
      </c>
      <c r="E264" s="209" t="s">
        <v>816</v>
      </c>
      <c r="F264" s="210" t="s">
        <v>817</v>
      </c>
      <c r="G264" s="211" t="s">
        <v>818</v>
      </c>
      <c r="H264" s="212">
        <v>146.65</v>
      </c>
      <c r="I264" s="213"/>
      <c r="J264" s="214">
        <f>ROUND(I264*H264,2)</f>
        <v>0</v>
      </c>
      <c r="K264" s="210" t="s">
        <v>183</v>
      </c>
      <c r="L264" s="215"/>
      <c r="M264" s="216" t="s">
        <v>1</v>
      </c>
      <c r="N264" s="217" t="s">
        <v>45</v>
      </c>
      <c r="O264" s="69"/>
      <c r="P264" s="198">
        <f>O264*H264</f>
        <v>0</v>
      </c>
      <c r="Q264" s="198">
        <v>0.001</v>
      </c>
      <c r="R264" s="198">
        <f>Q264*H264</f>
        <v>0.14665</v>
      </c>
      <c r="S264" s="198">
        <v>0</v>
      </c>
      <c r="T264" s="199">
        <f>S264*H264</f>
        <v>0</v>
      </c>
      <c r="U264" s="32"/>
      <c r="V264" s="32"/>
      <c r="W264" s="32"/>
      <c r="X264" s="32"/>
      <c r="Y264" s="32"/>
      <c r="Z264" s="32"/>
      <c r="AA264" s="32"/>
      <c r="AB264" s="32"/>
      <c r="AC264" s="32"/>
      <c r="AD264" s="32"/>
      <c r="AE264" s="32"/>
      <c r="AR264" s="200" t="s">
        <v>218</v>
      </c>
      <c r="AT264" s="200" t="s">
        <v>246</v>
      </c>
      <c r="AU264" s="200" t="s">
        <v>89</v>
      </c>
      <c r="AY264" s="15" t="s">
        <v>177</v>
      </c>
      <c r="BE264" s="201">
        <f>IF(N264="základní",J264,0)</f>
        <v>0</v>
      </c>
      <c r="BF264" s="201">
        <f>IF(N264="snížená",J264,0)</f>
        <v>0</v>
      </c>
      <c r="BG264" s="201">
        <f>IF(N264="zákl. přenesená",J264,0)</f>
        <v>0</v>
      </c>
      <c r="BH264" s="201">
        <f>IF(N264="sníž. přenesená",J264,0)</f>
        <v>0</v>
      </c>
      <c r="BI264" s="201">
        <f>IF(N264="nulová",J264,0)</f>
        <v>0</v>
      </c>
      <c r="BJ264" s="15" t="s">
        <v>87</v>
      </c>
      <c r="BK264" s="201">
        <f>ROUND(I264*H264,2)</f>
        <v>0</v>
      </c>
      <c r="BL264" s="15" t="s">
        <v>184</v>
      </c>
      <c r="BM264" s="200" t="s">
        <v>819</v>
      </c>
    </row>
    <row r="265" spans="1:47" s="2" customFormat="1" ht="11.25">
      <c r="A265" s="32"/>
      <c r="B265" s="33"/>
      <c r="C265" s="34"/>
      <c r="D265" s="202" t="s">
        <v>186</v>
      </c>
      <c r="E265" s="34"/>
      <c r="F265" s="203" t="s">
        <v>817</v>
      </c>
      <c r="G265" s="34"/>
      <c r="H265" s="34"/>
      <c r="I265" s="204"/>
      <c r="J265" s="34"/>
      <c r="K265" s="34"/>
      <c r="L265" s="37"/>
      <c r="M265" s="205"/>
      <c r="N265" s="206"/>
      <c r="O265" s="69"/>
      <c r="P265" s="69"/>
      <c r="Q265" s="69"/>
      <c r="R265" s="69"/>
      <c r="S265" s="69"/>
      <c r="T265" s="70"/>
      <c r="U265" s="32"/>
      <c r="V265" s="32"/>
      <c r="W265" s="32"/>
      <c r="X265" s="32"/>
      <c r="Y265" s="32"/>
      <c r="Z265" s="32"/>
      <c r="AA265" s="32"/>
      <c r="AB265" s="32"/>
      <c r="AC265" s="32"/>
      <c r="AD265" s="32"/>
      <c r="AE265" s="32"/>
      <c r="AT265" s="15" t="s">
        <v>186</v>
      </c>
      <c r="AU265" s="15" t="s">
        <v>89</v>
      </c>
    </row>
    <row r="266" spans="2:51" s="13" customFormat="1" ht="11.25">
      <c r="B266" s="222"/>
      <c r="C266" s="223"/>
      <c r="D266" s="202" t="s">
        <v>630</v>
      </c>
      <c r="E266" s="223"/>
      <c r="F266" s="225" t="s">
        <v>820</v>
      </c>
      <c r="G266" s="223"/>
      <c r="H266" s="226">
        <v>146.65</v>
      </c>
      <c r="I266" s="227"/>
      <c r="J266" s="223"/>
      <c r="K266" s="223"/>
      <c r="L266" s="228"/>
      <c r="M266" s="229"/>
      <c r="N266" s="230"/>
      <c r="O266" s="230"/>
      <c r="P266" s="230"/>
      <c r="Q266" s="230"/>
      <c r="R266" s="230"/>
      <c r="S266" s="230"/>
      <c r="T266" s="231"/>
      <c r="AT266" s="232" t="s">
        <v>630</v>
      </c>
      <c r="AU266" s="232" t="s">
        <v>89</v>
      </c>
      <c r="AV266" s="13" t="s">
        <v>89</v>
      </c>
      <c r="AW266" s="13" t="s">
        <v>4</v>
      </c>
      <c r="AX266" s="13" t="s">
        <v>87</v>
      </c>
      <c r="AY266" s="232" t="s">
        <v>177</v>
      </c>
    </row>
    <row r="267" spans="1:65" s="2" customFormat="1" ht="24.2" customHeight="1">
      <c r="A267" s="32"/>
      <c r="B267" s="33"/>
      <c r="C267" s="189" t="s">
        <v>426</v>
      </c>
      <c r="D267" s="189" t="s">
        <v>179</v>
      </c>
      <c r="E267" s="190" t="s">
        <v>821</v>
      </c>
      <c r="F267" s="191" t="s">
        <v>822</v>
      </c>
      <c r="G267" s="192" t="s">
        <v>182</v>
      </c>
      <c r="H267" s="193">
        <v>45</v>
      </c>
      <c r="I267" s="194"/>
      <c r="J267" s="195">
        <f>ROUND(I267*H267,2)</f>
        <v>0</v>
      </c>
      <c r="K267" s="191" t="s">
        <v>183</v>
      </c>
      <c r="L267" s="37"/>
      <c r="M267" s="196" t="s">
        <v>1</v>
      </c>
      <c r="N267" s="197" t="s">
        <v>45</v>
      </c>
      <c r="O267" s="69"/>
      <c r="P267" s="198">
        <f>O267*H267</f>
        <v>0</v>
      </c>
      <c r="Q267" s="198">
        <v>0</v>
      </c>
      <c r="R267" s="198">
        <f>Q267*H267</f>
        <v>0</v>
      </c>
      <c r="S267" s="198">
        <v>0</v>
      </c>
      <c r="T267" s="199">
        <f>S267*H267</f>
        <v>0</v>
      </c>
      <c r="U267" s="32"/>
      <c r="V267" s="32"/>
      <c r="W267" s="32"/>
      <c r="X267" s="32"/>
      <c r="Y267" s="32"/>
      <c r="Z267" s="32"/>
      <c r="AA267" s="32"/>
      <c r="AB267" s="32"/>
      <c r="AC267" s="32"/>
      <c r="AD267" s="32"/>
      <c r="AE267" s="32"/>
      <c r="AR267" s="200" t="s">
        <v>184</v>
      </c>
      <c r="AT267" s="200" t="s">
        <v>179</v>
      </c>
      <c r="AU267" s="200" t="s">
        <v>89</v>
      </c>
      <c r="AY267" s="15" t="s">
        <v>177</v>
      </c>
      <c r="BE267" s="201">
        <f>IF(N267="základní",J267,0)</f>
        <v>0</v>
      </c>
      <c r="BF267" s="201">
        <f>IF(N267="snížená",J267,0)</f>
        <v>0</v>
      </c>
      <c r="BG267" s="201">
        <f>IF(N267="zákl. přenesená",J267,0)</f>
        <v>0</v>
      </c>
      <c r="BH267" s="201">
        <f>IF(N267="sníž. přenesená",J267,0)</f>
        <v>0</v>
      </c>
      <c r="BI267" s="201">
        <f>IF(N267="nulová",J267,0)</f>
        <v>0</v>
      </c>
      <c r="BJ267" s="15" t="s">
        <v>87</v>
      </c>
      <c r="BK267" s="201">
        <f>ROUND(I267*H267,2)</f>
        <v>0</v>
      </c>
      <c r="BL267" s="15" t="s">
        <v>184</v>
      </c>
      <c r="BM267" s="200" t="s">
        <v>823</v>
      </c>
    </row>
    <row r="268" spans="1:47" s="2" customFormat="1" ht="19.5">
      <c r="A268" s="32"/>
      <c r="B268" s="33"/>
      <c r="C268" s="34"/>
      <c r="D268" s="202" t="s">
        <v>186</v>
      </c>
      <c r="E268" s="34"/>
      <c r="F268" s="203" t="s">
        <v>824</v>
      </c>
      <c r="G268" s="34"/>
      <c r="H268" s="34"/>
      <c r="I268" s="204"/>
      <c r="J268" s="34"/>
      <c r="K268" s="34"/>
      <c r="L268" s="37"/>
      <c r="M268" s="205"/>
      <c r="N268" s="206"/>
      <c r="O268" s="69"/>
      <c r="P268" s="69"/>
      <c r="Q268" s="69"/>
      <c r="R268" s="69"/>
      <c r="S268" s="69"/>
      <c r="T268" s="70"/>
      <c r="U268" s="32"/>
      <c r="V268" s="32"/>
      <c r="W268" s="32"/>
      <c r="X268" s="32"/>
      <c r="Y268" s="32"/>
      <c r="Z268" s="32"/>
      <c r="AA268" s="32"/>
      <c r="AB268" s="32"/>
      <c r="AC268" s="32"/>
      <c r="AD268" s="32"/>
      <c r="AE268" s="32"/>
      <c r="AT268" s="15" t="s">
        <v>186</v>
      </c>
      <c r="AU268" s="15" t="s">
        <v>89</v>
      </c>
    </row>
    <row r="269" spans="1:47" s="2" customFormat="1" ht="19.5">
      <c r="A269" s="32"/>
      <c r="B269" s="33"/>
      <c r="C269" s="34"/>
      <c r="D269" s="202" t="s">
        <v>188</v>
      </c>
      <c r="E269" s="34"/>
      <c r="F269" s="207" t="s">
        <v>244</v>
      </c>
      <c r="G269" s="34"/>
      <c r="H269" s="34"/>
      <c r="I269" s="204"/>
      <c r="J269" s="34"/>
      <c r="K269" s="34"/>
      <c r="L269" s="37"/>
      <c r="M269" s="205"/>
      <c r="N269" s="206"/>
      <c r="O269" s="69"/>
      <c r="P269" s="69"/>
      <c r="Q269" s="69"/>
      <c r="R269" s="69"/>
      <c r="S269" s="69"/>
      <c r="T269" s="70"/>
      <c r="U269" s="32"/>
      <c r="V269" s="32"/>
      <c r="W269" s="32"/>
      <c r="X269" s="32"/>
      <c r="Y269" s="32"/>
      <c r="Z269" s="32"/>
      <c r="AA269" s="32"/>
      <c r="AB269" s="32"/>
      <c r="AC269" s="32"/>
      <c r="AD269" s="32"/>
      <c r="AE269" s="32"/>
      <c r="AT269" s="15" t="s">
        <v>188</v>
      </c>
      <c r="AU269" s="15" t="s">
        <v>89</v>
      </c>
    </row>
    <row r="270" spans="2:63" s="12" customFormat="1" ht="22.9" customHeight="1">
      <c r="B270" s="173"/>
      <c r="C270" s="174"/>
      <c r="D270" s="175" t="s">
        <v>79</v>
      </c>
      <c r="E270" s="187" t="s">
        <v>89</v>
      </c>
      <c r="F270" s="187" t="s">
        <v>271</v>
      </c>
      <c r="G270" s="174"/>
      <c r="H270" s="174"/>
      <c r="I270" s="177"/>
      <c r="J270" s="188">
        <f>BK270</f>
        <v>0</v>
      </c>
      <c r="K270" s="174"/>
      <c r="L270" s="179"/>
      <c r="M270" s="180"/>
      <c r="N270" s="181"/>
      <c r="O270" s="181"/>
      <c r="P270" s="182">
        <f>SUM(P271:P301)</f>
        <v>0</v>
      </c>
      <c r="Q270" s="181"/>
      <c r="R270" s="182">
        <f>SUM(R271:R301)</f>
        <v>344.19684336</v>
      </c>
      <c r="S270" s="181"/>
      <c r="T270" s="183">
        <f>SUM(T271:T301)</f>
        <v>0</v>
      </c>
      <c r="AR270" s="184" t="s">
        <v>87</v>
      </c>
      <c r="AT270" s="185" t="s">
        <v>79</v>
      </c>
      <c r="AU270" s="185" t="s">
        <v>87</v>
      </c>
      <c r="AY270" s="184" t="s">
        <v>177</v>
      </c>
      <c r="BK270" s="186">
        <f>SUM(BK271:BK301)</f>
        <v>0</v>
      </c>
    </row>
    <row r="271" spans="1:65" s="2" customFormat="1" ht="24.2" customHeight="1">
      <c r="A271" s="32"/>
      <c r="B271" s="33"/>
      <c r="C271" s="189" t="s">
        <v>432</v>
      </c>
      <c r="D271" s="189" t="s">
        <v>179</v>
      </c>
      <c r="E271" s="190" t="s">
        <v>825</v>
      </c>
      <c r="F271" s="191" t="s">
        <v>826</v>
      </c>
      <c r="G271" s="192" t="s">
        <v>198</v>
      </c>
      <c r="H271" s="193">
        <v>73.9</v>
      </c>
      <c r="I271" s="194"/>
      <c r="J271" s="195">
        <f>ROUND(I271*H271,2)</f>
        <v>0</v>
      </c>
      <c r="K271" s="191" t="s">
        <v>183</v>
      </c>
      <c r="L271" s="37"/>
      <c r="M271" s="196" t="s">
        <v>1</v>
      </c>
      <c r="N271" s="197" t="s">
        <v>45</v>
      </c>
      <c r="O271" s="69"/>
      <c r="P271" s="198">
        <f>O271*H271</f>
        <v>0</v>
      </c>
      <c r="Q271" s="198">
        <v>1.63</v>
      </c>
      <c r="R271" s="198">
        <f>Q271*H271</f>
        <v>120.45700000000001</v>
      </c>
      <c r="S271" s="198">
        <v>0</v>
      </c>
      <c r="T271" s="199">
        <f>S271*H271</f>
        <v>0</v>
      </c>
      <c r="U271" s="32"/>
      <c r="V271" s="32"/>
      <c r="W271" s="32"/>
      <c r="X271" s="32"/>
      <c r="Y271" s="32"/>
      <c r="Z271" s="32"/>
      <c r="AA271" s="32"/>
      <c r="AB271" s="32"/>
      <c r="AC271" s="32"/>
      <c r="AD271" s="32"/>
      <c r="AE271" s="32"/>
      <c r="AR271" s="200" t="s">
        <v>184</v>
      </c>
      <c r="AT271" s="200" t="s">
        <v>179</v>
      </c>
      <c r="AU271" s="200" t="s">
        <v>89</v>
      </c>
      <c r="AY271" s="15" t="s">
        <v>177</v>
      </c>
      <c r="BE271" s="201">
        <f>IF(N271="základní",J271,0)</f>
        <v>0</v>
      </c>
      <c r="BF271" s="201">
        <f>IF(N271="snížená",J271,0)</f>
        <v>0</v>
      </c>
      <c r="BG271" s="201">
        <f>IF(N271="zákl. přenesená",J271,0)</f>
        <v>0</v>
      </c>
      <c r="BH271" s="201">
        <f>IF(N271="sníž. přenesená",J271,0)</f>
        <v>0</v>
      </c>
      <c r="BI271" s="201">
        <f>IF(N271="nulová",J271,0)</f>
        <v>0</v>
      </c>
      <c r="BJ271" s="15" t="s">
        <v>87</v>
      </c>
      <c r="BK271" s="201">
        <f>ROUND(I271*H271,2)</f>
        <v>0</v>
      </c>
      <c r="BL271" s="15" t="s">
        <v>184</v>
      </c>
      <c r="BM271" s="200" t="s">
        <v>827</v>
      </c>
    </row>
    <row r="272" spans="1:47" s="2" customFormat="1" ht="29.25">
      <c r="A272" s="32"/>
      <c r="B272" s="33"/>
      <c r="C272" s="34"/>
      <c r="D272" s="202" t="s">
        <v>186</v>
      </c>
      <c r="E272" s="34"/>
      <c r="F272" s="203" t="s">
        <v>828</v>
      </c>
      <c r="G272" s="34"/>
      <c r="H272" s="34"/>
      <c r="I272" s="204"/>
      <c r="J272" s="34"/>
      <c r="K272" s="34"/>
      <c r="L272" s="37"/>
      <c r="M272" s="205"/>
      <c r="N272" s="206"/>
      <c r="O272" s="69"/>
      <c r="P272" s="69"/>
      <c r="Q272" s="69"/>
      <c r="R272" s="69"/>
      <c r="S272" s="69"/>
      <c r="T272" s="70"/>
      <c r="U272" s="32"/>
      <c r="V272" s="32"/>
      <c r="W272" s="32"/>
      <c r="X272" s="32"/>
      <c r="Y272" s="32"/>
      <c r="Z272" s="32"/>
      <c r="AA272" s="32"/>
      <c r="AB272" s="32"/>
      <c r="AC272" s="32"/>
      <c r="AD272" s="32"/>
      <c r="AE272" s="32"/>
      <c r="AT272" s="15" t="s">
        <v>186</v>
      </c>
      <c r="AU272" s="15" t="s">
        <v>89</v>
      </c>
    </row>
    <row r="273" spans="1:47" s="2" customFormat="1" ht="19.5">
      <c r="A273" s="32"/>
      <c r="B273" s="33"/>
      <c r="C273" s="34"/>
      <c r="D273" s="202" t="s">
        <v>188</v>
      </c>
      <c r="E273" s="34"/>
      <c r="F273" s="207" t="s">
        <v>829</v>
      </c>
      <c r="G273" s="34"/>
      <c r="H273" s="34"/>
      <c r="I273" s="204"/>
      <c r="J273" s="34"/>
      <c r="K273" s="34"/>
      <c r="L273" s="37"/>
      <c r="M273" s="205"/>
      <c r="N273" s="206"/>
      <c r="O273" s="69"/>
      <c r="P273" s="69"/>
      <c r="Q273" s="69"/>
      <c r="R273" s="69"/>
      <c r="S273" s="69"/>
      <c r="T273" s="70"/>
      <c r="U273" s="32"/>
      <c r="V273" s="32"/>
      <c r="W273" s="32"/>
      <c r="X273" s="32"/>
      <c r="Y273" s="32"/>
      <c r="Z273" s="32"/>
      <c r="AA273" s="32"/>
      <c r="AB273" s="32"/>
      <c r="AC273" s="32"/>
      <c r="AD273" s="32"/>
      <c r="AE273" s="32"/>
      <c r="AT273" s="15" t="s">
        <v>188</v>
      </c>
      <c r="AU273" s="15" t="s">
        <v>89</v>
      </c>
    </row>
    <row r="274" spans="1:65" s="2" customFormat="1" ht="37.9" customHeight="1">
      <c r="A274" s="32"/>
      <c r="B274" s="33"/>
      <c r="C274" s="189" t="s">
        <v>436</v>
      </c>
      <c r="D274" s="189" t="s">
        <v>179</v>
      </c>
      <c r="E274" s="190" t="s">
        <v>830</v>
      </c>
      <c r="F274" s="191" t="s">
        <v>831</v>
      </c>
      <c r="G274" s="192" t="s">
        <v>350</v>
      </c>
      <c r="H274" s="193">
        <v>519</v>
      </c>
      <c r="I274" s="194"/>
      <c r="J274" s="195">
        <f>ROUND(I274*H274,2)</f>
        <v>0</v>
      </c>
      <c r="K274" s="191" t="s">
        <v>183</v>
      </c>
      <c r="L274" s="37"/>
      <c r="M274" s="196" t="s">
        <v>1</v>
      </c>
      <c r="N274" s="197" t="s">
        <v>45</v>
      </c>
      <c r="O274" s="69"/>
      <c r="P274" s="198">
        <f>O274*H274</f>
        <v>0</v>
      </c>
      <c r="Q274" s="198">
        <v>0.28736</v>
      </c>
      <c r="R274" s="198">
        <f>Q274*H274</f>
        <v>149.13984</v>
      </c>
      <c r="S274" s="198">
        <v>0</v>
      </c>
      <c r="T274" s="199">
        <f>S274*H274</f>
        <v>0</v>
      </c>
      <c r="U274" s="32"/>
      <c r="V274" s="32"/>
      <c r="W274" s="32"/>
      <c r="X274" s="32"/>
      <c r="Y274" s="32"/>
      <c r="Z274" s="32"/>
      <c r="AA274" s="32"/>
      <c r="AB274" s="32"/>
      <c r="AC274" s="32"/>
      <c r="AD274" s="32"/>
      <c r="AE274" s="32"/>
      <c r="AR274" s="200" t="s">
        <v>184</v>
      </c>
      <c r="AT274" s="200" t="s">
        <v>179</v>
      </c>
      <c r="AU274" s="200" t="s">
        <v>89</v>
      </c>
      <c r="AY274" s="15" t="s">
        <v>177</v>
      </c>
      <c r="BE274" s="201">
        <f>IF(N274="základní",J274,0)</f>
        <v>0</v>
      </c>
      <c r="BF274" s="201">
        <f>IF(N274="snížená",J274,0)</f>
        <v>0</v>
      </c>
      <c r="BG274" s="201">
        <f>IF(N274="zákl. přenesená",J274,0)</f>
        <v>0</v>
      </c>
      <c r="BH274" s="201">
        <f>IF(N274="sníž. přenesená",J274,0)</f>
        <v>0</v>
      </c>
      <c r="BI274" s="201">
        <f>IF(N274="nulová",J274,0)</f>
        <v>0</v>
      </c>
      <c r="BJ274" s="15" t="s">
        <v>87</v>
      </c>
      <c r="BK274" s="201">
        <f>ROUND(I274*H274,2)</f>
        <v>0</v>
      </c>
      <c r="BL274" s="15" t="s">
        <v>184</v>
      </c>
      <c r="BM274" s="200" t="s">
        <v>832</v>
      </c>
    </row>
    <row r="275" spans="1:47" s="2" customFormat="1" ht="39">
      <c r="A275" s="32"/>
      <c r="B275" s="33"/>
      <c r="C275" s="34"/>
      <c r="D275" s="202" t="s">
        <v>186</v>
      </c>
      <c r="E275" s="34"/>
      <c r="F275" s="203" t="s">
        <v>833</v>
      </c>
      <c r="G275" s="34"/>
      <c r="H275" s="34"/>
      <c r="I275" s="204"/>
      <c r="J275" s="34"/>
      <c r="K275" s="34"/>
      <c r="L275" s="37"/>
      <c r="M275" s="205"/>
      <c r="N275" s="206"/>
      <c r="O275" s="69"/>
      <c r="P275" s="69"/>
      <c r="Q275" s="69"/>
      <c r="R275" s="69"/>
      <c r="S275" s="69"/>
      <c r="T275" s="70"/>
      <c r="U275" s="32"/>
      <c r="V275" s="32"/>
      <c r="W275" s="32"/>
      <c r="X275" s="32"/>
      <c r="Y275" s="32"/>
      <c r="Z275" s="32"/>
      <c r="AA275" s="32"/>
      <c r="AB275" s="32"/>
      <c r="AC275" s="32"/>
      <c r="AD275" s="32"/>
      <c r="AE275" s="32"/>
      <c r="AT275" s="15" t="s">
        <v>186</v>
      </c>
      <c r="AU275" s="15" t="s">
        <v>89</v>
      </c>
    </row>
    <row r="276" spans="1:47" s="2" customFormat="1" ht="87.75">
      <c r="A276" s="32"/>
      <c r="B276" s="33"/>
      <c r="C276" s="34"/>
      <c r="D276" s="202" t="s">
        <v>188</v>
      </c>
      <c r="E276" s="34"/>
      <c r="F276" s="207" t="s">
        <v>834</v>
      </c>
      <c r="G276" s="34"/>
      <c r="H276" s="34"/>
      <c r="I276" s="204"/>
      <c r="J276" s="34"/>
      <c r="K276" s="34"/>
      <c r="L276" s="37"/>
      <c r="M276" s="205"/>
      <c r="N276" s="206"/>
      <c r="O276" s="69"/>
      <c r="P276" s="69"/>
      <c r="Q276" s="69"/>
      <c r="R276" s="69"/>
      <c r="S276" s="69"/>
      <c r="T276" s="70"/>
      <c r="U276" s="32"/>
      <c r="V276" s="32"/>
      <c r="W276" s="32"/>
      <c r="X276" s="32"/>
      <c r="Y276" s="32"/>
      <c r="Z276" s="32"/>
      <c r="AA276" s="32"/>
      <c r="AB276" s="32"/>
      <c r="AC276" s="32"/>
      <c r="AD276" s="32"/>
      <c r="AE276" s="32"/>
      <c r="AT276" s="15" t="s">
        <v>188</v>
      </c>
      <c r="AU276" s="15" t="s">
        <v>89</v>
      </c>
    </row>
    <row r="277" spans="1:65" s="2" customFormat="1" ht="24.2" customHeight="1">
      <c r="A277" s="32"/>
      <c r="B277" s="33"/>
      <c r="C277" s="189" t="s">
        <v>442</v>
      </c>
      <c r="D277" s="189" t="s">
        <v>179</v>
      </c>
      <c r="E277" s="190" t="s">
        <v>835</v>
      </c>
      <c r="F277" s="191" t="s">
        <v>836</v>
      </c>
      <c r="G277" s="192" t="s">
        <v>182</v>
      </c>
      <c r="H277" s="193">
        <v>4362.05</v>
      </c>
      <c r="I277" s="194"/>
      <c r="J277" s="195">
        <f>ROUND(I277*H277,2)</f>
        <v>0</v>
      </c>
      <c r="K277" s="191" t="s">
        <v>183</v>
      </c>
      <c r="L277" s="37"/>
      <c r="M277" s="196" t="s">
        <v>1</v>
      </c>
      <c r="N277" s="197" t="s">
        <v>45</v>
      </c>
      <c r="O277" s="69"/>
      <c r="P277" s="198">
        <f>O277*H277</f>
        <v>0</v>
      </c>
      <c r="Q277" s="198">
        <v>0.00014</v>
      </c>
      <c r="R277" s="198">
        <f>Q277*H277</f>
        <v>0.610687</v>
      </c>
      <c r="S277" s="198">
        <v>0</v>
      </c>
      <c r="T277" s="199">
        <f>S277*H277</f>
        <v>0</v>
      </c>
      <c r="U277" s="32"/>
      <c r="V277" s="32"/>
      <c r="W277" s="32"/>
      <c r="X277" s="32"/>
      <c r="Y277" s="32"/>
      <c r="Z277" s="32"/>
      <c r="AA277" s="32"/>
      <c r="AB277" s="32"/>
      <c r="AC277" s="32"/>
      <c r="AD277" s="32"/>
      <c r="AE277" s="32"/>
      <c r="AR277" s="200" t="s">
        <v>184</v>
      </c>
      <c r="AT277" s="200" t="s">
        <v>179</v>
      </c>
      <c r="AU277" s="200" t="s">
        <v>89</v>
      </c>
      <c r="AY277" s="15" t="s">
        <v>177</v>
      </c>
      <c r="BE277" s="201">
        <f>IF(N277="základní",J277,0)</f>
        <v>0</v>
      </c>
      <c r="BF277" s="201">
        <f>IF(N277="snížená",J277,0)</f>
        <v>0</v>
      </c>
      <c r="BG277" s="201">
        <f>IF(N277="zákl. přenesená",J277,0)</f>
        <v>0</v>
      </c>
      <c r="BH277" s="201">
        <f>IF(N277="sníž. přenesená",J277,0)</f>
        <v>0</v>
      </c>
      <c r="BI277" s="201">
        <f>IF(N277="nulová",J277,0)</f>
        <v>0</v>
      </c>
      <c r="BJ277" s="15" t="s">
        <v>87</v>
      </c>
      <c r="BK277" s="201">
        <f>ROUND(I277*H277,2)</f>
        <v>0</v>
      </c>
      <c r="BL277" s="15" t="s">
        <v>184</v>
      </c>
      <c r="BM277" s="200" t="s">
        <v>837</v>
      </c>
    </row>
    <row r="278" spans="1:47" s="2" customFormat="1" ht="29.25">
      <c r="A278" s="32"/>
      <c r="B278" s="33"/>
      <c r="C278" s="34"/>
      <c r="D278" s="202" t="s">
        <v>186</v>
      </c>
      <c r="E278" s="34"/>
      <c r="F278" s="203" t="s">
        <v>838</v>
      </c>
      <c r="G278" s="34"/>
      <c r="H278" s="34"/>
      <c r="I278" s="204"/>
      <c r="J278" s="34"/>
      <c r="K278" s="34"/>
      <c r="L278" s="37"/>
      <c r="M278" s="205"/>
      <c r="N278" s="206"/>
      <c r="O278" s="69"/>
      <c r="P278" s="69"/>
      <c r="Q278" s="69"/>
      <c r="R278" s="69"/>
      <c r="S278" s="69"/>
      <c r="T278" s="70"/>
      <c r="U278" s="32"/>
      <c r="V278" s="32"/>
      <c r="W278" s="32"/>
      <c r="X278" s="32"/>
      <c r="Y278" s="32"/>
      <c r="Z278" s="32"/>
      <c r="AA278" s="32"/>
      <c r="AB278" s="32"/>
      <c r="AC278" s="32"/>
      <c r="AD278" s="32"/>
      <c r="AE278" s="32"/>
      <c r="AT278" s="15" t="s">
        <v>186</v>
      </c>
      <c r="AU278" s="15" t="s">
        <v>89</v>
      </c>
    </row>
    <row r="279" spans="1:47" s="2" customFormat="1" ht="48.75">
      <c r="A279" s="32"/>
      <c r="B279" s="33"/>
      <c r="C279" s="34"/>
      <c r="D279" s="202" t="s">
        <v>188</v>
      </c>
      <c r="E279" s="34"/>
      <c r="F279" s="207" t="s">
        <v>839</v>
      </c>
      <c r="G279" s="34"/>
      <c r="H279" s="34"/>
      <c r="I279" s="204"/>
      <c r="J279" s="34"/>
      <c r="K279" s="34"/>
      <c r="L279" s="37"/>
      <c r="M279" s="205"/>
      <c r="N279" s="206"/>
      <c r="O279" s="69"/>
      <c r="P279" s="69"/>
      <c r="Q279" s="69"/>
      <c r="R279" s="69"/>
      <c r="S279" s="69"/>
      <c r="T279" s="70"/>
      <c r="U279" s="32"/>
      <c r="V279" s="32"/>
      <c r="W279" s="32"/>
      <c r="X279" s="32"/>
      <c r="Y279" s="32"/>
      <c r="Z279" s="32"/>
      <c r="AA279" s="32"/>
      <c r="AB279" s="32"/>
      <c r="AC279" s="32"/>
      <c r="AD279" s="32"/>
      <c r="AE279" s="32"/>
      <c r="AT279" s="15" t="s">
        <v>188</v>
      </c>
      <c r="AU279" s="15" t="s">
        <v>89</v>
      </c>
    </row>
    <row r="280" spans="1:65" s="2" customFormat="1" ht="24.2" customHeight="1">
      <c r="A280" s="32"/>
      <c r="B280" s="33"/>
      <c r="C280" s="208" t="s">
        <v>446</v>
      </c>
      <c r="D280" s="208" t="s">
        <v>246</v>
      </c>
      <c r="E280" s="209" t="s">
        <v>840</v>
      </c>
      <c r="F280" s="210" t="s">
        <v>841</v>
      </c>
      <c r="G280" s="211" t="s">
        <v>182</v>
      </c>
      <c r="H280" s="212">
        <v>5016.358</v>
      </c>
      <c r="I280" s="213"/>
      <c r="J280" s="214">
        <f>ROUND(I280*H280,2)</f>
        <v>0</v>
      </c>
      <c r="K280" s="210" t="s">
        <v>183</v>
      </c>
      <c r="L280" s="215"/>
      <c r="M280" s="216" t="s">
        <v>1</v>
      </c>
      <c r="N280" s="217" t="s">
        <v>45</v>
      </c>
      <c r="O280" s="69"/>
      <c r="P280" s="198">
        <f>O280*H280</f>
        <v>0</v>
      </c>
      <c r="Q280" s="198">
        <v>0.0002</v>
      </c>
      <c r="R280" s="198">
        <f>Q280*H280</f>
        <v>1.0032716000000002</v>
      </c>
      <c r="S280" s="198">
        <v>0</v>
      </c>
      <c r="T280" s="199">
        <f>S280*H280</f>
        <v>0</v>
      </c>
      <c r="U280" s="32"/>
      <c r="V280" s="32"/>
      <c r="W280" s="32"/>
      <c r="X280" s="32"/>
      <c r="Y280" s="32"/>
      <c r="Z280" s="32"/>
      <c r="AA280" s="32"/>
      <c r="AB280" s="32"/>
      <c r="AC280" s="32"/>
      <c r="AD280" s="32"/>
      <c r="AE280" s="32"/>
      <c r="AR280" s="200" t="s">
        <v>218</v>
      </c>
      <c r="AT280" s="200" t="s">
        <v>246</v>
      </c>
      <c r="AU280" s="200" t="s">
        <v>89</v>
      </c>
      <c r="AY280" s="15" t="s">
        <v>177</v>
      </c>
      <c r="BE280" s="201">
        <f>IF(N280="základní",J280,0)</f>
        <v>0</v>
      </c>
      <c r="BF280" s="201">
        <f>IF(N280="snížená",J280,0)</f>
        <v>0</v>
      </c>
      <c r="BG280" s="201">
        <f>IF(N280="zákl. přenesená",J280,0)</f>
        <v>0</v>
      </c>
      <c r="BH280" s="201">
        <f>IF(N280="sníž. přenesená",J280,0)</f>
        <v>0</v>
      </c>
      <c r="BI280" s="201">
        <f>IF(N280="nulová",J280,0)</f>
        <v>0</v>
      </c>
      <c r="BJ280" s="15" t="s">
        <v>87</v>
      </c>
      <c r="BK280" s="201">
        <f>ROUND(I280*H280,2)</f>
        <v>0</v>
      </c>
      <c r="BL280" s="15" t="s">
        <v>184</v>
      </c>
      <c r="BM280" s="200" t="s">
        <v>842</v>
      </c>
    </row>
    <row r="281" spans="1:47" s="2" customFormat="1" ht="19.5">
      <c r="A281" s="32"/>
      <c r="B281" s="33"/>
      <c r="C281" s="34"/>
      <c r="D281" s="202" t="s">
        <v>186</v>
      </c>
      <c r="E281" s="34"/>
      <c r="F281" s="203" t="s">
        <v>843</v>
      </c>
      <c r="G281" s="34"/>
      <c r="H281" s="34"/>
      <c r="I281" s="204"/>
      <c r="J281" s="34"/>
      <c r="K281" s="34"/>
      <c r="L281" s="37"/>
      <c r="M281" s="205"/>
      <c r="N281" s="206"/>
      <c r="O281" s="69"/>
      <c r="P281" s="69"/>
      <c r="Q281" s="69"/>
      <c r="R281" s="69"/>
      <c r="S281" s="69"/>
      <c r="T281" s="70"/>
      <c r="U281" s="32"/>
      <c r="V281" s="32"/>
      <c r="W281" s="32"/>
      <c r="X281" s="32"/>
      <c r="Y281" s="32"/>
      <c r="Z281" s="32"/>
      <c r="AA281" s="32"/>
      <c r="AB281" s="32"/>
      <c r="AC281" s="32"/>
      <c r="AD281" s="32"/>
      <c r="AE281" s="32"/>
      <c r="AT281" s="15" t="s">
        <v>186</v>
      </c>
      <c r="AU281" s="15" t="s">
        <v>89</v>
      </c>
    </row>
    <row r="282" spans="1:47" s="2" customFormat="1" ht="29.25">
      <c r="A282" s="32"/>
      <c r="B282" s="33"/>
      <c r="C282" s="34"/>
      <c r="D282" s="202" t="s">
        <v>188</v>
      </c>
      <c r="E282" s="34"/>
      <c r="F282" s="207" t="s">
        <v>844</v>
      </c>
      <c r="G282" s="34"/>
      <c r="H282" s="34"/>
      <c r="I282" s="204"/>
      <c r="J282" s="34"/>
      <c r="K282" s="34"/>
      <c r="L282" s="37"/>
      <c r="M282" s="205"/>
      <c r="N282" s="206"/>
      <c r="O282" s="69"/>
      <c r="P282" s="69"/>
      <c r="Q282" s="69"/>
      <c r="R282" s="69"/>
      <c r="S282" s="69"/>
      <c r="T282" s="70"/>
      <c r="U282" s="32"/>
      <c r="V282" s="32"/>
      <c r="W282" s="32"/>
      <c r="X282" s="32"/>
      <c r="Y282" s="32"/>
      <c r="Z282" s="32"/>
      <c r="AA282" s="32"/>
      <c r="AB282" s="32"/>
      <c r="AC282" s="32"/>
      <c r="AD282" s="32"/>
      <c r="AE282" s="32"/>
      <c r="AT282" s="15" t="s">
        <v>188</v>
      </c>
      <c r="AU282" s="15" t="s">
        <v>89</v>
      </c>
    </row>
    <row r="283" spans="2:51" s="13" customFormat="1" ht="11.25">
      <c r="B283" s="222"/>
      <c r="C283" s="223"/>
      <c r="D283" s="202" t="s">
        <v>630</v>
      </c>
      <c r="E283" s="223"/>
      <c r="F283" s="225" t="s">
        <v>845</v>
      </c>
      <c r="G283" s="223"/>
      <c r="H283" s="226">
        <v>5016.358</v>
      </c>
      <c r="I283" s="227"/>
      <c r="J283" s="223"/>
      <c r="K283" s="223"/>
      <c r="L283" s="228"/>
      <c r="M283" s="229"/>
      <c r="N283" s="230"/>
      <c r="O283" s="230"/>
      <c r="P283" s="230"/>
      <c r="Q283" s="230"/>
      <c r="R283" s="230"/>
      <c r="S283" s="230"/>
      <c r="T283" s="231"/>
      <c r="AT283" s="232" t="s">
        <v>630</v>
      </c>
      <c r="AU283" s="232" t="s">
        <v>89</v>
      </c>
      <c r="AV283" s="13" t="s">
        <v>89</v>
      </c>
      <c r="AW283" s="13" t="s">
        <v>4</v>
      </c>
      <c r="AX283" s="13" t="s">
        <v>87</v>
      </c>
      <c r="AY283" s="232" t="s">
        <v>177</v>
      </c>
    </row>
    <row r="284" spans="1:65" s="2" customFormat="1" ht="24.2" customHeight="1">
      <c r="A284" s="32"/>
      <c r="B284" s="33"/>
      <c r="C284" s="189" t="s">
        <v>451</v>
      </c>
      <c r="D284" s="189" t="s">
        <v>179</v>
      </c>
      <c r="E284" s="190" t="s">
        <v>835</v>
      </c>
      <c r="F284" s="191" t="s">
        <v>836</v>
      </c>
      <c r="G284" s="192" t="s">
        <v>182</v>
      </c>
      <c r="H284" s="193">
        <v>2405.05</v>
      </c>
      <c r="I284" s="194"/>
      <c r="J284" s="195">
        <f>ROUND(I284*H284,2)</f>
        <v>0</v>
      </c>
      <c r="K284" s="191" t="s">
        <v>183</v>
      </c>
      <c r="L284" s="37"/>
      <c r="M284" s="196" t="s">
        <v>1</v>
      </c>
      <c r="N284" s="197" t="s">
        <v>45</v>
      </c>
      <c r="O284" s="69"/>
      <c r="P284" s="198">
        <f>O284*H284</f>
        <v>0</v>
      </c>
      <c r="Q284" s="198">
        <v>0.00014</v>
      </c>
      <c r="R284" s="198">
        <f>Q284*H284</f>
        <v>0.336707</v>
      </c>
      <c r="S284" s="198">
        <v>0</v>
      </c>
      <c r="T284" s="199">
        <f>S284*H284</f>
        <v>0</v>
      </c>
      <c r="U284" s="32"/>
      <c r="V284" s="32"/>
      <c r="W284" s="32"/>
      <c r="X284" s="32"/>
      <c r="Y284" s="32"/>
      <c r="Z284" s="32"/>
      <c r="AA284" s="32"/>
      <c r="AB284" s="32"/>
      <c r="AC284" s="32"/>
      <c r="AD284" s="32"/>
      <c r="AE284" s="32"/>
      <c r="AR284" s="200" t="s">
        <v>184</v>
      </c>
      <c r="AT284" s="200" t="s">
        <v>179</v>
      </c>
      <c r="AU284" s="200" t="s">
        <v>89</v>
      </c>
      <c r="AY284" s="15" t="s">
        <v>177</v>
      </c>
      <c r="BE284" s="201">
        <f>IF(N284="základní",J284,0)</f>
        <v>0</v>
      </c>
      <c r="BF284" s="201">
        <f>IF(N284="snížená",J284,0)</f>
        <v>0</v>
      </c>
      <c r="BG284" s="201">
        <f>IF(N284="zákl. přenesená",J284,0)</f>
        <v>0</v>
      </c>
      <c r="BH284" s="201">
        <f>IF(N284="sníž. přenesená",J284,0)</f>
        <v>0</v>
      </c>
      <c r="BI284" s="201">
        <f>IF(N284="nulová",J284,0)</f>
        <v>0</v>
      </c>
      <c r="BJ284" s="15" t="s">
        <v>87</v>
      </c>
      <c r="BK284" s="201">
        <f>ROUND(I284*H284,2)</f>
        <v>0</v>
      </c>
      <c r="BL284" s="15" t="s">
        <v>184</v>
      </c>
      <c r="BM284" s="200" t="s">
        <v>846</v>
      </c>
    </row>
    <row r="285" spans="1:47" s="2" customFormat="1" ht="29.25">
      <c r="A285" s="32"/>
      <c r="B285" s="33"/>
      <c r="C285" s="34"/>
      <c r="D285" s="202" t="s">
        <v>186</v>
      </c>
      <c r="E285" s="34"/>
      <c r="F285" s="203" t="s">
        <v>838</v>
      </c>
      <c r="G285" s="34"/>
      <c r="H285" s="34"/>
      <c r="I285" s="204"/>
      <c r="J285" s="34"/>
      <c r="K285" s="34"/>
      <c r="L285" s="37"/>
      <c r="M285" s="205"/>
      <c r="N285" s="206"/>
      <c r="O285" s="69"/>
      <c r="P285" s="69"/>
      <c r="Q285" s="69"/>
      <c r="R285" s="69"/>
      <c r="S285" s="69"/>
      <c r="T285" s="70"/>
      <c r="U285" s="32"/>
      <c r="V285" s="32"/>
      <c r="W285" s="32"/>
      <c r="X285" s="32"/>
      <c r="Y285" s="32"/>
      <c r="Z285" s="32"/>
      <c r="AA285" s="32"/>
      <c r="AB285" s="32"/>
      <c r="AC285" s="32"/>
      <c r="AD285" s="32"/>
      <c r="AE285" s="32"/>
      <c r="AT285" s="15" t="s">
        <v>186</v>
      </c>
      <c r="AU285" s="15" t="s">
        <v>89</v>
      </c>
    </row>
    <row r="286" spans="1:47" s="2" customFormat="1" ht="48.75">
      <c r="A286" s="32"/>
      <c r="B286" s="33"/>
      <c r="C286" s="34"/>
      <c r="D286" s="202" t="s">
        <v>188</v>
      </c>
      <c r="E286" s="34"/>
      <c r="F286" s="207" t="s">
        <v>847</v>
      </c>
      <c r="G286" s="34"/>
      <c r="H286" s="34"/>
      <c r="I286" s="204"/>
      <c r="J286" s="34"/>
      <c r="K286" s="34"/>
      <c r="L286" s="37"/>
      <c r="M286" s="205"/>
      <c r="N286" s="206"/>
      <c r="O286" s="69"/>
      <c r="P286" s="69"/>
      <c r="Q286" s="69"/>
      <c r="R286" s="69"/>
      <c r="S286" s="69"/>
      <c r="T286" s="70"/>
      <c r="U286" s="32"/>
      <c r="V286" s="32"/>
      <c r="W286" s="32"/>
      <c r="X286" s="32"/>
      <c r="Y286" s="32"/>
      <c r="Z286" s="32"/>
      <c r="AA286" s="32"/>
      <c r="AB286" s="32"/>
      <c r="AC286" s="32"/>
      <c r="AD286" s="32"/>
      <c r="AE286" s="32"/>
      <c r="AT286" s="15" t="s">
        <v>188</v>
      </c>
      <c r="AU286" s="15" t="s">
        <v>89</v>
      </c>
    </row>
    <row r="287" spans="1:65" s="2" customFormat="1" ht="24.2" customHeight="1">
      <c r="A287" s="32"/>
      <c r="B287" s="33"/>
      <c r="C287" s="208" t="s">
        <v>457</v>
      </c>
      <c r="D287" s="208" t="s">
        <v>246</v>
      </c>
      <c r="E287" s="209" t="s">
        <v>848</v>
      </c>
      <c r="F287" s="210" t="s">
        <v>849</v>
      </c>
      <c r="G287" s="211" t="s">
        <v>182</v>
      </c>
      <c r="H287" s="212">
        <v>2765.808</v>
      </c>
      <c r="I287" s="213"/>
      <c r="J287" s="214">
        <f>ROUND(I287*H287,2)</f>
        <v>0</v>
      </c>
      <c r="K287" s="210" t="s">
        <v>183</v>
      </c>
      <c r="L287" s="215"/>
      <c r="M287" s="216" t="s">
        <v>1</v>
      </c>
      <c r="N287" s="217" t="s">
        <v>45</v>
      </c>
      <c r="O287" s="69"/>
      <c r="P287" s="198">
        <f>O287*H287</f>
        <v>0</v>
      </c>
      <c r="Q287" s="198">
        <v>0.00028</v>
      </c>
      <c r="R287" s="198">
        <f>Q287*H287</f>
        <v>0.7744262399999999</v>
      </c>
      <c r="S287" s="198">
        <v>0</v>
      </c>
      <c r="T287" s="199">
        <f>S287*H287</f>
        <v>0</v>
      </c>
      <c r="U287" s="32"/>
      <c r="V287" s="32"/>
      <c r="W287" s="32"/>
      <c r="X287" s="32"/>
      <c r="Y287" s="32"/>
      <c r="Z287" s="32"/>
      <c r="AA287" s="32"/>
      <c r="AB287" s="32"/>
      <c r="AC287" s="32"/>
      <c r="AD287" s="32"/>
      <c r="AE287" s="32"/>
      <c r="AR287" s="200" t="s">
        <v>218</v>
      </c>
      <c r="AT287" s="200" t="s">
        <v>246</v>
      </c>
      <c r="AU287" s="200" t="s">
        <v>89</v>
      </c>
      <c r="AY287" s="15" t="s">
        <v>177</v>
      </c>
      <c r="BE287" s="201">
        <f>IF(N287="základní",J287,0)</f>
        <v>0</v>
      </c>
      <c r="BF287" s="201">
        <f>IF(N287="snížená",J287,0)</f>
        <v>0</v>
      </c>
      <c r="BG287" s="201">
        <f>IF(N287="zákl. přenesená",J287,0)</f>
        <v>0</v>
      </c>
      <c r="BH287" s="201">
        <f>IF(N287="sníž. přenesená",J287,0)</f>
        <v>0</v>
      </c>
      <c r="BI287" s="201">
        <f>IF(N287="nulová",J287,0)</f>
        <v>0</v>
      </c>
      <c r="BJ287" s="15" t="s">
        <v>87</v>
      </c>
      <c r="BK287" s="201">
        <f>ROUND(I287*H287,2)</f>
        <v>0</v>
      </c>
      <c r="BL287" s="15" t="s">
        <v>184</v>
      </c>
      <c r="BM287" s="200" t="s">
        <v>850</v>
      </c>
    </row>
    <row r="288" spans="1:47" s="2" customFormat="1" ht="19.5">
      <c r="A288" s="32"/>
      <c r="B288" s="33"/>
      <c r="C288" s="34"/>
      <c r="D288" s="202" t="s">
        <v>186</v>
      </c>
      <c r="E288" s="34"/>
      <c r="F288" s="203" t="s">
        <v>849</v>
      </c>
      <c r="G288" s="34"/>
      <c r="H288" s="34"/>
      <c r="I288" s="204"/>
      <c r="J288" s="34"/>
      <c r="K288" s="34"/>
      <c r="L288" s="37"/>
      <c r="M288" s="205"/>
      <c r="N288" s="206"/>
      <c r="O288" s="69"/>
      <c r="P288" s="69"/>
      <c r="Q288" s="69"/>
      <c r="R288" s="69"/>
      <c r="S288" s="69"/>
      <c r="T288" s="70"/>
      <c r="U288" s="32"/>
      <c r="V288" s="32"/>
      <c r="W288" s="32"/>
      <c r="X288" s="32"/>
      <c r="Y288" s="32"/>
      <c r="Z288" s="32"/>
      <c r="AA288" s="32"/>
      <c r="AB288" s="32"/>
      <c r="AC288" s="32"/>
      <c r="AD288" s="32"/>
      <c r="AE288" s="32"/>
      <c r="AT288" s="15" t="s">
        <v>186</v>
      </c>
      <c r="AU288" s="15" t="s">
        <v>89</v>
      </c>
    </row>
    <row r="289" spans="1:47" s="2" customFormat="1" ht="19.5">
      <c r="A289" s="32"/>
      <c r="B289" s="33"/>
      <c r="C289" s="34"/>
      <c r="D289" s="202" t="s">
        <v>188</v>
      </c>
      <c r="E289" s="34"/>
      <c r="F289" s="207" t="s">
        <v>851</v>
      </c>
      <c r="G289" s="34"/>
      <c r="H289" s="34"/>
      <c r="I289" s="204"/>
      <c r="J289" s="34"/>
      <c r="K289" s="34"/>
      <c r="L289" s="37"/>
      <c r="M289" s="205"/>
      <c r="N289" s="206"/>
      <c r="O289" s="69"/>
      <c r="P289" s="69"/>
      <c r="Q289" s="69"/>
      <c r="R289" s="69"/>
      <c r="S289" s="69"/>
      <c r="T289" s="70"/>
      <c r="U289" s="32"/>
      <c r="V289" s="32"/>
      <c r="W289" s="32"/>
      <c r="X289" s="32"/>
      <c r="Y289" s="32"/>
      <c r="Z289" s="32"/>
      <c r="AA289" s="32"/>
      <c r="AB289" s="32"/>
      <c r="AC289" s="32"/>
      <c r="AD289" s="32"/>
      <c r="AE289" s="32"/>
      <c r="AT289" s="15" t="s">
        <v>188</v>
      </c>
      <c r="AU289" s="15" t="s">
        <v>89</v>
      </c>
    </row>
    <row r="290" spans="1:65" s="2" customFormat="1" ht="24.2" customHeight="1">
      <c r="A290" s="32"/>
      <c r="B290" s="33"/>
      <c r="C290" s="189" t="s">
        <v>461</v>
      </c>
      <c r="D290" s="189" t="s">
        <v>179</v>
      </c>
      <c r="E290" s="190" t="s">
        <v>835</v>
      </c>
      <c r="F290" s="191" t="s">
        <v>836</v>
      </c>
      <c r="G290" s="192" t="s">
        <v>182</v>
      </c>
      <c r="H290" s="193">
        <v>207.6</v>
      </c>
      <c r="I290" s="194"/>
      <c r="J290" s="195">
        <f>ROUND(I290*H290,2)</f>
        <v>0</v>
      </c>
      <c r="K290" s="191" t="s">
        <v>183</v>
      </c>
      <c r="L290" s="37"/>
      <c r="M290" s="196" t="s">
        <v>1</v>
      </c>
      <c r="N290" s="197" t="s">
        <v>45</v>
      </c>
      <c r="O290" s="69"/>
      <c r="P290" s="198">
        <f>O290*H290</f>
        <v>0</v>
      </c>
      <c r="Q290" s="198">
        <v>0.00014</v>
      </c>
      <c r="R290" s="198">
        <f>Q290*H290</f>
        <v>0.029063999999999996</v>
      </c>
      <c r="S290" s="198">
        <v>0</v>
      </c>
      <c r="T290" s="199">
        <f>S290*H290</f>
        <v>0</v>
      </c>
      <c r="U290" s="32"/>
      <c r="V290" s="32"/>
      <c r="W290" s="32"/>
      <c r="X290" s="32"/>
      <c r="Y290" s="32"/>
      <c r="Z290" s="32"/>
      <c r="AA290" s="32"/>
      <c r="AB290" s="32"/>
      <c r="AC290" s="32"/>
      <c r="AD290" s="32"/>
      <c r="AE290" s="32"/>
      <c r="AR290" s="200" t="s">
        <v>184</v>
      </c>
      <c r="AT290" s="200" t="s">
        <v>179</v>
      </c>
      <c r="AU290" s="200" t="s">
        <v>89</v>
      </c>
      <c r="AY290" s="15" t="s">
        <v>177</v>
      </c>
      <c r="BE290" s="201">
        <f>IF(N290="základní",J290,0)</f>
        <v>0</v>
      </c>
      <c r="BF290" s="201">
        <f>IF(N290="snížená",J290,0)</f>
        <v>0</v>
      </c>
      <c r="BG290" s="201">
        <f>IF(N290="zákl. přenesená",J290,0)</f>
        <v>0</v>
      </c>
      <c r="BH290" s="201">
        <f>IF(N290="sníž. přenesená",J290,0)</f>
        <v>0</v>
      </c>
      <c r="BI290" s="201">
        <f>IF(N290="nulová",J290,0)</f>
        <v>0</v>
      </c>
      <c r="BJ290" s="15" t="s">
        <v>87</v>
      </c>
      <c r="BK290" s="201">
        <f>ROUND(I290*H290,2)</f>
        <v>0</v>
      </c>
      <c r="BL290" s="15" t="s">
        <v>184</v>
      </c>
      <c r="BM290" s="200" t="s">
        <v>852</v>
      </c>
    </row>
    <row r="291" spans="1:47" s="2" customFormat="1" ht="29.25">
      <c r="A291" s="32"/>
      <c r="B291" s="33"/>
      <c r="C291" s="34"/>
      <c r="D291" s="202" t="s">
        <v>186</v>
      </c>
      <c r="E291" s="34"/>
      <c r="F291" s="203" t="s">
        <v>838</v>
      </c>
      <c r="G291" s="34"/>
      <c r="H291" s="34"/>
      <c r="I291" s="204"/>
      <c r="J291" s="34"/>
      <c r="K291" s="34"/>
      <c r="L291" s="37"/>
      <c r="M291" s="205"/>
      <c r="N291" s="206"/>
      <c r="O291" s="69"/>
      <c r="P291" s="69"/>
      <c r="Q291" s="69"/>
      <c r="R291" s="69"/>
      <c r="S291" s="69"/>
      <c r="T291" s="70"/>
      <c r="U291" s="32"/>
      <c r="V291" s="32"/>
      <c r="W291" s="32"/>
      <c r="X291" s="32"/>
      <c r="Y291" s="32"/>
      <c r="Z291" s="32"/>
      <c r="AA291" s="32"/>
      <c r="AB291" s="32"/>
      <c r="AC291" s="32"/>
      <c r="AD291" s="32"/>
      <c r="AE291" s="32"/>
      <c r="AT291" s="15" t="s">
        <v>186</v>
      </c>
      <c r="AU291" s="15" t="s">
        <v>89</v>
      </c>
    </row>
    <row r="292" spans="1:47" s="2" customFormat="1" ht="39">
      <c r="A292" s="32"/>
      <c r="B292" s="33"/>
      <c r="C292" s="34"/>
      <c r="D292" s="202" t="s">
        <v>188</v>
      </c>
      <c r="E292" s="34"/>
      <c r="F292" s="207" t="s">
        <v>853</v>
      </c>
      <c r="G292" s="34"/>
      <c r="H292" s="34"/>
      <c r="I292" s="204"/>
      <c r="J292" s="34"/>
      <c r="K292" s="34"/>
      <c r="L292" s="37"/>
      <c r="M292" s="205"/>
      <c r="N292" s="206"/>
      <c r="O292" s="69"/>
      <c r="P292" s="69"/>
      <c r="Q292" s="69"/>
      <c r="R292" s="69"/>
      <c r="S292" s="69"/>
      <c r="T292" s="70"/>
      <c r="U292" s="32"/>
      <c r="V292" s="32"/>
      <c r="W292" s="32"/>
      <c r="X292" s="32"/>
      <c r="Y292" s="32"/>
      <c r="Z292" s="32"/>
      <c r="AA292" s="32"/>
      <c r="AB292" s="32"/>
      <c r="AC292" s="32"/>
      <c r="AD292" s="32"/>
      <c r="AE292" s="32"/>
      <c r="AT292" s="15" t="s">
        <v>188</v>
      </c>
      <c r="AU292" s="15" t="s">
        <v>89</v>
      </c>
    </row>
    <row r="293" spans="1:65" s="2" customFormat="1" ht="24.2" customHeight="1">
      <c r="A293" s="32"/>
      <c r="B293" s="33"/>
      <c r="C293" s="208" t="s">
        <v>468</v>
      </c>
      <c r="D293" s="208" t="s">
        <v>246</v>
      </c>
      <c r="E293" s="209" t="s">
        <v>840</v>
      </c>
      <c r="F293" s="210" t="s">
        <v>841</v>
      </c>
      <c r="G293" s="211" t="s">
        <v>182</v>
      </c>
      <c r="H293" s="212">
        <v>238.74</v>
      </c>
      <c r="I293" s="213"/>
      <c r="J293" s="214">
        <f>ROUND(I293*H293,2)</f>
        <v>0</v>
      </c>
      <c r="K293" s="210" t="s">
        <v>183</v>
      </c>
      <c r="L293" s="215"/>
      <c r="M293" s="216" t="s">
        <v>1</v>
      </c>
      <c r="N293" s="217" t="s">
        <v>45</v>
      </c>
      <c r="O293" s="69"/>
      <c r="P293" s="198">
        <f>O293*H293</f>
        <v>0</v>
      </c>
      <c r="Q293" s="198">
        <v>0.0002</v>
      </c>
      <c r="R293" s="198">
        <f>Q293*H293</f>
        <v>0.047748000000000006</v>
      </c>
      <c r="S293" s="198">
        <v>0</v>
      </c>
      <c r="T293" s="199">
        <f>S293*H293</f>
        <v>0</v>
      </c>
      <c r="U293" s="32"/>
      <c r="V293" s="32"/>
      <c r="W293" s="32"/>
      <c r="X293" s="32"/>
      <c r="Y293" s="32"/>
      <c r="Z293" s="32"/>
      <c r="AA293" s="32"/>
      <c r="AB293" s="32"/>
      <c r="AC293" s="32"/>
      <c r="AD293" s="32"/>
      <c r="AE293" s="32"/>
      <c r="AR293" s="200" t="s">
        <v>218</v>
      </c>
      <c r="AT293" s="200" t="s">
        <v>246</v>
      </c>
      <c r="AU293" s="200" t="s">
        <v>89</v>
      </c>
      <c r="AY293" s="15" t="s">
        <v>177</v>
      </c>
      <c r="BE293" s="201">
        <f>IF(N293="základní",J293,0)</f>
        <v>0</v>
      </c>
      <c r="BF293" s="201">
        <f>IF(N293="snížená",J293,0)</f>
        <v>0</v>
      </c>
      <c r="BG293" s="201">
        <f>IF(N293="zákl. přenesená",J293,0)</f>
        <v>0</v>
      </c>
      <c r="BH293" s="201">
        <f>IF(N293="sníž. přenesená",J293,0)</f>
        <v>0</v>
      </c>
      <c r="BI293" s="201">
        <f>IF(N293="nulová",J293,0)</f>
        <v>0</v>
      </c>
      <c r="BJ293" s="15" t="s">
        <v>87</v>
      </c>
      <c r="BK293" s="201">
        <f>ROUND(I293*H293,2)</f>
        <v>0</v>
      </c>
      <c r="BL293" s="15" t="s">
        <v>184</v>
      </c>
      <c r="BM293" s="200" t="s">
        <v>854</v>
      </c>
    </row>
    <row r="294" spans="1:47" s="2" customFormat="1" ht="19.5">
      <c r="A294" s="32"/>
      <c r="B294" s="33"/>
      <c r="C294" s="34"/>
      <c r="D294" s="202" t="s">
        <v>186</v>
      </c>
      <c r="E294" s="34"/>
      <c r="F294" s="203" t="s">
        <v>843</v>
      </c>
      <c r="G294" s="34"/>
      <c r="H294" s="34"/>
      <c r="I294" s="204"/>
      <c r="J294" s="34"/>
      <c r="K294" s="34"/>
      <c r="L294" s="37"/>
      <c r="M294" s="205"/>
      <c r="N294" s="206"/>
      <c r="O294" s="69"/>
      <c r="P294" s="69"/>
      <c r="Q294" s="69"/>
      <c r="R294" s="69"/>
      <c r="S294" s="69"/>
      <c r="T294" s="70"/>
      <c r="U294" s="32"/>
      <c r="V294" s="32"/>
      <c r="W294" s="32"/>
      <c r="X294" s="32"/>
      <c r="Y294" s="32"/>
      <c r="Z294" s="32"/>
      <c r="AA294" s="32"/>
      <c r="AB294" s="32"/>
      <c r="AC294" s="32"/>
      <c r="AD294" s="32"/>
      <c r="AE294" s="32"/>
      <c r="AT294" s="15" t="s">
        <v>186</v>
      </c>
      <c r="AU294" s="15" t="s">
        <v>89</v>
      </c>
    </row>
    <row r="295" spans="1:47" s="2" customFormat="1" ht="19.5">
      <c r="A295" s="32"/>
      <c r="B295" s="33"/>
      <c r="C295" s="34"/>
      <c r="D295" s="202" t="s">
        <v>188</v>
      </c>
      <c r="E295" s="34"/>
      <c r="F295" s="207" t="s">
        <v>855</v>
      </c>
      <c r="G295" s="34"/>
      <c r="H295" s="34"/>
      <c r="I295" s="204"/>
      <c r="J295" s="34"/>
      <c r="K295" s="34"/>
      <c r="L295" s="37"/>
      <c r="M295" s="205"/>
      <c r="N295" s="206"/>
      <c r="O295" s="69"/>
      <c r="P295" s="69"/>
      <c r="Q295" s="69"/>
      <c r="R295" s="69"/>
      <c r="S295" s="69"/>
      <c r="T295" s="70"/>
      <c r="U295" s="32"/>
      <c r="V295" s="32"/>
      <c r="W295" s="32"/>
      <c r="X295" s="32"/>
      <c r="Y295" s="32"/>
      <c r="Z295" s="32"/>
      <c r="AA295" s="32"/>
      <c r="AB295" s="32"/>
      <c r="AC295" s="32"/>
      <c r="AD295" s="32"/>
      <c r="AE295" s="32"/>
      <c r="AT295" s="15" t="s">
        <v>188</v>
      </c>
      <c r="AU295" s="15" t="s">
        <v>89</v>
      </c>
    </row>
    <row r="296" spans="1:65" s="2" customFormat="1" ht="24.2" customHeight="1">
      <c r="A296" s="32"/>
      <c r="B296" s="33"/>
      <c r="C296" s="189" t="s">
        <v>472</v>
      </c>
      <c r="D296" s="189" t="s">
        <v>179</v>
      </c>
      <c r="E296" s="190" t="s">
        <v>272</v>
      </c>
      <c r="F296" s="191" t="s">
        <v>273</v>
      </c>
      <c r="G296" s="192" t="s">
        <v>198</v>
      </c>
      <c r="H296" s="193">
        <v>22.492</v>
      </c>
      <c r="I296" s="194"/>
      <c r="J296" s="195">
        <f>ROUND(I296*H296,2)</f>
        <v>0</v>
      </c>
      <c r="K296" s="191" t="s">
        <v>183</v>
      </c>
      <c r="L296" s="37"/>
      <c r="M296" s="196" t="s">
        <v>1</v>
      </c>
      <c r="N296" s="197" t="s">
        <v>45</v>
      </c>
      <c r="O296" s="69"/>
      <c r="P296" s="198">
        <f>O296*H296</f>
        <v>0</v>
      </c>
      <c r="Q296" s="198">
        <v>2.53596</v>
      </c>
      <c r="R296" s="198">
        <f>Q296*H296</f>
        <v>57.038812320000005</v>
      </c>
      <c r="S296" s="198">
        <v>0</v>
      </c>
      <c r="T296" s="199">
        <f>S296*H296</f>
        <v>0</v>
      </c>
      <c r="U296" s="32"/>
      <c r="V296" s="32"/>
      <c r="W296" s="32"/>
      <c r="X296" s="32"/>
      <c r="Y296" s="32"/>
      <c r="Z296" s="32"/>
      <c r="AA296" s="32"/>
      <c r="AB296" s="32"/>
      <c r="AC296" s="32"/>
      <c r="AD296" s="32"/>
      <c r="AE296" s="32"/>
      <c r="AR296" s="200" t="s">
        <v>184</v>
      </c>
      <c r="AT296" s="200" t="s">
        <v>179</v>
      </c>
      <c r="AU296" s="200" t="s">
        <v>89</v>
      </c>
      <c r="AY296" s="15" t="s">
        <v>177</v>
      </c>
      <c r="BE296" s="201">
        <f>IF(N296="základní",J296,0)</f>
        <v>0</v>
      </c>
      <c r="BF296" s="201">
        <f>IF(N296="snížená",J296,0)</f>
        <v>0</v>
      </c>
      <c r="BG296" s="201">
        <f>IF(N296="zákl. přenesená",J296,0)</f>
        <v>0</v>
      </c>
      <c r="BH296" s="201">
        <f>IF(N296="sníž. přenesená",J296,0)</f>
        <v>0</v>
      </c>
      <c r="BI296" s="201">
        <f>IF(N296="nulová",J296,0)</f>
        <v>0</v>
      </c>
      <c r="BJ296" s="15" t="s">
        <v>87</v>
      </c>
      <c r="BK296" s="201">
        <f>ROUND(I296*H296,2)</f>
        <v>0</v>
      </c>
      <c r="BL296" s="15" t="s">
        <v>184</v>
      </c>
      <c r="BM296" s="200" t="s">
        <v>856</v>
      </c>
    </row>
    <row r="297" spans="1:47" s="2" customFormat="1" ht="19.5">
      <c r="A297" s="32"/>
      <c r="B297" s="33"/>
      <c r="C297" s="34"/>
      <c r="D297" s="202" t="s">
        <v>186</v>
      </c>
      <c r="E297" s="34"/>
      <c r="F297" s="203" t="s">
        <v>275</v>
      </c>
      <c r="G297" s="34"/>
      <c r="H297" s="34"/>
      <c r="I297" s="204"/>
      <c r="J297" s="34"/>
      <c r="K297" s="34"/>
      <c r="L297" s="37"/>
      <c r="M297" s="205"/>
      <c r="N297" s="206"/>
      <c r="O297" s="69"/>
      <c r="P297" s="69"/>
      <c r="Q297" s="69"/>
      <c r="R297" s="69"/>
      <c r="S297" s="69"/>
      <c r="T297" s="70"/>
      <c r="U297" s="32"/>
      <c r="V297" s="32"/>
      <c r="W297" s="32"/>
      <c r="X297" s="32"/>
      <c r="Y297" s="32"/>
      <c r="Z297" s="32"/>
      <c r="AA297" s="32"/>
      <c r="AB297" s="32"/>
      <c r="AC297" s="32"/>
      <c r="AD297" s="32"/>
      <c r="AE297" s="32"/>
      <c r="AT297" s="15" t="s">
        <v>186</v>
      </c>
      <c r="AU297" s="15" t="s">
        <v>89</v>
      </c>
    </row>
    <row r="298" spans="1:47" s="2" customFormat="1" ht="19.5">
      <c r="A298" s="32"/>
      <c r="B298" s="33"/>
      <c r="C298" s="34"/>
      <c r="D298" s="202" t="s">
        <v>188</v>
      </c>
      <c r="E298" s="34"/>
      <c r="F298" s="207" t="s">
        <v>244</v>
      </c>
      <c r="G298" s="34"/>
      <c r="H298" s="34"/>
      <c r="I298" s="204"/>
      <c r="J298" s="34"/>
      <c r="K298" s="34"/>
      <c r="L298" s="37"/>
      <c r="M298" s="205"/>
      <c r="N298" s="206"/>
      <c r="O298" s="69"/>
      <c r="P298" s="69"/>
      <c r="Q298" s="69"/>
      <c r="R298" s="69"/>
      <c r="S298" s="69"/>
      <c r="T298" s="70"/>
      <c r="U298" s="32"/>
      <c r="V298" s="32"/>
      <c r="W298" s="32"/>
      <c r="X298" s="32"/>
      <c r="Y298" s="32"/>
      <c r="Z298" s="32"/>
      <c r="AA298" s="32"/>
      <c r="AB298" s="32"/>
      <c r="AC298" s="32"/>
      <c r="AD298" s="32"/>
      <c r="AE298" s="32"/>
      <c r="AT298" s="15" t="s">
        <v>188</v>
      </c>
      <c r="AU298" s="15" t="s">
        <v>89</v>
      </c>
    </row>
    <row r="299" spans="1:65" s="2" customFormat="1" ht="24.2" customHeight="1">
      <c r="A299" s="32"/>
      <c r="B299" s="33"/>
      <c r="C299" s="189" t="s">
        <v>479</v>
      </c>
      <c r="D299" s="189" t="s">
        <v>179</v>
      </c>
      <c r="E299" s="190" t="s">
        <v>277</v>
      </c>
      <c r="F299" s="191" t="s">
        <v>278</v>
      </c>
      <c r="G299" s="192" t="s">
        <v>198</v>
      </c>
      <c r="H299" s="193">
        <v>5.82</v>
      </c>
      <c r="I299" s="194"/>
      <c r="J299" s="195">
        <f>ROUND(I299*H299,2)</f>
        <v>0</v>
      </c>
      <c r="K299" s="191" t="s">
        <v>183</v>
      </c>
      <c r="L299" s="37"/>
      <c r="M299" s="196" t="s">
        <v>1</v>
      </c>
      <c r="N299" s="197" t="s">
        <v>45</v>
      </c>
      <c r="O299" s="69"/>
      <c r="P299" s="198">
        <f>O299*H299</f>
        <v>0</v>
      </c>
      <c r="Q299" s="198">
        <v>2.53596</v>
      </c>
      <c r="R299" s="198">
        <f>Q299*H299</f>
        <v>14.759287200000003</v>
      </c>
      <c r="S299" s="198">
        <v>0</v>
      </c>
      <c r="T299" s="199">
        <f>S299*H299</f>
        <v>0</v>
      </c>
      <c r="U299" s="32"/>
      <c r="V299" s="32"/>
      <c r="W299" s="32"/>
      <c r="X299" s="32"/>
      <c r="Y299" s="32"/>
      <c r="Z299" s="32"/>
      <c r="AA299" s="32"/>
      <c r="AB299" s="32"/>
      <c r="AC299" s="32"/>
      <c r="AD299" s="32"/>
      <c r="AE299" s="32"/>
      <c r="AR299" s="200" t="s">
        <v>184</v>
      </c>
      <c r="AT299" s="200" t="s">
        <v>179</v>
      </c>
      <c r="AU299" s="200" t="s">
        <v>89</v>
      </c>
      <c r="AY299" s="15" t="s">
        <v>177</v>
      </c>
      <c r="BE299" s="201">
        <f>IF(N299="základní",J299,0)</f>
        <v>0</v>
      </c>
      <c r="BF299" s="201">
        <f>IF(N299="snížená",J299,0)</f>
        <v>0</v>
      </c>
      <c r="BG299" s="201">
        <f>IF(N299="zákl. přenesená",J299,0)</f>
        <v>0</v>
      </c>
      <c r="BH299" s="201">
        <f>IF(N299="sníž. přenesená",J299,0)</f>
        <v>0</v>
      </c>
      <c r="BI299" s="201">
        <f>IF(N299="nulová",J299,0)</f>
        <v>0</v>
      </c>
      <c r="BJ299" s="15" t="s">
        <v>87</v>
      </c>
      <c r="BK299" s="201">
        <f>ROUND(I299*H299,2)</f>
        <v>0</v>
      </c>
      <c r="BL299" s="15" t="s">
        <v>184</v>
      </c>
      <c r="BM299" s="200" t="s">
        <v>857</v>
      </c>
    </row>
    <row r="300" spans="1:47" s="2" customFormat="1" ht="19.5">
      <c r="A300" s="32"/>
      <c r="B300" s="33"/>
      <c r="C300" s="34"/>
      <c r="D300" s="202" t="s">
        <v>186</v>
      </c>
      <c r="E300" s="34"/>
      <c r="F300" s="203" t="s">
        <v>280</v>
      </c>
      <c r="G300" s="34"/>
      <c r="H300" s="34"/>
      <c r="I300" s="204"/>
      <c r="J300" s="34"/>
      <c r="K300" s="34"/>
      <c r="L300" s="37"/>
      <c r="M300" s="205"/>
      <c r="N300" s="206"/>
      <c r="O300" s="69"/>
      <c r="P300" s="69"/>
      <c r="Q300" s="69"/>
      <c r="R300" s="69"/>
      <c r="S300" s="69"/>
      <c r="T300" s="70"/>
      <c r="U300" s="32"/>
      <c r="V300" s="32"/>
      <c r="W300" s="32"/>
      <c r="X300" s="32"/>
      <c r="Y300" s="32"/>
      <c r="Z300" s="32"/>
      <c r="AA300" s="32"/>
      <c r="AB300" s="32"/>
      <c r="AC300" s="32"/>
      <c r="AD300" s="32"/>
      <c r="AE300" s="32"/>
      <c r="AT300" s="15" t="s">
        <v>186</v>
      </c>
      <c r="AU300" s="15" t="s">
        <v>89</v>
      </c>
    </row>
    <row r="301" spans="1:47" s="2" customFormat="1" ht="19.5">
      <c r="A301" s="32"/>
      <c r="B301" s="33"/>
      <c r="C301" s="34"/>
      <c r="D301" s="202" t="s">
        <v>188</v>
      </c>
      <c r="E301" s="34"/>
      <c r="F301" s="207" t="s">
        <v>244</v>
      </c>
      <c r="G301" s="34"/>
      <c r="H301" s="34"/>
      <c r="I301" s="204"/>
      <c r="J301" s="34"/>
      <c r="K301" s="34"/>
      <c r="L301" s="37"/>
      <c r="M301" s="205"/>
      <c r="N301" s="206"/>
      <c r="O301" s="69"/>
      <c r="P301" s="69"/>
      <c r="Q301" s="69"/>
      <c r="R301" s="69"/>
      <c r="S301" s="69"/>
      <c r="T301" s="70"/>
      <c r="U301" s="32"/>
      <c r="V301" s="32"/>
      <c r="W301" s="32"/>
      <c r="X301" s="32"/>
      <c r="Y301" s="32"/>
      <c r="Z301" s="32"/>
      <c r="AA301" s="32"/>
      <c r="AB301" s="32"/>
      <c r="AC301" s="32"/>
      <c r="AD301" s="32"/>
      <c r="AE301" s="32"/>
      <c r="AT301" s="15" t="s">
        <v>188</v>
      </c>
      <c r="AU301" s="15" t="s">
        <v>89</v>
      </c>
    </row>
    <row r="302" spans="2:63" s="12" customFormat="1" ht="22.9" customHeight="1">
      <c r="B302" s="173"/>
      <c r="C302" s="174"/>
      <c r="D302" s="175" t="s">
        <v>79</v>
      </c>
      <c r="E302" s="187" t="s">
        <v>184</v>
      </c>
      <c r="F302" s="187" t="s">
        <v>281</v>
      </c>
      <c r="G302" s="174"/>
      <c r="H302" s="174"/>
      <c r="I302" s="177"/>
      <c r="J302" s="188">
        <f>BK302</f>
        <v>0</v>
      </c>
      <c r="K302" s="174"/>
      <c r="L302" s="179"/>
      <c r="M302" s="180"/>
      <c r="N302" s="181"/>
      <c r="O302" s="181"/>
      <c r="P302" s="182">
        <f>SUM(P303:P308)</f>
        <v>0</v>
      </c>
      <c r="Q302" s="181"/>
      <c r="R302" s="182">
        <f>SUM(R303:R308)</f>
        <v>30.172977160000002</v>
      </c>
      <c r="S302" s="181"/>
      <c r="T302" s="183">
        <f>SUM(T303:T308)</f>
        <v>0</v>
      </c>
      <c r="AR302" s="184" t="s">
        <v>87</v>
      </c>
      <c r="AT302" s="185" t="s">
        <v>79</v>
      </c>
      <c r="AU302" s="185" t="s">
        <v>87</v>
      </c>
      <c r="AY302" s="184" t="s">
        <v>177</v>
      </c>
      <c r="BK302" s="186">
        <f>SUM(BK303:BK308)</f>
        <v>0</v>
      </c>
    </row>
    <row r="303" spans="1:65" s="2" customFormat="1" ht="24.2" customHeight="1">
      <c r="A303" s="32"/>
      <c r="B303" s="33"/>
      <c r="C303" s="189" t="s">
        <v>485</v>
      </c>
      <c r="D303" s="189" t="s">
        <v>179</v>
      </c>
      <c r="E303" s="190" t="s">
        <v>283</v>
      </c>
      <c r="F303" s="191" t="s">
        <v>284</v>
      </c>
      <c r="G303" s="192" t="s">
        <v>182</v>
      </c>
      <c r="H303" s="193">
        <v>58.052</v>
      </c>
      <c r="I303" s="194"/>
      <c r="J303" s="195">
        <f>ROUND(I303*H303,2)</f>
        <v>0</v>
      </c>
      <c r="K303" s="191" t="s">
        <v>183</v>
      </c>
      <c r="L303" s="37"/>
      <c r="M303" s="196" t="s">
        <v>1</v>
      </c>
      <c r="N303" s="197" t="s">
        <v>45</v>
      </c>
      <c r="O303" s="69"/>
      <c r="P303" s="198">
        <f>O303*H303</f>
        <v>0</v>
      </c>
      <c r="Q303" s="198">
        <v>0.24533</v>
      </c>
      <c r="R303" s="198">
        <f>Q303*H303</f>
        <v>14.241897159999999</v>
      </c>
      <c r="S303" s="198">
        <v>0</v>
      </c>
      <c r="T303" s="199">
        <f>S303*H303</f>
        <v>0</v>
      </c>
      <c r="U303" s="32"/>
      <c r="V303" s="32"/>
      <c r="W303" s="32"/>
      <c r="X303" s="32"/>
      <c r="Y303" s="32"/>
      <c r="Z303" s="32"/>
      <c r="AA303" s="32"/>
      <c r="AB303" s="32"/>
      <c r="AC303" s="32"/>
      <c r="AD303" s="32"/>
      <c r="AE303" s="32"/>
      <c r="AR303" s="200" t="s">
        <v>184</v>
      </c>
      <c r="AT303" s="200" t="s">
        <v>179</v>
      </c>
      <c r="AU303" s="200" t="s">
        <v>89</v>
      </c>
      <c r="AY303" s="15" t="s">
        <v>177</v>
      </c>
      <c r="BE303" s="201">
        <f>IF(N303="základní",J303,0)</f>
        <v>0</v>
      </c>
      <c r="BF303" s="201">
        <f>IF(N303="snížená",J303,0)</f>
        <v>0</v>
      </c>
      <c r="BG303" s="201">
        <f>IF(N303="zákl. přenesená",J303,0)</f>
        <v>0</v>
      </c>
      <c r="BH303" s="201">
        <f>IF(N303="sníž. přenesená",J303,0)</f>
        <v>0</v>
      </c>
      <c r="BI303" s="201">
        <f>IF(N303="nulová",J303,0)</f>
        <v>0</v>
      </c>
      <c r="BJ303" s="15" t="s">
        <v>87</v>
      </c>
      <c r="BK303" s="201">
        <f>ROUND(I303*H303,2)</f>
        <v>0</v>
      </c>
      <c r="BL303" s="15" t="s">
        <v>184</v>
      </c>
      <c r="BM303" s="200" t="s">
        <v>858</v>
      </c>
    </row>
    <row r="304" spans="1:47" s="2" customFormat="1" ht="19.5">
      <c r="A304" s="32"/>
      <c r="B304" s="33"/>
      <c r="C304" s="34"/>
      <c r="D304" s="202" t="s">
        <v>186</v>
      </c>
      <c r="E304" s="34"/>
      <c r="F304" s="203" t="s">
        <v>286</v>
      </c>
      <c r="G304" s="34"/>
      <c r="H304" s="34"/>
      <c r="I304" s="204"/>
      <c r="J304" s="34"/>
      <c r="K304" s="34"/>
      <c r="L304" s="37"/>
      <c r="M304" s="205"/>
      <c r="N304" s="206"/>
      <c r="O304" s="69"/>
      <c r="P304" s="69"/>
      <c r="Q304" s="69"/>
      <c r="R304" s="69"/>
      <c r="S304" s="69"/>
      <c r="T304" s="70"/>
      <c r="U304" s="32"/>
      <c r="V304" s="32"/>
      <c r="W304" s="32"/>
      <c r="X304" s="32"/>
      <c r="Y304" s="32"/>
      <c r="Z304" s="32"/>
      <c r="AA304" s="32"/>
      <c r="AB304" s="32"/>
      <c r="AC304" s="32"/>
      <c r="AD304" s="32"/>
      <c r="AE304" s="32"/>
      <c r="AT304" s="15" t="s">
        <v>186</v>
      </c>
      <c r="AU304" s="15" t="s">
        <v>89</v>
      </c>
    </row>
    <row r="305" spans="1:47" s="2" customFormat="1" ht="19.5">
      <c r="A305" s="32"/>
      <c r="B305" s="33"/>
      <c r="C305" s="34"/>
      <c r="D305" s="202" t="s">
        <v>188</v>
      </c>
      <c r="E305" s="34"/>
      <c r="F305" s="207" t="s">
        <v>565</v>
      </c>
      <c r="G305" s="34"/>
      <c r="H305" s="34"/>
      <c r="I305" s="204"/>
      <c r="J305" s="34"/>
      <c r="K305" s="34"/>
      <c r="L305" s="37"/>
      <c r="M305" s="205"/>
      <c r="N305" s="206"/>
      <c r="O305" s="69"/>
      <c r="P305" s="69"/>
      <c r="Q305" s="69"/>
      <c r="R305" s="69"/>
      <c r="S305" s="69"/>
      <c r="T305" s="70"/>
      <c r="U305" s="32"/>
      <c r="V305" s="32"/>
      <c r="W305" s="32"/>
      <c r="X305" s="32"/>
      <c r="Y305" s="32"/>
      <c r="Z305" s="32"/>
      <c r="AA305" s="32"/>
      <c r="AB305" s="32"/>
      <c r="AC305" s="32"/>
      <c r="AD305" s="32"/>
      <c r="AE305" s="32"/>
      <c r="AT305" s="15" t="s">
        <v>188</v>
      </c>
      <c r="AU305" s="15" t="s">
        <v>89</v>
      </c>
    </row>
    <row r="306" spans="1:65" s="2" customFormat="1" ht="14.45" customHeight="1">
      <c r="A306" s="32"/>
      <c r="B306" s="33"/>
      <c r="C306" s="189" t="s">
        <v>494</v>
      </c>
      <c r="D306" s="189" t="s">
        <v>179</v>
      </c>
      <c r="E306" s="190" t="s">
        <v>289</v>
      </c>
      <c r="F306" s="191" t="s">
        <v>290</v>
      </c>
      <c r="G306" s="192" t="s">
        <v>198</v>
      </c>
      <c r="H306" s="193">
        <v>6.556</v>
      </c>
      <c r="I306" s="194"/>
      <c r="J306" s="195">
        <f>ROUND(I306*H306,2)</f>
        <v>0</v>
      </c>
      <c r="K306" s="191" t="s">
        <v>183</v>
      </c>
      <c r="L306" s="37"/>
      <c r="M306" s="196" t="s">
        <v>1</v>
      </c>
      <c r="N306" s="197" t="s">
        <v>45</v>
      </c>
      <c r="O306" s="69"/>
      <c r="P306" s="198">
        <f>O306*H306</f>
        <v>0</v>
      </c>
      <c r="Q306" s="198">
        <v>2.43</v>
      </c>
      <c r="R306" s="198">
        <f>Q306*H306</f>
        <v>15.931080000000001</v>
      </c>
      <c r="S306" s="198">
        <v>0</v>
      </c>
      <c r="T306" s="199">
        <f>S306*H306</f>
        <v>0</v>
      </c>
      <c r="U306" s="32"/>
      <c r="V306" s="32"/>
      <c r="W306" s="32"/>
      <c r="X306" s="32"/>
      <c r="Y306" s="32"/>
      <c r="Z306" s="32"/>
      <c r="AA306" s="32"/>
      <c r="AB306" s="32"/>
      <c r="AC306" s="32"/>
      <c r="AD306" s="32"/>
      <c r="AE306" s="32"/>
      <c r="AR306" s="200" t="s">
        <v>184</v>
      </c>
      <c r="AT306" s="200" t="s">
        <v>179</v>
      </c>
      <c r="AU306" s="200" t="s">
        <v>89</v>
      </c>
      <c r="AY306" s="15" t="s">
        <v>177</v>
      </c>
      <c r="BE306" s="201">
        <f>IF(N306="základní",J306,0)</f>
        <v>0</v>
      </c>
      <c r="BF306" s="201">
        <f>IF(N306="snížená",J306,0)</f>
        <v>0</v>
      </c>
      <c r="BG306" s="201">
        <f>IF(N306="zákl. přenesená",J306,0)</f>
        <v>0</v>
      </c>
      <c r="BH306" s="201">
        <f>IF(N306="sníž. přenesená",J306,0)</f>
        <v>0</v>
      </c>
      <c r="BI306" s="201">
        <f>IF(N306="nulová",J306,0)</f>
        <v>0</v>
      </c>
      <c r="BJ306" s="15" t="s">
        <v>87</v>
      </c>
      <c r="BK306" s="201">
        <f>ROUND(I306*H306,2)</f>
        <v>0</v>
      </c>
      <c r="BL306" s="15" t="s">
        <v>184</v>
      </c>
      <c r="BM306" s="200" t="s">
        <v>859</v>
      </c>
    </row>
    <row r="307" spans="1:47" s="2" customFormat="1" ht="11.25">
      <c r="A307" s="32"/>
      <c r="B307" s="33"/>
      <c r="C307" s="34"/>
      <c r="D307" s="202" t="s">
        <v>186</v>
      </c>
      <c r="E307" s="34"/>
      <c r="F307" s="203" t="s">
        <v>292</v>
      </c>
      <c r="G307" s="34"/>
      <c r="H307" s="34"/>
      <c r="I307" s="204"/>
      <c r="J307" s="34"/>
      <c r="K307" s="34"/>
      <c r="L307" s="37"/>
      <c r="M307" s="205"/>
      <c r="N307" s="206"/>
      <c r="O307" s="69"/>
      <c r="P307" s="69"/>
      <c r="Q307" s="69"/>
      <c r="R307" s="69"/>
      <c r="S307" s="69"/>
      <c r="T307" s="70"/>
      <c r="U307" s="32"/>
      <c r="V307" s="32"/>
      <c r="W307" s="32"/>
      <c r="X307" s="32"/>
      <c r="Y307" s="32"/>
      <c r="Z307" s="32"/>
      <c r="AA307" s="32"/>
      <c r="AB307" s="32"/>
      <c r="AC307" s="32"/>
      <c r="AD307" s="32"/>
      <c r="AE307" s="32"/>
      <c r="AT307" s="15" t="s">
        <v>186</v>
      </c>
      <c r="AU307" s="15" t="s">
        <v>89</v>
      </c>
    </row>
    <row r="308" spans="1:47" s="2" customFormat="1" ht="19.5">
      <c r="A308" s="32"/>
      <c r="B308" s="33"/>
      <c r="C308" s="34"/>
      <c r="D308" s="202" t="s">
        <v>188</v>
      </c>
      <c r="E308" s="34"/>
      <c r="F308" s="207" t="s">
        <v>244</v>
      </c>
      <c r="G308" s="34"/>
      <c r="H308" s="34"/>
      <c r="I308" s="204"/>
      <c r="J308" s="34"/>
      <c r="K308" s="34"/>
      <c r="L308" s="37"/>
      <c r="M308" s="205"/>
      <c r="N308" s="206"/>
      <c r="O308" s="69"/>
      <c r="P308" s="69"/>
      <c r="Q308" s="69"/>
      <c r="R308" s="69"/>
      <c r="S308" s="69"/>
      <c r="T308" s="70"/>
      <c r="U308" s="32"/>
      <c r="V308" s="32"/>
      <c r="W308" s="32"/>
      <c r="X308" s="32"/>
      <c r="Y308" s="32"/>
      <c r="Z308" s="32"/>
      <c r="AA308" s="32"/>
      <c r="AB308" s="32"/>
      <c r="AC308" s="32"/>
      <c r="AD308" s="32"/>
      <c r="AE308" s="32"/>
      <c r="AT308" s="15" t="s">
        <v>188</v>
      </c>
      <c r="AU308" s="15" t="s">
        <v>89</v>
      </c>
    </row>
    <row r="309" spans="2:63" s="12" customFormat="1" ht="22.9" customHeight="1">
      <c r="B309" s="173"/>
      <c r="C309" s="174"/>
      <c r="D309" s="175" t="s">
        <v>79</v>
      </c>
      <c r="E309" s="187" t="s">
        <v>207</v>
      </c>
      <c r="F309" s="187" t="s">
        <v>293</v>
      </c>
      <c r="G309" s="174"/>
      <c r="H309" s="174"/>
      <c r="I309" s="177"/>
      <c r="J309" s="188">
        <f>BK309</f>
        <v>0</v>
      </c>
      <c r="K309" s="174"/>
      <c r="L309" s="179"/>
      <c r="M309" s="180"/>
      <c r="N309" s="181"/>
      <c r="O309" s="181"/>
      <c r="P309" s="182">
        <f>SUM(P310:P369)</f>
        <v>0</v>
      </c>
      <c r="Q309" s="181"/>
      <c r="R309" s="182">
        <f>SUM(R310:R369)</f>
        <v>14672.885973180002</v>
      </c>
      <c r="S309" s="181"/>
      <c r="T309" s="183">
        <f>SUM(T310:T369)</f>
        <v>0</v>
      </c>
      <c r="AR309" s="184" t="s">
        <v>87</v>
      </c>
      <c r="AT309" s="185" t="s">
        <v>79</v>
      </c>
      <c r="AU309" s="185" t="s">
        <v>87</v>
      </c>
      <c r="AY309" s="184" t="s">
        <v>177</v>
      </c>
      <c r="BK309" s="186">
        <f>SUM(BK310:BK369)</f>
        <v>0</v>
      </c>
    </row>
    <row r="310" spans="1:65" s="2" customFormat="1" ht="14.45" customHeight="1">
      <c r="A310" s="32"/>
      <c r="B310" s="33"/>
      <c r="C310" s="189" t="s">
        <v>639</v>
      </c>
      <c r="D310" s="189" t="s">
        <v>179</v>
      </c>
      <c r="E310" s="190" t="s">
        <v>567</v>
      </c>
      <c r="F310" s="191" t="s">
        <v>568</v>
      </c>
      <c r="G310" s="192" t="s">
        <v>182</v>
      </c>
      <c r="H310" s="193">
        <v>142.96</v>
      </c>
      <c r="I310" s="194"/>
      <c r="J310" s="195">
        <f>ROUND(I310*H310,2)</f>
        <v>0</v>
      </c>
      <c r="K310" s="191" t="s">
        <v>183</v>
      </c>
      <c r="L310" s="37"/>
      <c r="M310" s="196" t="s">
        <v>1</v>
      </c>
      <c r="N310" s="197" t="s">
        <v>45</v>
      </c>
      <c r="O310" s="69"/>
      <c r="P310" s="198">
        <f>O310*H310</f>
        <v>0</v>
      </c>
      <c r="Q310" s="198">
        <v>0</v>
      </c>
      <c r="R310" s="198">
        <f>Q310*H310</f>
        <v>0</v>
      </c>
      <c r="S310" s="198">
        <v>0</v>
      </c>
      <c r="T310" s="199">
        <f>S310*H310</f>
        <v>0</v>
      </c>
      <c r="U310" s="32"/>
      <c r="V310" s="32"/>
      <c r="W310" s="32"/>
      <c r="X310" s="32"/>
      <c r="Y310" s="32"/>
      <c r="Z310" s="32"/>
      <c r="AA310" s="32"/>
      <c r="AB310" s="32"/>
      <c r="AC310" s="32"/>
      <c r="AD310" s="32"/>
      <c r="AE310" s="32"/>
      <c r="AR310" s="200" t="s">
        <v>184</v>
      </c>
      <c r="AT310" s="200" t="s">
        <v>179</v>
      </c>
      <c r="AU310" s="200" t="s">
        <v>89</v>
      </c>
      <c r="AY310" s="15" t="s">
        <v>177</v>
      </c>
      <c r="BE310" s="201">
        <f>IF(N310="základní",J310,0)</f>
        <v>0</v>
      </c>
      <c r="BF310" s="201">
        <f>IF(N310="snížená",J310,0)</f>
        <v>0</v>
      </c>
      <c r="BG310" s="201">
        <f>IF(N310="zákl. přenesená",J310,0)</f>
        <v>0</v>
      </c>
      <c r="BH310" s="201">
        <f>IF(N310="sníž. přenesená",J310,0)</f>
        <v>0</v>
      </c>
      <c r="BI310" s="201">
        <f>IF(N310="nulová",J310,0)</f>
        <v>0</v>
      </c>
      <c r="BJ310" s="15" t="s">
        <v>87</v>
      </c>
      <c r="BK310" s="201">
        <f>ROUND(I310*H310,2)</f>
        <v>0</v>
      </c>
      <c r="BL310" s="15" t="s">
        <v>184</v>
      </c>
      <c r="BM310" s="200" t="s">
        <v>860</v>
      </c>
    </row>
    <row r="311" spans="1:47" s="2" customFormat="1" ht="19.5">
      <c r="A311" s="32"/>
      <c r="B311" s="33"/>
      <c r="C311" s="34"/>
      <c r="D311" s="202" t="s">
        <v>186</v>
      </c>
      <c r="E311" s="34"/>
      <c r="F311" s="203" t="s">
        <v>570</v>
      </c>
      <c r="G311" s="34"/>
      <c r="H311" s="34"/>
      <c r="I311" s="204"/>
      <c r="J311" s="34"/>
      <c r="K311" s="34"/>
      <c r="L311" s="37"/>
      <c r="M311" s="205"/>
      <c r="N311" s="206"/>
      <c r="O311" s="69"/>
      <c r="P311" s="69"/>
      <c r="Q311" s="69"/>
      <c r="R311" s="69"/>
      <c r="S311" s="69"/>
      <c r="T311" s="70"/>
      <c r="U311" s="32"/>
      <c r="V311" s="32"/>
      <c r="W311" s="32"/>
      <c r="X311" s="32"/>
      <c r="Y311" s="32"/>
      <c r="Z311" s="32"/>
      <c r="AA311" s="32"/>
      <c r="AB311" s="32"/>
      <c r="AC311" s="32"/>
      <c r="AD311" s="32"/>
      <c r="AE311" s="32"/>
      <c r="AT311" s="15" t="s">
        <v>186</v>
      </c>
      <c r="AU311" s="15" t="s">
        <v>89</v>
      </c>
    </row>
    <row r="312" spans="1:65" s="2" customFormat="1" ht="24.2" customHeight="1">
      <c r="A312" s="32"/>
      <c r="B312" s="33"/>
      <c r="C312" s="189" t="s">
        <v>644</v>
      </c>
      <c r="D312" s="189" t="s">
        <v>179</v>
      </c>
      <c r="E312" s="190" t="s">
        <v>861</v>
      </c>
      <c r="F312" s="191" t="s">
        <v>862</v>
      </c>
      <c r="G312" s="192" t="s">
        <v>182</v>
      </c>
      <c r="H312" s="193">
        <v>4810.1</v>
      </c>
      <c r="I312" s="194"/>
      <c r="J312" s="195">
        <f>ROUND(I312*H312,2)</f>
        <v>0</v>
      </c>
      <c r="K312" s="191" t="s">
        <v>183</v>
      </c>
      <c r="L312" s="37"/>
      <c r="M312" s="196" t="s">
        <v>1</v>
      </c>
      <c r="N312" s="197" t="s">
        <v>45</v>
      </c>
      <c r="O312" s="69"/>
      <c r="P312" s="198">
        <f>O312*H312</f>
        <v>0</v>
      </c>
      <c r="Q312" s="198">
        <v>0.573</v>
      </c>
      <c r="R312" s="198">
        <f>Q312*H312</f>
        <v>2756.1873</v>
      </c>
      <c r="S312" s="198">
        <v>0</v>
      </c>
      <c r="T312" s="199">
        <f>S312*H312</f>
        <v>0</v>
      </c>
      <c r="U312" s="32"/>
      <c r="V312" s="32"/>
      <c r="W312" s="32"/>
      <c r="X312" s="32"/>
      <c r="Y312" s="32"/>
      <c r="Z312" s="32"/>
      <c r="AA312" s="32"/>
      <c r="AB312" s="32"/>
      <c r="AC312" s="32"/>
      <c r="AD312" s="32"/>
      <c r="AE312" s="32"/>
      <c r="AR312" s="200" t="s">
        <v>184</v>
      </c>
      <c r="AT312" s="200" t="s">
        <v>179</v>
      </c>
      <c r="AU312" s="200" t="s">
        <v>89</v>
      </c>
      <c r="AY312" s="15" t="s">
        <v>177</v>
      </c>
      <c r="BE312" s="201">
        <f>IF(N312="základní",J312,0)</f>
        <v>0</v>
      </c>
      <c r="BF312" s="201">
        <f>IF(N312="snížená",J312,0)</f>
        <v>0</v>
      </c>
      <c r="BG312" s="201">
        <f>IF(N312="zákl. přenesená",J312,0)</f>
        <v>0</v>
      </c>
      <c r="BH312" s="201">
        <f>IF(N312="sníž. přenesená",J312,0)</f>
        <v>0</v>
      </c>
      <c r="BI312" s="201">
        <f>IF(N312="nulová",J312,0)</f>
        <v>0</v>
      </c>
      <c r="BJ312" s="15" t="s">
        <v>87</v>
      </c>
      <c r="BK312" s="201">
        <f>ROUND(I312*H312,2)</f>
        <v>0</v>
      </c>
      <c r="BL312" s="15" t="s">
        <v>184</v>
      </c>
      <c r="BM312" s="200" t="s">
        <v>863</v>
      </c>
    </row>
    <row r="313" spans="1:47" s="2" customFormat="1" ht="19.5">
      <c r="A313" s="32"/>
      <c r="B313" s="33"/>
      <c r="C313" s="34"/>
      <c r="D313" s="202" t="s">
        <v>186</v>
      </c>
      <c r="E313" s="34"/>
      <c r="F313" s="203" t="s">
        <v>864</v>
      </c>
      <c r="G313" s="34"/>
      <c r="H313" s="34"/>
      <c r="I313" s="204"/>
      <c r="J313" s="34"/>
      <c r="K313" s="34"/>
      <c r="L313" s="37"/>
      <c r="M313" s="205"/>
      <c r="N313" s="206"/>
      <c r="O313" s="69"/>
      <c r="P313" s="69"/>
      <c r="Q313" s="69"/>
      <c r="R313" s="69"/>
      <c r="S313" s="69"/>
      <c r="T313" s="70"/>
      <c r="U313" s="32"/>
      <c r="V313" s="32"/>
      <c r="W313" s="32"/>
      <c r="X313" s="32"/>
      <c r="Y313" s="32"/>
      <c r="Z313" s="32"/>
      <c r="AA313" s="32"/>
      <c r="AB313" s="32"/>
      <c r="AC313" s="32"/>
      <c r="AD313" s="32"/>
      <c r="AE313" s="32"/>
      <c r="AT313" s="15" t="s">
        <v>186</v>
      </c>
      <c r="AU313" s="15" t="s">
        <v>89</v>
      </c>
    </row>
    <row r="314" spans="1:47" s="2" customFormat="1" ht="48.75">
      <c r="A314" s="32"/>
      <c r="B314" s="33"/>
      <c r="C314" s="34"/>
      <c r="D314" s="202" t="s">
        <v>188</v>
      </c>
      <c r="E314" s="34"/>
      <c r="F314" s="207" t="s">
        <v>865</v>
      </c>
      <c r="G314" s="34"/>
      <c r="H314" s="34"/>
      <c r="I314" s="204"/>
      <c r="J314" s="34"/>
      <c r="K314" s="34"/>
      <c r="L314" s="37"/>
      <c r="M314" s="205"/>
      <c r="N314" s="206"/>
      <c r="O314" s="69"/>
      <c r="P314" s="69"/>
      <c r="Q314" s="69"/>
      <c r="R314" s="69"/>
      <c r="S314" s="69"/>
      <c r="T314" s="70"/>
      <c r="U314" s="32"/>
      <c r="V314" s="32"/>
      <c r="W314" s="32"/>
      <c r="X314" s="32"/>
      <c r="Y314" s="32"/>
      <c r="Z314" s="32"/>
      <c r="AA314" s="32"/>
      <c r="AB314" s="32"/>
      <c r="AC314" s="32"/>
      <c r="AD314" s="32"/>
      <c r="AE314" s="32"/>
      <c r="AT314" s="15" t="s">
        <v>188</v>
      </c>
      <c r="AU314" s="15" t="s">
        <v>89</v>
      </c>
    </row>
    <row r="315" spans="1:65" s="2" customFormat="1" ht="14.45" customHeight="1">
      <c r="A315" s="32"/>
      <c r="B315" s="33"/>
      <c r="C315" s="189" t="s">
        <v>646</v>
      </c>
      <c r="D315" s="189" t="s">
        <v>179</v>
      </c>
      <c r="E315" s="190" t="s">
        <v>571</v>
      </c>
      <c r="F315" s="191" t="s">
        <v>572</v>
      </c>
      <c r="G315" s="192" t="s">
        <v>182</v>
      </c>
      <c r="H315" s="193">
        <v>6810.729</v>
      </c>
      <c r="I315" s="194"/>
      <c r="J315" s="195">
        <f>ROUND(I315*H315,2)</f>
        <v>0</v>
      </c>
      <c r="K315" s="191" t="s">
        <v>183</v>
      </c>
      <c r="L315" s="37"/>
      <c r="M315" s="196" t="s">
        <v>1</v>
      </c>
      <c r="N315" s="197" t="s">
        <v>45</v>
      </c>
      <c r="O315" s="69"/>
      <c r="P315" s="198">
        <f>O315*H315</f>
        <v>0</v>
      </c>
      <c r="Q315" s="198">
        <v>0.48574</v>
      </c>
      <c r="R315" s="198">
        <f>Q315*H315</f>
        <v>3308.24350446</v>
      </c>
      <c r="S315" s="198">
        <v>0</v>
      </c>
      <c r="T315" s="199">
        <f>S315*H315</f>
        <v>0</v>
      </c>
      <c r="U315" s="32"/>
      <c r="V315" s="32"/>
      <c r="W315" s="32"/>
      <c r="X315" s="32"/>
      <c r="Y315" s="32"/>
      <c r="Z315" s="32"/>
      <c r="AA315" s="32"/>
      <c r="AB315" s="32"/>
      <c r="AC315" s="32"/>
      <c r="AD315" s="32"/>
      <c r="AE315" s="32"/>
      <c r="AR315" s="200" t="s">
        <v>184</v>
      </c>
      <c r="AT315" s="200" t="s">
        <v>179</v>
      </c>
      <c r="AU315" s="200" t="s">
        <v>89</v>
      </c>
      <c r="AY315" s="15" t="s">
        <v>177</v>
      </c>
      <c r="BE315" s="201">
        <f>IF(N315="základní",J315,0)</f>
        <v>0</v>
      </c>
      <c r="BF315" s="201">
        <f>IF(N315="snížená",J315,0)</f>
        <v>0</v>
      </c>
      <c r="BG315" s="201">
        <f>IF(N315="zákl. přenesená",J315,0)</f>
        <v>0</v>
      </c>
      <c r="BH315" s="201">
        <f>IF(N315="sníž. přenesená",J315,0)</f>
        <v>0</v>
      </c>
      <c r="BI315" s="201">
        <f>IF(N315="nulová",J315,0)</f>
        <v>0</v>
      </c>
      <c r="BJ315" s="15" t="s">
        <v>87</v>
      </c>
      <c r="BK315" s="201">
        <f>ROUND(I315*H315,2)</f>
        <v>0</v>
      </c>
      <c r="BL315" s="15" t="s">
        <v>184</v>
      </c>
      <c r="BM315" s="200" t="s">
        <v>866</v>
      </c>
    </row>
    <row r="316" spans="1:47" s="2" customFormat="1" ht="19.5">
      <c r="A316" s="32"/>
      <c r="B316" s="33"/>
      <c r="C316" s="34"/>
      <c r="D316" s="202" t="s">
        <v>186</v>
      </c>
      <c r="E316" s="34"/>
      <c r="F316" s="203" t="s">
        <v>574</v>
      </c>
      <c r="G316" s="34"/>
      <c r="H316" s="34"/>
      <c r="I316" s="204"/>
      <c r="J316" s="34"/>
      <c r="K316" s="34"/>
      <c r="L316" s="37"/>
      <c r="M316" s="205"/>
      <c r="N316" s="206"/>
      <c r="O316" s="69"/>
      <c r="P316" s="69"/>
      <c r="Q316" s="69"/>
      <c r="R316" s="69"/>
      <c r="S316" s="69"/>
      <c r="T316" s="70"/>
      <c r="U316" s="32"/>
      <c r="V316" s="32"/>
      <c r="W316" s="32"/>
      <c r="X316" s="32"/>
      <c r="Y316" s="32"/>
      <c r="Z316" s="32"/>
      <c r="AA316" s="32"/>
      <c r="AB316" s="32"/>
      <c r="AC316" s="32"/>
      <c r="AD316" s="32"/>
      <c r="AE316" s="32"/>
      <c r="AT316" s="15" t="s">
        <v>186</v>
      </c>
      <c r="AU316" s="15" t="s">
        <v>89</v>
      </c>
    </row>
    <row r="317" spans="1:47" s="2" customFormat="1" ht="19.5">
      <c r="A317" s="32"/>
      <c r="B317" s="33"/>
      <c r="C317" s="34"/>
      <c r="D317" s="202" t="s">
        <v>188</v>
      </c>
      <c r="E317" s="34"/>
      <c r="F317" s="207" t="s">
        <v>867</v>
      </c>
      <c r="G317" s="34"/>
      <c r="H317" s="34"/>
      <c r="I317" s="204"/>
      <c r="J317" s="34"/>
      <c r="K317" s="34"/>
      <c r="L317" s="37"/>
      <c r="M317" s="205"/>
      <c r="N317" s="206"/>
      <c r="O317" s="69"/>
      <c r="P317" s="69"/>
      <c r="Q317" s="69"/>
      <c r="R317" s="69"/>
      <c r="S317" s="69"/>
      <c r="T317" s="70"/>
      <c r="U317" s="32"/>
      <c r="V317" s="32"/>
      <c r="W317" s="32"/>
      <c r="X317" s="32"/>
      <c r="Y317" s="32"/>
      <c r="Z317" s="32"/>
      <c r="AA317" s="32"/>
      <c r="AB317" s="32"/>
      <c r="AC317" s="32"/>
      <c r="AD317" s="32"/>
      <c r="AE317" s="32"/>
      <c r="AT317" s="15" t="s">
        <v>188</v>
      </c>
      <c r="AU317" s="15" t="s">
        <v>89</v>
      </c>
    </row>
    <row r="318" spans="1:65" s="2" customFormat="1" ht="14.45" customHeight="1">
      <c r="A318" s="32"/>
      <c r="B318" s="33"/>
      <c r="C318" s="189" t="s">
        <v>648</v>
      </c>
      <c r="D318" s="189" t="s">
        <v>179</v>
      </c>
      <c r="E318" s="190" t="s">
        <v>571</v>
      </c>
      <c r="F318" s="191" t="s">
        <v>572</v>
      </c>
      <c r="G318" s="192" t="s">
        <v>182</v>
      </c>
      <c r="H318" s="193">
        <v>44.575</v>
      </c>
      <c r="I318" s="194"/>
      <c r="J318" s="195">
        <f>ROUND(I318*H318,2)</f>
        <v>0</v>
      </c>
      <c r="K318" s="191" t="s">
        <v>183</v>
      </c>
      <c r="L318" s="37"/>
      <c r="M318" s="196" t="s">
        <v>1</v>
      </c>
      <c r="N318" s="197" t="s">
        <v>45</v>
      </c>
      <c r="O318" s="69"/>
      <c r="P318" s="198">
        <f>O318*H318</f>
        <v>0</v>
      </c>
      <c r="Q318" s="198">
        <v>0.48574</v>
      </c>
      <c r="R318" s="198">
        <f>Q318*H318</f>
        <v>21.6518605</v>
      </c>
      <c r="S318" s="198">
        <v>0</v>
      </c>
      <c r="T318" s="199">
        <f>S318*H318</f>
        <v>0</v>
      </c>
      <c r="U318" s="32"/>
      <c r="V318" s="32"/>
      <c r="W318" s="32"/>
      <c r="X318" s="32"/>
      <c r="Y318" s="32"/>
      <c r="Z318" s="32"/>
      <c r="AA318" s="32"/>
      <c r="AB318" s="32"/>
      <c r="AC318" s="32"/>
      <c r="AD318" s="32"/>
      <c r="AE318" s="32"/>
      <c r="AR318" s="200" t="s">
        <v>184</v>
      </c>
      <c r="AT318" s="200" t="s">
        <v>179</v>
      </c>
      <c r="AU318" s="200" t="s">
        <v>89</v>
      </c>
      <c r="AY318" s="15" t="s">
        <v>177</v>
      </c>
      <c r="BE318" s="201">
        <f>IF(N318="základní",J318,0)</f>
        <v>0</v>
      </c>
      <c r="BF318" s="201">
        <f>IF(N318="snížená",J318,0)</f>
        <v>0</v>
      </c>
      <c r="BG318" s="201">
        <f>IF(N318="zákl. přenesená",J318,0)</f>
        <v>0</v>
      </c>
      <c r="BH318" s="201">
        <f>IF(N318="sníž. přenesená",J318,0)</f>
        <v>0</v>
      </c>
      <c r="BI318" s="201">
        <f>IF(N318="nulová",J318,0)</f>
        <v>0</v>
      </c>
      <c r="BJ318" s="15" t="s">
        <v>87</v>
      </c>
      <c r="BK318" s="201">
        <f>ROUND(I318*H318,2)</f>
        <v>0</v>
      </c>
      <c r="BL318" s="15" t="s">
        <v>184</v>
      </c>
      <c r="BM318" s="200" t="s">
        <v>868</v>
      </c>
    </row>
    <row r="319" spans="1:47" s="2" customFormat="1" ht="19.5">
      <c r="A319" s="32"/>
      <c r="B319" s="33"/>
      <c r="C319" s="34"/>
      <c r="D319" s="202" t="s">
        <v>186</v>
      </c>
      <c r="E319" s="34"/>
      <c r="F319" s="203" t="s">
        <v>574</v>
      </c>
      <c r="G319" s="34"/>
      <c r="H319" s="34"/>
      <c r="I319" s="204"/>
      <c r="J319" s="34"/>
      <c r="K319" s="34"/>
      <c r="L319" s="37"/>
      <c r="M319" s="205"/>
      <c r="N319" s="206"/>
      <c r="O319" s="69"/>
      <c r="P319" s="69"/>
      <c r="Q319" s="69"/>
      <c r="R319" s="69"/>
      <c r="S319" s="69"/>
      <c r="T319" s="70"/>
      <c r="U319" s="32"/>
      <c r="V319" s="32"/>
      <c r="W319" s="32"/>
      <c r="X319" s="32"/>
      <c r="Y319" s="32"/>
      <c r="Z319" s="32"/>
      <c r="AA319" s="32"/>
      <c r="AB319" s="32"/>
      <c r="AC319" s="32"/>
      <c r="AD319" s="32"/>
      <c r="AE319" s="32"/>
      <c r="AT319" s="15" t="s">
        <v>186</v>
      </c>
      <c r="AU319" s="15" t="s">
        <v>89</v>
      </c>
    </row>
    <row r="320" spans="1:47" s="2" customFormat="1" ht="39">
      <c r="A320" s="32"/>
      <c r="B320" s="33"/>
      <c r="C320" s="34"/>
      <c r="D320" s="202" t="s">
        <v>188</v>
      </c>
      <c r="E320" s="34"/>
      <c r="F320" s="207" t="s">
        <v>869</v>
      </c>
      <c r="G320" s="34"/>
      <c r="H320" s="34"/>
      <c r="I320" s="204"/>
      <c r="J320" s="34"/>
      <c r="K320" s="34"/>
      <c r="L320" s="37"/>
      <c r="M320" s="205"/>
      <c r="N320" s="206"/>
      <c r="O320" s="69"/>
      <c r="P320" s="69"/>
      <c r="Q320" s="69"/>
      <c r="R320" s="69"/>
      <c r="S320" s="69"/>
      <c r="T320" s="70"/>
      <c r="U320" s="32"/>
      <c r="V320" s="32"/>
      <c r="W320" s="32"/>
      <c r="X320" s="32"/>
      <c r="Y320" s="32"/>
      <c r="Z320" s="32"/>
      <c r="AA320" s="32"/>
      <c r="AB320" s="32"/>
      <c r="AC320" s="32"/>
      <c r="AD320" s="32"/>
      <c r="AE320" s="32"/>
      <c r="AT320" s="15" t="s">
        <v>188</v>
      </c>
      <c r="AU320" s="15" t="s">
        <v>89</v>
      </c>
    </row>
    <row r="321" spans="1:65" s="2" customFormat="1" ht="14.45" customHeight="1">
      <c r="A321" s="32"/>
      <c r="B321" s="33"/>
      <c r="C321" s="189" t="s">
        <v>650</v>
      </c>
      <c r="D321" s="189" t="s">
        <v>179</v>
      </c>
      <c r="E321" s="190" t="s">
        <v>295</v>
      </c>
      <c r="F321" s="191" t="s">
        <v>296</v>
      </c>
      <c r="G321" s="192" t="s">
        <v>182</v>
      </c>
      <c r="H321" s="193">
        <v>65.135</v>
      </c>
      <c r="I321" s="194"/>
      <c r="J321" s="195">
        <f>ROUND(I321*H321,2)</f>
        <v>0</v>
      </c>
      <c r="K321" s="191" t="s">
        <v>183</v>
      </c>
      <c r="L321" s="37"/>
      <c r="M321" s="196" t="s">
        <v>1</v>
      </c>
      <c r="N321" s="197" t="s">
        <v>45</v>
      </c>
      <c r="O321" s="69"/>
      <c r="P321" s="198">
        <f>O321*H321</f>
        <v>0</v>
      </c>
      <c r="Q321" s="198">
        <v>0.345</v>
      </c>
      <c r="R321" s="198">
        <f>Q321*H321</f>
        <v>22.471575</v>
      </c>
      <c r="S321" s="198">
        <v>0</v>
      </c>
      <c r="T321" s="199">
        <f>S321*H321</f>
        <v>0</v>
      </c>
      <c r="U321" s="32"/>
      <c r="V321" s="32"/>
      <c r="W321" s="32"/>
      <c r="X321" s="32"/>
      <c r="Y321" s="32"/>
      <c r="Z321" s="32"/>
      <c r="AA321" s="32"/>
      <c r="AB321" s="32"/>
      <c r="AC321" s="32"/>
      <c r="AD321" s="32"/>
      <c r="AE321" s="32"/>
      <c r="AR321" s="200" t="s">
        <v>184</v>
      </c>
      <c r="AT321" s="200" t="s">
        <v>179</v>
      </c>
      <c r="AU321" s="200" t="s">
        <v>89</v>
      </c>
      <c r="AY321" s="15" t="s">
        <v>177</v>
      </c>
      <c r="BE321" s="201">
        <f>IF(N321="základní",J321,0)</f>
        <v>0</v>
      </c>
      <c r="BF321" s="201">
        <f>IF(N321="snížená",J321,0)</f>
        <v>0</v>
      </c>
      <c r="BG321" s="201">
        <f>IF(N321="zákl. přenesená",J321,0)</f>
        <v>0</v>
      </c>
      <c r="BH321" s="201">
        <f>IF(N321="sníž. přenesená",J321,0)</f>
        <v>0</v>
      </c>
      <c r="BI321" s="201">
        <f>IF(N321="nulová",J321,0)</f>
        <v>0</v>
      </c>
      <c r="BJ321" s="15" t="s">
        <v>87</v>
      </c>
      <c r="BK321" s="201">
        <f>ROUND(I321*H321,2)</f>
        <v>0</v>
      </c>
      <c r="BL321" s="15" t="s">
        <v>184</v>
      </c>
      <c r="BM321" s="200" t="s">
        <v>870</v>
      </c>
    </row>
    <row r="322" spans="1:47" s="2" customFormat="1" ht="19.5">
      <c r="A322" s="32"/>
      <c r="B322" s="33"/>
      <c r="C322" s="34"/>
      <c r="D322" s="202" t="s">
        <v>186</v>
      </c>
      <c r="E322" s="34"/>
      <c r="F322" s="203" t="s">
        <v>298</v>
      </c>
      <c r="G322" s="34"/>
      <c r="H322" s="34"/>
      <c r="I322" s="204"/>
      <c r="J322" s="34"/>
      <c r="K322" s="34"/>
      <c r="L322" s="37"/>
      <c r="M322" s="205"/>
      <c r="N322" s="206"/>
      <c r="O322" s="69"/>
      <c r="P322" s="69"/>
      <c r="Q322" s="69"/>
      <c r="R322" s="69"/>
      <c r="S322" s="69"/>
      <c r="T322" s="70"/>
      <c r="U322" s="32"/>
      <c r="V322" s="32"/>
      <c r="W322" s="32"/>
      <c r="X322" s="32"/>
      <c r="Y322" s="32"/>
      <c r="Z322" s="32"/>
      <c r="AA322" s="32"/>
      <c r="AB322" s="32"/>
      <c r="AC322" s="32"/>
      <c r="AD322" s="32"/>
      <c r="AE322" s="32"/>
      <c r="AT322" s="15" t="s">
        <v>186</v>
      </c>
      <c r="AU322" s="15" t="s">
        <v>89</v>
      </c>
    </row>
    <row r="323" spans="1:47" s="2" customFormat="1" ht="39">
      <c r="A323" s="32"/>
      <c r="B323" s="33"/>
      <c r="C323" s="34"/>
      <c r="D323" s="202" t="s">
        <v>188</v>
      </c>
      <c r="E323" s="34"/>
      <c r="F323" s="207" t="s">
        <v>871</v>
      </c>
      <c r="G323" s="34"/>
      <c r="H323" s="34"/>
      <c r="I323" s="204"/>
      <c r="J323" s="34"/>
      <c r="K323" s="34"/>
      <c r="L323" s="37"/>
      <c r="M323" s="205"/>
      <c r="N323" s="206"/>
      <c r="O323" s="69"/>
      <c r="P323" s="69"/>
      <c r="Q323" s="69"/>
      <c r="R323" s="69"/>
      <c r="S323" s="69"/>
      <c r="T323" s="70"/>
      <c r="U323" s="32"/>
      <c r="V323" s="32"/>
      <c r="W323" s="32"/>
      <c r="X323" s="32"/>
      <c r="Y323" s="32"/>
      <c r="Z323" s="32"/>
      <c r="AA323" s="32"/>
      <c r="AB323" s="32"/>
      <c r="AC323" s="32"/>
      <c r="AD323" s="32"/>
      <c r="AE323" s="32"/>
      <c r="AT323" s="15" t="s">
        <v>188</v>
      </c>
      <c r="AU323" s="15" t="s">
        <v>89</v>
      </c>
    </row>
    <row r="324" spans="1:65" s="2" customFormat="1" ht="14.45" customHeight="1">
      <c r="A324" s="32"/>
      <c r="B324" s="33"/>
      <c r="C324" s="189" t="s">
        <v>653</v>
      </c>
      <c r="D324" s="189" t="s">
        <v>179</v>
      </c>
      <c r="E324" s="190" t="s">
        <v>580</v>
      </c>
      <c r="F324" s="191" t="s">
        <v>581</v>
      </c>
      <c r="G324" s="192" t="s">
        <v>182</v>
      </c>
      <c r="H324" s="193">
        <v>10276.065</v>
      </c>
      <c r="I324" s="194"/>
      <c r="J324" s="195">
        <f>ROUND(I324*H324,2)</f>
        <v>0</v>
      </c>
      <c r="K324" s="191" t="s">
        <v>183</v>
      </c>
      <c r="L324" s="37"/>
      <c r="M324" s="196" t="s">
        <v>1</v>
      </c>
      <c r="N324" s="197" t="s">
        <v>45</v>
      </c>
      <c r="O324" s="69"/>
      <c r="P324" s="198">
        <f>O324*H324</f>
        <v>0</v>
      </c>
      <c r="Q324" s="198">
        <v>0.46</v>
      </c>
      <c r="R324" s="198">
        <f>Q324*H324</f>
        <v>4726.9899000000005</v>
      </c>
      <c r="S324" s="198">
        <v>0</v>
      </c>
      <c r="T324" s="199">
        <f>S324*H324</f>
        <v>0</v>
      </c>
      <c r="U324" s="32"/>
      <c r="V324" s="32"/>
      <c r="W324" s="32"/>
      <c r="X324" s="32"/>
      <c r="Y324" s="32"/>
      <c r="Z324" s="32"/>
      <c r="AA324" s="32"/>
      <c r="AB324" s="32"/>
      <c r="AC324" s="32"/>
      <c r="AD324" s="32"/>
      <c r="AE324" s="32"/>
      <c r="AR324" s="200" t="s">
        <v>184</v>
      </c>
      <c r="AT324" s="200" t="s">
        <v>179</v>
      </c>
      <c r="AU324" s="200" t="s">
        <v>89</v>
      </c>
      <c r="AY324" s="15" t="s">
        <v>177</v>
      </c>
      <c r="BE324" s="201">
        <f>IF(N324="základní",J324,0)</f>
        <v>0</v>
      </c>
      <c r="BF324" s="201">
        <f>IF(N324="snížená",J324,0)</f>
        <v>0</v>
      </c>
      <c r="BG324" s="201">
        <f>IF(N324="zákl. přenesená",J324,0)</f>
        <v>0</v>
      </c>
      <c r="BH324" s="201">
        <f>IF(N324="sníž. přenesená",J324,0)</f>
        <v>0</v>
      </c>
      <c r="BI324" s="201">
        <f>IF(N324="nulová",J324,0)</f>
        <v>0</v>
      </c>
      <c r="BJ324" s="15" t="s">
        <v>87</v>
      </c>
      <c r="BK324" s="201">
        <f>ROUND(I324*H324,2)</f>
        <v>0</v>
      </c>
      <c r="BL324" s="15" t="s">
        <v>184</v>
      </c>
      <c r="BM324" s="200" t="s">
        <v>872</v>
      </c>
    </row>
    <row r="325" spans="1:47" s="2" customFormat="1" ht="19.5">
      <c r="A325" s="32"/>
      <c r="B325" s="33"/>
      <c r="C325" s="34"/>
      <c r="D325" s="202" t="s">
        <v>186</v>
      </c>
      <c r="E325" s="34"/>
      <c r="F325" s="203" t="s">
        <v>583</v>
      </c>
      <c r="G325" s="34"/>
      <c r="H325" s="34"/>
      <c r="I325" s="204"/>
      <c r="J325" s="34"/>
      <c r="K325" s="34"/>
      <c r="L325" s="37"/>
      <c r="M325" s="205"/>
      <c r="N325" s="206"/>
      <c r="O325" s="69"/>
      <c r="P325" s="69"/>
      <c r="Q325" s="69"/>
      <c r="R325" s="69"/>
      <c r="S325" s="69"/>
      <c r="T325" s="70"/>
      <c r="U325" s="32"/>
      <c r="V325" s="32"/>
      <c r="W325" s="32"/>
      <c r="X325" s="32"/>
      <c r="Y325" s="32"/>
      <c r="Z325" s="32"/>
      <c r="AA325" s="32"/>
      <c r="AB325" s="32"/>
      <c r="AC325" s="32"/>
      <c r="AD325" s="32"/>
      <c r="AE325" s="32"/>
      <c r="AT325" s="15" t="s">
        <v>186</v>
      </c>
      <c r="AU325" s="15" t="s">
        <v>89</v>
      </c>
    </row>
    <row r="326" spans="1:47" s="2" customFormat="1" ht="19.5">
      <c r="A326" s="32"/>
      <c r="B326" s="33"/>
      <c r="C326" s="34"/>
      <c r="D326" s="202" t="s">
        <v>188</v>
      </c>
      <c r="E326" s="34"/>
      <c r="F326" s="207" t="s">
        <v>873</v>
      </c>
      <c r="G326" s="34"/>
      <c r="H326" s="34"/>
      <c r="I326" s="204"/>
      <c r="J326" s="34"/>
      <c r="K326" s="34"/>
      <c r="L326" s="37"/>
      <c r="M326" s="205"/>
      <c r="N326" s="206"/>
      <c r="O326" s="69"/>
      <c r="P326" s="69"/>
      <c r="Q326" s="69"/>
      <c r="R326" s="69"/>
      <c r="S326" s="69"/>
      <c r="T326" s="70"/>
      <c r="U326" s="32"/>
      <c r="V326" s="32"/>
      <c r="W326" s="32"/>
      <c r="X326" s="32"/>
      <c r="Y326" s="32"/>
      <c r="Z326" s="32"/>
      <c r="AA326" s="32"/>
      <c r="AB326" s="32"/>
      <c r="AC326" s="32"/>
      <c r="AD326" s="32"/>
      <c r="AE326" s="32"/>
      <c r="AT326" s="15" t="s">
        <v>188</v>
      </c>
      <c r="AU326" s="15" t="s">
        <v>89</v>
      </c>
    </row>
    <row r="327" spans="1:65" s="2" customFormat="1" ht="14.45" customHeight="1">
      <c r="A327" s="32"/>
      <c r="B327" s="33"/>
      <c r="C327" s="189" t="s">
        <v>655</v>
      </c>
      <c r="D327" s="189" t="s">
        <v>179</v>
      </c>
      <c r="E327" s="190" t="s">
        <v>580</v>
      </c>
      <c r="F327" s="191" t="s">
        <v>581</v>
      </c>
      <c r="G327" s="192" t="s">
        <v>182</v>
      </c>
      <c r="H327" s="193">
        <v>2060</v>
      </c>
      <c r="I327" s="194"/>
      <c r="J327" s="195">
        <f>ROUND(I327*H327,2)</f>
        <v>0</v>
      </c>
      <c r="K327" s="191" t="s">
        <v>183</v>
      </c>
      <c r="L327" s="37"/>
      <c r="M327" s="196" t="s">
        <v>1</v>
      </c>
      <c r="N327" s="197" t="s">
        <v>45</v>
      </c>
      <c r="O327" s="69"/>
      <c r="P327" s="198">
        <f>O327*H327</f>
        <v>0</v>
      </c>
      <c r="Q327" s="198">
        <v>0.46</v>
      </c>
      <c r="R327" s="198">
        <f>Q327*H327</f>
        <v>947.6</v>
      </c>
      <c r="S327" s="198">
        <v>0</v>
      </c>
      <c r="T327" s="199">
        <f>S327*H327</f>
        <v>0</v>
      </c>
      <c r="U327" s="32"/>
      <c r="V327" s="32"/>
      <c r="W327" s="32"/>
      <c r="X327" s="32"/>
      <c r="Y327" s="32"/>
      <c r="Z327" s="32"/>
      <c r="AA327" s="32"/>
      <c r="AB327" s="32"/>
      <c r="AC327" s="32"/>
      <c r="AD327" s="32"/>
      <c r="AE327" s="32"/>
      <c r="AR327" s="200" t="s">
        <v>184</v>
      </c>
      <c r="AT327" s="200" t="s">
        <v>179</v>
      </c>
      <c r="AU327" s="200" t="s">
        <v>89</v>
      </c>
      <c r="AY327" s="15" t="s">
        <v>177</v>
      </c>
      <c r="BE327" s="201">
        <f>IF(N327="základní",J327,0)</f>
        <v>0</v>
      </c>
      <c r="BF327" s="201">
        <f>IF(N327="snížená",J327,0)</f>
        <v>0</v>
      </c>
      <c r="BG327" s="201">
        <f>IF(N327="zákl. přenesená",J327,0)</f>
        <v>0</v>
      </c>
      <c r="BH327" s="201">
        <f>IF(N327="sníž. přenesená",J327,0)</f>
        <v>0</v>
      </c>
      <c r="BI327" s="201">
        <f>IF(N327="nulová",J327,0)</f>
        <v>0</v>
      </c>
      <c r="BJ327" s="15" t="s">
        <v>87</v>
      </c>
      <c r="BK327" s="201">
        <f>ROUND(I327*H327,2)</f>
        <v>0</v>
      </c>
      <c r="BL327" s="15" t="s">
        <v>184</v>
      </c>
      <c r="BM327" s="200" t="s">
        <v>874</v>
      </c>
    </row>
    <row r="328" spans="1:47" s="2" customFormat="1" ht="19.5">
      <c r="A328" s="32"/>
      <c r="B328" s="33"/>
      <c r="C328" s="34"/>
      <c r="D328" s="202" t="s">
        <v>186</v>
      </c>
      <c r="E328" s="34"/>
      <c r="F328" s="203" t="s">
        <v>583</v>
      </c>
      <c r="G328" s="34"/>
      <c r="H328" s="34"/>
      <c r="I328" s="204"/>
      <c r="J328" s="34"/>
      <c r="K328" s="34"/>
      <c r="L328" s="37"/>
      <c r="M328" s="205"/>
      <c r="N328" s="206"/>
      <c r="O328" s="69"/>
      <c r="P328" s="69"/>
      <c r="Q328" s="69"/>
      <c r="R328" s="69"/>
      <c r="S328" s="69"/>
      <c r="T328" s="70"/>
      <c r="U328" s="32"/>
      <c r="V328" s="32"/>
      <c r="W328" s="32"/>
      <c r="X328" s="32"/>
      <c r="Y328" s="32"/>
      <c r="Z328" s="32"/>
      <c r="AA328" s="32"/>
      <c r="AB328" s="32"/>
      <c r="AC328" s="32"/>
      <c r="AD328" s="32"/>
      <c r="AE328" s="32"/>
      <c r="AT328" s="15" t="s">
        <v>186</v>
      </c>
      <c r="AU328" s="15" t="s">
        <v>89</v>
      </c>
    </row>
    <row r="329" spans="1:47" s="2" customFormat="1" ht="48.75">
      <c r="A329" s="32"/>
      <c r="B329" s="33"/>
      <c r="C329" s="34"/>
      <c r="D329" s="202" t="s">
        <v>188</v>
      </c>
      <c r="E329" s="34"/>
      <c r="F329" s="207" t="s">
        <v>734</v>
      </c>
      <c r="G329" s="34"/>
      <c r="H329" s="34"/>
      <c r="I329" s="204"/>
      <c r="J329" s="34"/>
      <c r="K329" s="34"/>
      <c r="L329" s="37"/>
      <c r="M329" s="205"/>
      <c r="N329" s="206"/>
      <c r="O329" s="69"/>
      <c r="P329" s="69"/>
      <c r="Q329" s="69"/>
      <c r="R329" s="69"/>
      <c r="S329" s="69"/>
      <c r="T329" s="70"/>
      <c r="U329" s="32"/>
      <c r="V329" s="32"/>
      <c r="W329" s="32"/>
      <c r="X329" s="32"/>
      <c r="Y329" s="32"/>
      <c r="Z329" s="32"/>
      <c r="AA329" s="32"/>
      <c r="AB329" s="32"/>
      <c r="AC329" s="32"/>
      <c r="AD329" s="32"/>
      <c r="AE329" s="32"/>
      <c r="AT329" s="15" t="s">
        <v>188</v>
      </c>
      <c r="AU329" s="15" t="s">
        <v>89</v>
      </c>
    </row>
    <row r="330" spans="1:65" s="2" customFormat="1" ht="14.45" customHeight="1">
      <c r="A330" s="32"/>
      <c r="B330" s="33"/>
      <c r="C330" s="189" t="s">
        <v>657</v>
      </c>
      <c r="D330" s="189" t="s">
        <v>179</v>
      </c>
      <c r="E330" s="190" t="s">
        <v>580</v>
      </c>
      <c r="F330" s="191" t="s">
        <v>581</v>
      </c>
      <c r="G330" s="192" t="s">
        <v>182</v>
      </c>
      <c r="H330" s="193">
        <v>4362.05</v>
      </c>
      <c r="I330" s="194"/>
      <c r="J330" s="195">
        <f>ROUND(I330*H330,2)</f>
        <v>0</v>
      </c>
      <c r="K330" s="191" t="s">
        <v>183</v>
      </c>
      <c r="L330" s="37"/>
      <c r="M330" s="196" t="s">
        <v>1</v>
      </c>
      <c r="N330" s="197" t="s">
        <v>45</v>
      </c>
      <c r="O330" s="69"/>
      <c r="P330" s="198">
        <f>O330*H330</f>
        <v>0</v>
      </c>
      <c r="Q330" s="198">
        <v>0.46</v>
      </c>
      <c r="R330" s="198">
        <f>Q330*H330</f>
        <v>2006.5430000000001</v>
      </c>
      <c r="S330" s="198">
        <v>0</v>
      </c>
      <c r="T330" s="199">
        <f>S330*H330</f>
        <v>0</v>
      </c>
      <c r="U330" s="32"/>
      <c r="V330" s="32"/>
      <c r="W330" s="32"/>
      <c r="X330" s="32"/>
      <c r="Y330" s="32"/>
      <c r="Z330" s="32"/>
      <c r="AA330" s="32"/>
      <c r="AB330" s="32"/>
      <c r="AC330" s="32"/>
      <c r="AD330" s="32"/>
      <c r="AE330" s="32"/>
      <c r="AR330" s="200" t="s">
        <v>184</v>
      </c>
      <c r="AT330" s="200" t="s">
        <v>179</v>
      </c>
      <c r="AU330" s="200" t="s">
        <v>89</v>
      </c>
      <c r="AY330" s="15" t="s">
        <v>177</v>
      </c>
      <c r="BE330" s="201">
        <f>IF(N330="základní",J330,0)</f>
        <v>0</v>
      </c>
      <c r="BF330" s="201">
        <f>IF(N330="snížená",J330,0)</f>
        <v>0</v>
      </c>
      <c r="BG330" s="201">
        <f>IF(N330="zákl. přenesená",J330,0)</f>
        <v>0</v>
      </c>
      <c r="BH330" s="201">
        <f>IF(N330="sníž. přenesená",J330,0)</f>
        <v>0</v>
      </c>
      <c r="BI330" s="201">
        <f>IF(N330="nulová",J330,0)</f>
        <v>0</v>
      </c>
      <c r="BJ330" s="15" t="s">
        <v>87</v>
      </c>
      <c r="BK330" s="201">
        <f>ROUND(I330*H330,2)</f>
        <v>0</v>
      </c>
      <c r="BL330" s="15" t="s">
        <v>184</v>
      </c>
      <c r="BM330" s="200" t="s">
        <v>875</v>
      </c>
    </row>
    <row r="331" spans="1:47" s="2" customFormat="1" ht="19.5">
      <c r="A331" s="32"/>
      <c r="B331" s="33"/>
      <c r="C331" s="34"/>
      <c r="D331" s="202" t="s">
        <v>186</v>
      </c>
      <c r="E331" s="34"/>
      <c r="F331" s="203" t="s">
        <v>583</v>
      </c>
      <c r="G331" s="34"/>
      <c r="H331" s="34"/>
      <c r="I331" s="204"/>
      <c r="J331" s="34"/>
      <c r="K331" s="34"/>
      <c r="L331" s="37"/>
      <c r="M331" s="205"/>
      <c r="N331" s="206"/>
      <c r="O331" s="69"/>
      <c r="P331" s="69"/>
      <c r="Q331" s="69"/>
      <c r="R331" s="69"/>
      <c r="S331" s="69"/>
      <c r="T331" s="70"/>
      <c r="U331" s="32"/>
      <c r="V331" s="32"/>
      <c r="W331" s="32"/>
      <c r="X331" s="32"/>
      <c r="Y331" s="32"/>
      <c r="Z331" s="32"/>
      <c r="AA331" s="32"/>
      <c r="AB331" s="32"/>
      <c r="AC331" s="32"/>
      <c r="AD331" s="32"/>
      <c r="AE331" s="32"/>
      <c r="AT331" s="15" t="s">
        <v>186</v>
      </c>
      <c r="AU331" s="15" t="s">
        <v>89</v>
      </c>
    </row>
    <row r="332" spans="1:47" s="2" customFormat="1" ht="48.75">
      <c r="A332" s="32"/>
      <c r="B332" s="33"/>
      <c r="C332" s="34"/>
      <c r="D332" s="202" t="s">
        <v>188</v>
      </c>
      <c r="E332" s="34"/>
      <c r="F332" s="207" t="s">
        <v>876</v>
      </c>
      <c r="G332" s="34"/>
      <c r="H332" s="34"/>
      <c r="I332" s="204"/>
      <c r="J332" s="34"/>
      <c r="K332" s="34"/>
      <c r="L332" s="37"/>
      <c r="M332" s="205"/>
      <c r="N332" s="206"/>
      <c r="O332" s="69"/>
      <c r="P332" s="69"/>
      <c r="Q332" s="69"/>
      <c r="R332" s="69"/>
      <c r="S332" s="69"/>
      <c r="T332" s="70"/>
      <c r="U332" s="32"/>
      <c r="V332" s="32"/>
      <c r="W332" s="32"/>
      <c r="X332" s="32"/>
      <c r="Y332" s="32"/>
      <c r="Z332" s="32"/>
      <c r="AA332" s="32"/>
      <c r="AB332" s="32"/>
      <c r="AC332" s="32"/>
      <c r="AD332" s="32"/>
      <c r="AE332" s="32"/>
      <c r="AT332" s="15" t="s">
        <v>188</v>
      </c>
      <c r="AU332" s="15" t="s">
        <v>89</v>
      </c>
    </row>
    <row r="333" spans="1:65" s="2" customFormat="1" ht="14.45" customHeight="1">
      <c r="A333" s="32"/>
      <c r="B333" s="33"/>
      <c r="C333" s="189" t="s">
        <v>659</v>
      </c>
      <c r="D333" s="189" t="s">
        <v>179</v>
      </c>
      <c r="E333" s="190" t="s">
        <v>580</v>
      </c>
      <c r="F333" s="191" t="s">
        <v>581</v>
      </c>
      <c r="G333" s="192" t="s">
        <v>182</v>
      </c>
      <c r="H333" s="193">
        <v>67.255</v>
      </c>
      <c r="I333" s="194"/>
      <c r="J333" s="195">
        <f>ROUND(I333*H333,2)</f>
        <v>0</v>
      </c>
      <c r="K333" s="191" t="s">
        <v>183</v>
      </c>
      <c r="L333" s="37"/>
      <c r="M333" s="196" t="s">
        <v>1</v>
      </c>
      <c r="N333" s="197" t="s">
        <v>45</v>
      </c>
      <c r="O333" s="69"/>
      <c r="P333" s="198">
        <f>O333*H333</f>
        <v>0</v>
      </c>
      <c r="Q333" s="198">
        <v>0.46</v>
      </c>
      <c r="R333" s="198">
        <f>Q333*H333</f>
        <v>30.9373</v>
      </c>
      <c r="S333" s="198">
        <v>0</v>
      </c>
      <c r="T333" s="199">
        <f>S333*H333</f>
        <v>0</v>
      </c>
      <c r="U333" s="32"/>
      <c r="V333" s="32"/>
      <c r="W333" s="32"/>
      <c r="X333" s="32"/>
      <c r="Y333" s="32"/>
      <c r="Z333" s="32"/>
      <c r="AA333" s="32"/>
      <c r="AB333" s="32"/>
      <c r="AC333" s="32"/>
      <c r="AD333" s="32"/>
      <c r="AE333" s="32"/>
      <c r="AR333" s="200" t="s">
        <v>184</v>
      </c>
      <c r="AT333" s="200" t="s">
        <v>179</v>
      </c>
      <c r="AU333" s="200" t="s">
        <v>89</v>
      </c>
      <c r="AY333" s="15" t="s">
        <v>177</v>
      </c>
      <c r="BE333" s="201">
        <f>IF(N333="základní",J333,0)</f>
        <v>0</v>
      </c>
      <c r="BF333" s="201">
        <f>IF(N333="snížená",J333,0)</f>
        <v>0</v>
      </c>
      <c r="BG333" s="201">
        <f>IF(N333="zákl. přenesená",J333,0)</f>
        <v>0</v>
      </c>
      <c r="BH333" s="201">
        <f>IF(N333="sníž. přenesená",J333,0)</f>
        <v>0</v>
      </c>
      <c r="BI333" s="201">
        <f>IF(N333="nulová",J333,0)</f>
        <v>0</v>
      </c>
      <c r="BJ333" s="15" t="s">
        <v>87</v>
      </c>
      <c r="BK333" s="201">
        <f>ROUND(I333*H333,2)</f>
        <v>0</v>
      </c>
      <c r="BL333" s="15" t="s">
        <v>184</v>
      </c>
      <c r="BM333" s="200" t="s">
        <v>877</v>
      </c>
    </row>
    <row r="334" spans="1:47" s="2" customFormat="1" ht="19.5">
      <c r="A334" s="32"/>
      <c r="B334" s="33"/>
      <c r="C334" s="34"/>
      <c r="D334" s="202" t="s">
        <v>186</v>
      </c>
      <c r="E334" s="34"/>
      <c r="F334" s="203" t="s">
        <v>583</v>
      </c>
      <c r="G334" s="34"/>
      <c r="H334" s="34"/>
      <c r="I334" s="204"/>
      <c r="J334" s="34"/>
      <c r="K334" s="34"/>
      <c r="L334" s="37"/>
      <c r="M334" s="205"/>
      <c r="N334" s="206"/>
      <c r="O334" s="69"/>
      <c r="P334" s="69"/>
      <c r="Q334" s="69"/>
      <c r="R334" s="69"/>
      <c r="S334" s="69"/>
      <c r="T334" s="70"/>
      <c r="U334" s="32"/>
      <c r="V334" s="32"/>
      <c r="W334" s="32"/>
      <c r="X334" s="32"/>
      <c r="Y334" s="32"/>
      <c r="Z334" s="32"/>
      <c r="AA334" s="32"/>
      <c r="AB334" s="32"/>
      <c r="AC334" s="32"/>
      <c r="AD334" s="32"/>
      <c r="AE334" s="32"/>
      <c r="AT334" s="15" t="s">
        <v>186</v>
      </c>
      <c r="AU334" s="15" t="s">
        <v>89</v>
      </c>
    </row>
    <row r="335" spans="1:47" s="2" customFormat="1" ht="39">
      <c r="A335" s="32"/>
      <c r="B335" s="33"/>
      <c r="C335" s="34"/>
      <c r="D335" s="202" t="s">
        <v>188</v>
      </c>
      <c r="E335" s="34"/>
      <c r="F335" s="207" t="s">
        <v>878</v>
      </c>
      <c r="G335" s="34"/>
      <c r="H335" s="34"/>
      <c r="I335" s="204"/>
      <c r="J335" s="34"/>
      <c r="K335" s="34"/>
      <c r="L335" s="37"/>
      <c r="M335" s="205"/>
      <c r="N335" s="206"/>
      <c r="O335" s="69"/>
      <c r="P335" s="69"/>
      <c r="Q335" s="69"/>
      <c r="R335" s="69"/>
      <c r="S335" s="69"/>
      <c r="T335" s="70"/>
      <c r="U335" s="32"/>
      <c r="V335" s="32"/>
      <c r="W335" s="32"/>
      <c r="X335" s="32"/>
      <c r="Y335" s="32"/>
      <c r="Z335" s="32"/>
      <c r="AA335" s="32"/>
      <c r="AB335" s="32"/>
      <c r="AC335" s="32"/>
      <c r="AD335" s="32"/>
      <c r="AE335" s="32"/>
      <c r="AT335" s="15" t="s">
        <v>188</v>
      </c>
      <c r="AU335" s="15" t="s">
        <v>89</v>
      </c>
    </row>
    <row r="336" spans="1:65" s="2" customFormat="1" ht="24.2" customHeight="1">
      <c r="A336" s="32"/>
      <c r="B336" s="33"/>
      <c r="C336" s="189" t="s">
        <v>663</v>
      </c>
      <c r="D336" s="189" t="s">
        <v>179</v>
      </c>
      <c r="E336" s="190" t="s">
        <v>306</v>
      </c>
      <c r="F336" s="191" t="s">
        <v>307</v>
      </c>
      <c r="G336" s="192" t="s">
        <v>182</v>
      </c>
      <c r="H336" s="193">
        <v>56.858</v>
      </c>
      <c r="I336" s="194"/>
      <c r="J336" s="195">
        <f>ROUND(I336*H336,2)</f>
        <v>0</v>
      </c>
      <c r="K336" s="191" t="s">
        <v>183</v>
      </c>
      <c r="L336" s="37"/>
      <c r="M336" s="196" t="s">
        <v>1</v>
      </c>
      <c r="N336" s="197" t="s">
        <v>45</v>
      </c>
      <c r="O336" s="69"/>
      <c r="P336" s="198">
        <f>O336*H336</f>
        <v>0</v>
      </c>
      <c r="Q336" s="198">
        <v>0.3719</v>
      </c>
      <c r="R336" s="198">
        <f>Q336*H336</f>
        <v>21.1454902</v>
      </c>
      <c r="S336" s="198">
        <v>0</v>
      </c>
      <c r="T336" s="199">
        <f>S336*H336</f>
        <v>0</v>
      </c>
      <c r="U336" s="32"/>
      <c r="V336" s="32"/>
      <c r="W336" s="32"/>
      <c r="X336" s="32"/>
      <c r="Y336" s="32"/>
      <c r="Z336" s="32"/>
      <c r="AA336" s="32"/>
      <c r="AB336" s="32"/>
      <c r="AC336" s="32"/>
      <c r="AD336" s="32"/>
      <c r="AE336" s="32"/>
      <c r="AR336" s="200" t="s">
        <v>184</v>
      </c>
      <c r="AT336" s="200" t="s">
        <v>179</v>
      </c>
      <c r="AU336" s="200" t="s">
        <v>89</v>
      </c>
      <c r="AY336" s="15" t="s">
        <v>177</v>
      </c>
      <c r="BE336" s="201">
        <f>IF(N336="základní",J336,0)</f>
        <v>0</v>
      </c>
      <c r="BF336" s="201">
        <f>IF(N336="snížená",J336,0)</f>
        <v>0</v>
      </c>
      <c r="BG336" s="201">
        <f>IF(N336="zákl. přenesená",J336,0)</f>
        <v>0</v>
      </c>
      <c r="BH336" s="201">
        <f>IF(N336="sníž. přenesená",J336,0)</f>
        <v>0</v>
      </c>
      <c r="BI336" s="201">
        <f>IF(N336="nulová",J336,0)</f>
        <v>0</v>
      </c>
      <c r="BJ336" s="15" t="s">
        <v>87</v>
      </c>
      <c r="BK336" s="201">
        <f>ROUND(I336*H336,2)</f>
        <v>0</v>
      </c>
      <c r="BL336" s="15" t="s">
        <v>184</v>
      </c>
      <c r="BM336" s="200" t="s">
        <v>879</v>
      </c>
    </row>
    <row r="337" spans="1:47" s="2" customFormat="1" ht="19.5">
      <c r="A337" s="32"/>
      <c r="B337" s="33"/>
      <c r="C337" s="34"/>
      <c r="D337" s="202" t="s">
        <v>186</v>
      </c>
      <c r="E337" s="34"/>
      <c r="F337" s="203" t="s">
        <v>309</v>
      </c>
      <c r="G337" s="34"/>
      <c r="H337" s="34"/>
      <c r="I337" s="204"/>
      <c r="J337" s="34"/>
      <c r="K337" s="34"/>
      <c r="L337" s="37"/>
      <c r="M337" s="205"/>
      <c r="N337" s="206"/>
      <c r="O337" s="69"/>
      <c r="P337" s="69"/>
      <c r="Q337" s="69"/>
      <c r="R337" s="69"/>
      <c r="S337" s="69"/>
      <c r="T337" s="70"/>
      <c r="U337" s="32"/>
      <c r="V337" s="32"/>
      <c r="W337" s="32"/>
      <c r="X337" s="32"/>
      <c r="Y337" s="32"/>
      <c r="Z337" s="32"/>
      <c r="AA337" s="32"/>
      <c r="AB337" s="32"/>
      <c r="AC337" s="32"/>
      <c r="AD337" s="32"/>
      <c r="AE337" s="32"/>
      <c r="AT337" s="15" t="s">
        <v>186</v>
      </c>
      <c r="AU337" s="15" t="s">
        <v>89</v>
      </c>
    </row>
    <row r="338" spans="1:47" s="2" customFormat="1" ht="19.5">
      <c r="A338" s="32"/>
      <c r="B338" s="33"/>
      <c r="C338" s="34"/>
      <c r="D338" s="202" t="s">
        <v>188</v>
      </c>
      <c r="E338" s="34"/>
      <c r="F338" s="207" t="s">
        <v>880</v>
      </c>
      <c r="G338" s="34"/>
      <c r="H338" s="34"/>
      <c r="I338" s="204"/>
      <c r="J338" s="34"/>
      <c r="K338" s="34"/>
      <c r="L338" s="37"/>
      <c r="M338" s="205"/>
      <c r="N338" s="206"/>
      <c r="O338" s="69"/>
      <c r="P338" s="69"/>
      <c r="Q338" s="69"/>
      <c r="R338" s="69"/>
      <c r="S338" s="69"/>
      <c r="T338" s="70"/>
      <c r="U338" s="32"/>
      <c r="V338" s="32"/>
      <c r="W338" s="32"/>
      <c r="X338" s="32"/>
      <c r="Y338" s="32"/>
      <c r="Z338" s="32"/>
      <c r="AA338" s="32"/>
      <c r="AB338" s="32"/>
      <c r="AC338" s="32"/>
      <c r="AD338" s="32"/>
      <c r="AE338" s="32"/>
      <c r="AT338" s="15" t="s">
        <v>188</v>
      </c>
      <c r="AU338" s="15" t="s">
        <v>89</v>
      </c>
    </row>
    <row r="339" spans="1:65" s="2" customFormat="1" ht="24.2" customHeight="1">
      <c r="A339" s="32"/>
      <c r="B339" s="33"/>
      <c r="C339" s="189" t="s">
        <v>665</v>
      </c>
      <c r="D339" s="189" t="s">
        <v>179</v>
      </c>
      <c r="E339" s="190" t="s">
        <v>312</v>
      </c>
      <c r="F339" s="191" t="s">
        <v>313</v>
      </c>
      <c r="G339" s="192" t="s">
        <v>182</v>
      </c>
      <c r="H339" s="193">
        <v>51.063</v>
      </c>
      <c r="I339" s="194"/>
      <c r="J339" s="195">
        <f>ROUND(I339*H339,2)</f>
        <v>0</v>
      </c>
      <c r="K339" s="191" t="s">
        <v>183</v>
      </c>
      <c r="L339" s="37"/>
      <c r="M339" s="196" t="s">
        <v>1</v>
      </c>
      <c r="N339" s="197" t="s">
        <v>45</v>
      </c>
      <c r="O339" s="69"/>
      <c r="P339" s="198">
        <f>O339*H339</f>
        <v>0</v>
      </c>
      <c r="Q339" s="198">
        <v>0.18463</v>
      </c>
      <c r="R339" s="198">
        <f>Q339*H339</f>
        <v>9.42776169</v>
      </c>
      <c r="S339" s="198">
        <v>0</v>
      </c>
      <c r="T339" s="199">
        <f>S339*H339</f>
        <v>0</v>
      </c>
      <c r="U339" s="32"/>
      <c r="V339" s="32"/>
      <c r="W339" s="32"/>
      <c r="X339" s="32"/>
      <c r="Y339" s="32"/>
      <c r="Z339" s="32"/>
      <c r="AA339" s="32"/>
      <c r="AB339" s="32"/>
      <c r="AC339" s="32"/>
      <c r="AD339" s="32"/>
      <c r="AE339" s="32"/>
      <c r="AR339" s="200" t="s">
        <v>184</v>
      </c>
      <c r="AT339" s="200" t="s">
        <v>179</v>
      </c>
      <c r="AU339" s="200" t="s">
        <v>89</v>
      </c>
      <c r="AY339" s="15" t="s">
        <v>177</v>
      </c>
      <c r="BE339" s="201">
        <f>IF(N339="základní",J339,0)</f>
        <v>0</v>
      </c>
      <c r="BF339" s="201">
        <f>IF(N339="snížená",J339,0)</f>
        <v>0</v>
      </c>
      <c r="BG339" s="201">
        <f>IF(N339="zákl. přenesená",J339,0)</f>
        <v>0</v>
      </c>
      <c r="BH339" s="201">
        <f>IF(N339="sníž. přenesená",J339,0)</f>
        <v>0</v>
      </c>
      <c r="BI339" s="201">
        <f>IF(N339="nulová",J339,0)</f>
        <v>0</v>
      </c>
      <c r="BJ339" s="15" t="s">
        <v>87</v>
      </c>
      <c r="BK339" s="201">
        <f>ROUND(I339*H339,2)</f>
        <v>0</v>
      </c>
      <c r="BL339" s="15" t="s">
        <v>184</v>
      </c>
      <c r="BM339" s="200" t="s">
        <v>881</v>
      </c>
    </row>
    <row r="340" spans="1:47" s="2" customFormat="1" ht="29.25">
      <c r="A340" s="32"/>
      <c r="B340" s="33"/>
      <c r="C340" s="34"/>
      <c r="D340" s="202" t="s">
        <v>186</v>
      </c>
      <c r="E340" s="34"/>
      <c r="F340" s="203" t="s">
        <v>315</v>
      </c>
      <c r="G340" s="34"/>
      <c r="H340" s="34"/>
      <c r="I340" s="204"/>
      <c r="J340" s="34"/>
      <c r="K340" s="34"/>
      <c r="L340" s="37"/>
      <c r="M340" s="205"/>
      <c r="N340" s="206"/>
      <c r="O340" s="69"/>
      <c r="P340" s="69"/>
      <c r="Q340" s="69"/>
      <c r="R340" s="69"/>
      <c r="S340" s="69"/>
      <c r="T340" s="70"/>
      <c r="U340" s="32"/>
      <c r="V340" s="32"/>
      <c r="W340" s="32"/>
      <c r="X340" s="32"/>
      <c r="Y340" s="32"/>
      <c r="Z340" s="32"/>
      <c r="AA340" s="32"/>
      <c r="AB340" s="32"/>
      <c r="AC340" s="32"/>
      <c r="AD340" s="32"/>
      <c r="AE340" s="32"/>
      <c r="AT340" s="15" t="s">
        <v>186</v>
      </c>
      <c r="AU340" s="15" t="s">
        <v>89</v>
      </c>
    </row>
    <row r="341" spans="1:47" s="2" customFormat="1" ht="19.5">
      <c r="A341" s="32"/>
      <c r="B341" s="33"/>
      <c r="C341" s="34"/>
      <c r="D341" s="202" t="s">
        <v>188</v>
      </c>
      <c r="E341" s="34"/>
      <c r="F341" s="207" t="s">
        <v>882</v>
      </c>
      <c r="G341" s="34"/>
      <c r="H341" s="34"/>
      <c r="I341" s="204"/>
      <c r="J341" s="34"/>
      <c r="K341" s="34"/>
      <c r="L341" s="37"/>
      <c r="M341" s="205"/>
      <c r="N341" s="206"/>
      <c r="O341" s="69"/>
      <c r="P341" s="69"/>
      <c r="Q341" s="69"/>
      <c r="R341" s="69"/>
      <c r="S341" s="69"/>
      <c r="T341" s="70"/>
      <c r="U341" s="32"/>
      <c r="V341" s="32"/>
      <c r="W341" s="32"/>
      <c r="X341" s="32"/>
      <c r="Y341" s="32"/>
      <c r="Z341" s="32"/>
      <c r="AA341" s="32"/>
      <c r="AB341" s="32"/>
      <c r="AC341" s="32"/>
      <c r="AD341" s="32"/>
      <c r="AE341" s="32"/>
      <c r="AT341" s="15" t="s">
        <v>188</v>
      </c>
      <c r="AU341" s="15" t="s">
        <v>89</v>
      </c>
    </row>
    <row r="342" spans="1:65" s="2" customFormat="1" ht="14.45" customHeight="1">
      <c r="A342" s="32"/>
      <c r="B342" s="33"/>
      <c r="C342" s="189" t="s">
        <v>667</v>
      </c>
      <c r="D342" s="189" t="s">
        <v>179</v>
      </c>
      <c r="E342" s="190" t="s">
        <v>318</v>
      </c>
      <c r="F342" s="191" t="s">
        <v>319</v>
      </c>
      <c r="G342" s="192" t="s">
        <v>182</v>
      </c>
      <c r="H342" s="193">
        <v>1939.54</v>
      </c>
      <c r="I342" s="194"/>
      <c r="J342" s="195">
        <f>ROUND(I342*H342,2)</f>
        <v>0</v>
      </c>
      <c r="K342" s="191" t="s">
        <v>183</v>
      </c>
      <c r="L342" s="37"/>
      <c r="M342" s="196" t="s">
        <v>1</v>
      </c>
      <c r="N342" s="197" t="s">
        <v>45</v>
      </c>
      <c r="O342" s="69"/>
      <c r="P342" s="198">
        <f>O342*H342</f>
        <v>0</v>
      </c>
      <c r="Q342" s="198">
        <v>0.23</v>
      </c>
      <c r="R342" s="198">
        <f>Q342*H342</f>
        <v>446.0942</v>
      </c>
      <c r="S342" s="198">
        <v>0</v>
      </c>
      <c r="T342" s="199">
        <f>S342*H342</f>
        <v>0</v>
      </c>
      <c r="U342" s="32"/>
      <c r="V342" s="32"/>
      <c r="W342" s="32"/>
      <c r="X342" s="32"/>
      <c r="Y342" s="32"/>
      <c r="Z342" s="32"/>
      <c r="AA342" s="32"/>
      <c r="AB342" s="32"/>
      <c r="AC342" s="32"/>
      <c r="AD342" s="32"/>
      <c r="AE342" s="32"/>
      <c r="AR342" s="200" t="s">
        <v>184</v>
      </c>
      <c r="AT342" s="200" t="s">
        <v>179</v>
      </c>
      <c r="AU342" s="200" t="s">
        <v>89</v>
      </c>
      <c r="AY342" s="15" t="s">
        <v>177</v>
      </c>
      <c r="BE342" s="201">
        <f>IF(N342="základní",J342,0)</f>
        <v>0</v>
      </c>
      <c r="BF342" s="201">
        <f>IF(N342="snížená",J342,0)</f>
        <v>0</v>
      </c>
      <c r="BG342" s="201">
        <f>IF(N342="zákl. přenesená",J342,0)</f>
        <v>0</v>
      </c>
      <c r="BH342" s="201">
        <f>IF(N342="sníž. přenesená",J342,0)</f>
        <v>0</v>
      </c>
      <c r="BI342" s="201">
        <f>IF(N342="nulová",J342,0)</f>
        <v>0</v>
      </c>
      <c r="BJ342" s="15" t="s">
        <v>87</v>
      </c>
      <c r="BK342" s="201">
        <f>ROUND(I342*H342,2)</f>
        <v>0</v>
      </c>
      <c r="BL342" s="15" t="s">
        <v>184</v>
      </c>
      <c r="BM342" s="200" t="s">
        <v>883</v>
      </c>
    </row>
    <row r="343" spans="1:47" s="2" customFormat="1" ht="19.5">
      <c r="A343" s="32"/>
      <c r="B343" s="33"/>
      <c r="C343" s="34"/>
      <c r="D343" s="202" t="s">
        <v>186</v>
      </c>
      <c r="E343" s="34"/>
      <c r="F343" s="203" t="s">
        <v>321</v>
      </c>
      <c r="G343" s="34"/>
      <c r="H343" s="34"/>
      <c r="I343" s="204"/>
      <c r="J343" s="34"/>
      <c r="K343" s="34"/>
      <c r="L343" s="37"/>
      <c r="M343" s="205"/>
      <c r="N343" s="206"/>
      <c r="O343" s="69"/>
      <c r="P343" s="69"/>
      <c r="Q343" s="69"/>
      <c r="R343" s="69"/>
      <c r="S343" s="69"/>
      <c r="T343" s="70"/>
      <c r="U343" s="32"/>
      <c r="V343" s="32"/>
      <c r="W343" s="32"/>
      <c r="X343" s="32"/>
      <c r="Y343" s="32"/>
      <c r="Z343" s="32"/>
      <c r="AA343" s="32"/>
      <c r="AB343" s="32"/>
      <c r="AC343" s="32"/>
      <c r="AD343" s="32"/>
      <c r="AE343" s="32"/>
      <c r="AT343" s="15" t="s">
        <v>186</v>
      </c>
      <c r="AU343" s="15" t="s">
        <v>89</v>
      </c>
    </row>
    <row r="344" spans="1:47" s="2" customFormat="1" ht="19.5">
      <c r="A344" s="32"/>
      <c r="B344" s="33"/>
      <c r="C344" s="34"/>
      <c r="D344" s="202" t="s">
        <v>188</v>
      </c>
      <c r="E344" s="34"/>
      <c r="F344" s="207" t="s">
        <v>558</v>
      </c>
      <c r="G344" s="34"/>
      <c r="H344" s="34"/>
      <c r="I344" s="204"/>
      <c r="J344" s="34"/>
      <c r="K344" s="34"/>
      <c r="L344" s="37"/>
      <c r="M344" s="205"/>
      <c r="N344" s="206"/>
      <c r="O344" s="69"/>
      <c r="P344" s="69"/>
      <c r="Q344" s="69"/>
      <c r="R344" s="69"/>
      <c r="S344" s="69"/>
      <c r="T344" s="70"/>
      <c r="U344" s="32"/>
      <c r="V344" s="32"/>
      <c r="W344" s="32"/>
      <c r="X344" s="32"/>
      <c r="Y344" s="32"/>
      <c r="Z344" s="32"/>
      <c r="AA344" s="32"/>
      <c r="AB344" s="32"/>
      <c r="AC344" s="32"/>
      <c r="AD344" s="32"/>
      <c r="AE344" s="32"/>
      <c r="AT344" s="15" t="s">
        <v>188</v>
      </c>
      <c r="AU344" s="15" t="s">
        <v>89</v>
      </c>
    </row>
    <row r="345" spans="1:65" s="2" customFormat="1" ht="24.2" customHeight="1">
      <c r="A345" s="32"/>
      <c r="B345" s="33"/>
      <c r="C345" s="189" t="s">
        <v>669</v>
      </c>
      <c r="D345" s="189" t="s">
        <v>179</v>
      </c>
      <c r="E345" s="190" t="s">
        <v>594</v>
      </c>
      <c r="F345" s="191" t="s">
        <v>595</v>
      </c>
      <c r="G345" s="192" t="s">
        <v>182</v>
      </c>
      <c r="H345" s="193">
        <v>6810.729</v>
      </c>
      <c r="I345" s="194"/>
      <c r="J345" s="195">
        <f>ROUND(I345*H345,2)</f>
        <v>0</v>
      </c>
      <c r="K345" s="191" t="s">
        <v>183</v>
      </c>
      <c r="L345" s="37"/>
      <c r="M345" s="196" t="s">
        <v>1</v>
      </c>
      <c r="N345" s="197" t="s">
        <v>45</v>
      </c>
      <c r="O345" s="69"/>
      <c r="P345" s="198">
        <f>O345*H345</f>
        <v>0</v>
      </c>
      <c r="Q345" s="198">
        <v>0.01585</v>
      </c>
      <c r="R345" s="198">
        <f>Q345*H345</f>
        <v>107.95005465</v>
      </c>
      <c r="S345" s="198">
        <v>0</v>
      </c>
      <c r="T345" s="199">
        <f>S345*H345</f>
        <v>0</v>
      </c>
      <c r="U345" s="32"/>
      <c r="V345" s="32"/>
      <c r="W345" s="32"/>
      <c r="X345" s="32"/>
      <c r="Y345" s="32"/>
      <c r="Z345" s="32"/>
      <c r="AA345" s="32"/>
      <c r="AB345" s="32"/>
      <c r="AC345" s="32"/>
      <c r="AD345" s="32"/>
      <c r="AE345" s="32"/>
      <c r="AR345" s="200" t="s">
        <v>184</v>
      </c>
      <c r="AT345" s="200" t="s">
        <v>179</v>
      </c>
      <c r="AU345" s="200" t="s">
        <v>89</v>
      </c>
      <c r="AY345" s="15" t="s">
        <v>177</v>
      </c>
      <c r="BE345" s="201">
        <f>IF(N345="základní",J345,0)</f>
        <v>0</v>
      </c>
      <c r="BF345" s="201">
        <f>IF(N345="snížená",J345,0)</f>
        <v>0</v>
      </c>
      <c r="BG345" s="201">
        <f>IF(N345="zákl. přenesená",J345,0)</f>
        <v>0</v>
      </c>
      <c r="BH345" s="201">
        <f>IF(N345="sníž. přenesená",J345,0)</f>
        <v>0</v>
      </c>
      <c r="BI345" s="201">
        <f>IF(N345="nulová",J345,0)</f>
        <v>0</v>
      </c>
      <c r="BJ345" s="15" t="s">
        <v>87</v>
      </c>
      <c r="BK345" s="201">
        <f>ROUND(I345*H345,2)</f>
        <v>0</v>
      </c>
      <c r="BL345" s="15" t="s">
        <v>184</v>
      </c>
      <c r="BM345" s="200" t="s">
        <v>884</v>
      </c>
    </row>
    <row r="346" spans="1:47" s="2" customFormat="1" ht="29.25">
      <c r="A346" s="32"/>
      <c r="B346" s="33"/>
      <c r="C346" s="34"/>
      <c r="D346" s="202" t="s">
        <v>186</v>
      </c>
      <c r="E346" s="34"/>
      <c r="F346" s="203" t="s">
        <v>597</v>
      </c>
      <c r="G346" s="34"/>
      <c r="H346" s="34"/>
      <c r="I346" s="204"/>
      <c r="J346" s="34"/>
      <c r="K346" s="34"/>
      <c r="L346" s="37"/>
      <c r="M346" s="205"/>
      <c r="N346" s="206"/>
      <c r="O346" s="69"/>
      <c r="P346" s="69"/>
      <c r="Q346" s="69"/>
      <c r="R346" s="69"/>
      <c r="S346" s="69"/>
      <c r="T346" s="70"/>
      <c r="U346" s="32"/>
      <c r="V346" s="32"/>
      <c r="W346" s="32"/>
      <c r="X346" s="32"/>
      <c r="Y346" s="32"/>
      <c r="Z346" s="32"/>
      <c r="AA346" s="32"/>
      <c r="AB346" s="32"/>
      <c r="AC346" s="32"/>
      <c r="AD346" s="32"/>
      <c r="AE346" s="32"/>
      <c r="AT346" s="15" t="s">
        <v>186</v>
      </c>
      <c r="AU346" s="15" t="s">
        <v>89</v>
      </c>
    </row>
    <row r="347" spans="1:65" s="2" customFormat="1" ht="24.2" customHeight="1">
      <c r="A347" s="32"/>
      <c r="B347" s="33"/>
      <c r="C347" s="189" t="s">
        <v>671</v>
      </c>
      <c r="D347" s="189" t="s">
        <v>179</v>
      </c>
      <c r="E347" s="190" t="s">
        <v>594</v>
      </c>
      <c r="F347" s="191" t="s">
        <v>595</v>
      </c>
      <c r="G347" s="192" t="s">
        <v>182</v>
      </c>
      <c r="H347" s="193">
        <v>39.25</v>
      </c>
      <c r="I347" s="194"/>
      <c r="J347" s="195">
        <f>ROUND(I347*H347,2)</f>
        <v>0</v>
      </c>
      <c r="K347" s="191" t="s">
        <v>183</v>
      </c>
      <c r="L347" s="37"/>
      <c r="M347" s="196" t="s">
        <v>1</v>
      </c>
      <c r="N347" s="197" t="s">
        <v>45</v>
      </c>
      <c r="O347" s="69"/>
      <c r="P347" s="198">
        <f>O347*H347</f>
        <v>0</v>
      </c>
      <c r="Q347" s="198">
        <v>0.01585</v>
      </c>
      <c r="R347" s="198">
        <f>Q347*H347</f>
        <v>0.6221125</v>
      </c>
      <c r="S347" s="198">
        <v>0</v>
      </c>
      <c r="T347" s="199">
        <f>S347*H347</f>
        <v>0</v>
      </c>
      <c r="U347" s="32"/>
      <c r="V347" s="32"/>
      <c r="W347" s="32"/>
      <c r="X347" s="32"/>
      <c r="Y347" s="32"/>
      <c r="Z347" s="32"/>
      <c r="AA347" s="32"/>
      <c r="AB347" s="32"/>
      <c r="AC347" s="32"/>
      <c r="AD347" s="32"/>
      <c r="AE347" s="32"/>
      <c r="AR347" s="200" t="s">
        <v>184</v>
      </c>
      <c r="AT347" s="200" t="s">
        <v>179</v>
      </c>
      <c r="AU347" s="200" t="s">
        <v>89</v>
      </c>
      <c r="AY347" s="15" t="s">
        <v>177</v>
      </c>
      <c r="BE347" s="201">
        <f>IF(N347="základní",J347,0)</f>
        <v>0</v>
      </c>
      <c r="BF347" s="201">
        <f>IF(N347="snížená",J347,0)</f>
        <v>0</v>
      </c>
      <c r="BG347" s="201">
        <f>IF(N347="zákl. přenesená",J347,0)</f>
        <v>0</v>
      </c>
      <c r="BH347" s="201">
        <f>IF(N347="sníž. přenesená",J347,0)</f>
        <v>0</v>
      </c>
      <c r="BI347" s="201">
        <f>IF(N347="nulová",J347,0)</f>
        <v>0</v>
      </c>
      <c r="BJ347" s="15" t="s">
        <v>87</v>
      </c>
      <c r="BK347" s="201">
        <f>ROUND(I347*H347,2)</f>
        <v>0</v>
      </c>
      <c r="BL347" s="15" t="s">
        <v>184</v>
      </c>
      <c r="BM347" s="200" t="s">
        <v>885</v>
      </c>
    </row>
    <row r="348" spans="1:47" s="2" customFormat="1" ht="29.25">
      <c r="A348" s="32"/>
      <c r="B348" s="33"/>
      <c r="C348" s="34"/>
      <c r="D348" s="202" t="s">
        <v>186</v>
      </c>
      <c r="E348" s="34"/>
      <c r="F348" s="203" t="s">
        <v>597</v>
      </c>
      <c r="G348" s="34"/>
      <c r="H348" s="34"/>
      <c r="I348" s="204"/>
      <c r="J348" s="34"/>
      <c r="K348" s="34"/>
      <c r="L348" s="37"/>
      <c r="M348" s="205"/>
      <c r="N348" s="206"/>
      <c r="O348" s="69"/>
      <c r="P348" s="69"/>
      <c r="Q348" s="69"/>
      <c r="R348" s="69"/>
      <c r="S348" s="69"/>
      <c r="T348" s="70"/>
      <c r="U348" s="32"/>
      <c r="V348" s="32"/>
      <c r="W348" s="32"/>
      <c r="X348" s="32"/>
      <c r="Y348" s="32"/>
      <c r="Z348" s="32"/>
      <c r="AA348" s="32"/>
      <c r="AB348" s="32"/>
      <c r="AC348" s="32"/>
      <c r="AD348" s="32"/>
      <c r="AE348" s="32"/>
      <c r="AT348" s="15" t="s">
        <v>186</v>
      </c>
      <c r="AU348" s="15" t="s">
        <v>89</v>
      </c>
    </row>
    <row r="349" spans="1:47" s="2" customFormat="1" ht="19.5">
      <c r="A349" s="32"/>
      <c r="B349" s="33"/>
      <c r="C349" s="34"/>
      <c r="D349" s="202" t="s">
        <v>188</v>
      </c>
      <c r="E349" s="34"/>
      <c r="F349" s="207" t="s">
        <v>598</v>
      </c>
      <c r="G349" s="34"/>
      <c r="H349" s="34"/>
      <c r="I349" s="204"/>
      <c r="J349" s="34"/>
      <c r="K349" s="34"/>
      <c r="L349" s="37"/>
      <c r="M349" s="205"/>
      <c r="N349" s="206"/>
      <c r="O349" s="69"/>
      <c r="P349" s="69"/>
      <c r="Q349" s="69"/>
      <c r="R349" s="69"/>
      <c r="S349" s="69"/>
      <c r="T349" s="70"/>
      <c r="U349" s="32"/>
      <c r="V349" s="32"/>
      <c r="W349" s="32"/>
      <c r="X349" s="32"/>
      <c r="Y349" s="32"/>
      <c r="Z349" s="32"/>
      <c r="AA349" s="32"/>
      <c r="AB349" s="32"/>
      <c r="AC349" s="32"/>
      <c r="AD349" s="32"/>
      <c r="AE349" s="32"/>
      <c r="AT349" s="15" t="s">
        <v>188</v>
      </c>
      <c r="AU349" s="15" t="s">
        <v>89</v>
      </c>
    </row>
    <row r="350" spans="1:65" s="2" customFormat="1" ht="24.2" customHeight="1">
      <c r="A350" s="32"/>
      <c r="B350" s="33"/>
      <c r="C350" s="189" t="s">
        <v>673</v>
      </c>
      <c r="D350" s="189" t="s">
        <v>179</v>
      </c>
      <c r="E350" s="190" t="s">
        <v>599</v>
      </c>
      <c r="F350" s="191" t="s">
        <v>600</v>
      </c>
      <c r="G350" s="192" t="s">
        <v>182</v>
      </c>
      <c r="H350" s="193">
        <v>6810.729</v>
      </c>
      <c r="I350" s="194"/>
      <c r="J350" s="195">
        <f>ROUND(I350*H350,2)</f>
        <v>0</v>
      </c>
      <c r="K350" s="191" t="s">
        <v>183</v>
      </c>
      <c r="L350" s="37"/>
      <c r="M350" s="196" t="s">
        <v>1</v>
      </c>
      <c r="N350" s="197" t="s">
        <v>45</v>
      </c>
      <c r="O350" s="69"/>
      <c r="P350" s="198">
        <f>O350*H350</f>
        <v>0</v>
      </c>
      <c r="Q350" s="198">
        <v>0.0317</v>
      </c>
      <c r="R350" s="198">
        <f>Q350*H350</f>
        <v>215.9001093</v>
      </c>
      <c r="S350" s="198">
        <v>0</v>
      </c>
      <c r="T350" s="199">
        <f>S350*H350</f>
        <v>0</v>
      </c>
      <c r="U350" s="32"/>
      <c r="V350" s="32"/>
      <c r="W350" s="32"/>
      <c r="X350" s="32"/>
      <c r="Y350" s="32"/>
      <c r="Z350" s="32"/>
      <c r="AA350" s="32"/>
      <c r="AB350" s="32"/>
      <c r="AC350" s="32"/>
      <c r="AD350" s="32"/>
      <c r="AE350" s="32"/>
      <c r="AR350" s="200" t="s">
        <v>184</v>
      </c>
      <c r="AT350" s="200" t="s">
        <v>179</v>
      </c>
      <c r="AU350" s="200" t="s">
        <v>89</v>
      </c>
      <c r="AY350" s="15" t="s">
        <v>177</v>
      </c>
      <c r="BE350" s="201">
        <f>IF(N350="základní",J350,0)</f>
        <v>0</v>
      </c>
      <c r="BF350" s="201">
        <f>IF(N350="snížená",J350,0)</f>
        <v>0</v>
      </c>
      <c r="BG350" s="201">
        <f>IF(N350="zákl. přenesená",J350,0)</f>
        <v>0</v>
      </c>
      <c r="BH350" s="201">
        <f>IF(N350="sníž. přenesená",J350,0)</f>
        <v>0</v>
      </c>
      <c r="BI350" s="201">
        <f>IF(N350="nulová",J350,0)</f>
        <v>0</v>
      </c>
      <c r="BJ350" s="15" t="s">
        <v>87</v>
      </c>
      <c r="BK350" s="201">
        <f>ROUND(I350*H350,2)</f>
        <v>0</v>
      </c>
      <c r="BL350" s="15" t="s">
        <v>184</v>
      </c>
      <c r="BM350" s="200" t="s">
        <v>886</v>
      </c>
    </row>
    <row r="351" spans="1:47" s="2" customFormat="1" ht="29.25">
      <c r="A351" s="32"/>
      <c r="B351" s="33"/>
      <c r="C351" s="34"/>
      <c r="D351" s="202" t="s">
        <v>186</v>
      </c>
      <c r="E351" s="34"/>
      <c r="F351" s="203" t="s">
        <v>602</v>
      </c>
      <c r="G351" s="34"/>
      <c r="H351" s="34"/>
      <c r="I351" s="204"/>
      <c r="J351" s="34"/>
      <c r="K351" s="34"/>
      <c r="L351" s="37"/>
      <c r="M351" s="205"/>
      <c r="N351" s="206"/>
      <c r="O351" s="69"/>
      <c r="P351" s="69"/>
      <c r="Q351" s="69"/>
      <c r="R351" s="69"/>
      <c r="S351" s="69"/>
      <c r="T351" s="70"/>
      <c r="U351" s="32"/>
      <c r="V351" s="32"/>
      <c r="W351" s="32"/>
      <c r="X351" s="32"/>
      <c r="Y351" s="32"/>
      <c r="Z351" s="32"/>
      <c r="AA351" s="32"/>
      <c r="AB351" s="32"/>
      <c r="AC351" s="32"/>
      <c r="AD351" s="32"/>
      <c r="AE351" s="32"/>
      <c r="AT351" s="15" t="s">
        <v>186</v>
      </c>
      <c r="AU351" s="15" t="s">
        <v>89</v>
      </c>
    </row>
    <row r="352" spans="1:65" s="2" customFormat="1" ht="24.2" customHeight="1">
      <c r="A352" s="32"/>
      <c r="B352" s="33"/>
      <c r="C352" s="189" t="s">
        <v>675</v>
      </c>
      <c r="D352" s="189" t="s">
        <v>179</v>
      </c>
      <c r="E352" s="190" t="s">
        <v>599</v>
      </c>
      <c r="F352" s="191" t="s">
        <v>600</v>
      </c>
      <c r="G352" s="192" t="s">
        <v>182</v>
      </c>
      <c r="H352" s="193">
        <v>39.25</v>
      </c>
      <c r="I352" s="194"/>
      <c r="J352" s="195">
        <f>ROUND(I352*H352,2)</f>
        <v>0</v>
      </c>
      <c r="K352" s="191" t="s">
        <v>183</v>
      </c>
      <c r="L352" s="37"/>
      <c r="M352" s="196" t="s">
        <v>1</v>
      </c>
      <c r="N352" s="197" t="s">
        <v>45</v>
      </c>
      <c r="O352" s="69"/>
      <c r="P352" s="198">
        <f>O352*H352</f>
        <v>0</v>
      </c>
      <c r="Q352" s="198">
        <v>0.0317</v>
      </c>
      <c r="R352" s="198">
        <f>Q352*H352</f>
        <v>1.244225</v>
      </c>
      <c r="S352" s="198">
        <v>0</v>
      </c>
      <c r="T352" s="199">
        <f>S352*H352</f>
        <v>0</v>
      </c>
      <c r="U352" s="32"/>
      <c r="V352" s="32"/>
      <c r="W352" s="32"/>
      <c r="X352" s="32"/>
      <c r="Y352" s="32"/>
      <c r="Z352" s="32"/>
      <c r="AA352" s="32"/>
      <c r="AB352" s="32"/>
      <c r="AC352" s="32"/>
      <c r="AD352" s="32"/>
      <c r="AE352" s="32"/>
      <c r="AR352" s="200" t="s">
        <v>184</v>
      </c>
      <c r="AT352" s="200" t="s">
        <v>179</v>
      </c>
      <c r="AU352" s="200" t="s">
        <v>89</v>
      </c>
      <c r="AY352" s="15" t="s">
        <v>177</v>
      </c>
      <c r="BE352" s="201">
        <f>IF(N352="základní",J352,0)</f>
        <v>0</v>
      </c>
      <c r="BF352" s="201">
        <f>IF(N352="snížená",J352,0)</f>
        <v>0</v>
      </c>
      <c r="BG352" s="201">
        <f>IF(N352="zákl. přenesená",J352,0)</f>
        <v>0</v>
      </c>
      <c r="BH352" s="201">
        <f>IF(N352="sníž. přenesená",J352,0)</f>
        <v>0</v>
      </c>
      <c r="BI352" s="201">
        <f>IF(N352="nulová",J352,0)</f>
        <v>0</v>
      </c>
      <c r="BJ352" s="15" t="s">
        <v>87</v>
      </c>
      <c r="BK352" s="201">
        <f>ROUND(I352*H352,2)</f>
        <v>0</v>
      </c>
      <c r="BL352" s="15" t="s">
        <v>184</v>
      </c>
      <c r="BM352" s="200" t="s">
        <v>887</v>
      </c>
    </row>
    <row r="353" spans="1:47" s="2" customFormat="1" ht="29.25">
      <c r="A353" s="32"/>
      <c r="B353" s="33"/>
      <c r="C353" s="34"/>
      <c r="D353" s="202" t="s">
        <v>186</v>
      </c>
      <c r="E353" s="34"/>
      <c r="F353" s="203" t="s">
        <v>602</v>
      </c>
      <c r="G353" s="34"/>
      <c r="H353" s="34"/>
      <c r="I353" s="204"/>
      <c r="J353" s="34"/>
      <c r="K353" s="34"/>
      <c r="L353" s="37"/>
      <c r="M353" s="205"/>
      <c r="N353" s="206"/>
      <c r="O353" s="69"/>
      <c r="P353" s="69"/>
      <c r="Q353" s="69"/>
      <c r="R353" s="69"/>
      <c r="S353" s="69"/>
      <c r="T353" s="70"/>
      <c r="U353" s="32"/>
      <c r="V353" s="32"/>
      <c r="W353" s="32"/>
      <c r="X353" s="32"/>
      <c r="Y353" s="32"/>
      <c r="Z353" s="32"/>
      <c r="AA353" s="32"/>
      <c r="AB353" s="32"/>
      <c r="AC353" s="32"/>
      <c r="AD353" s="32"/>
      <c r="AE353" s="32"/>
      <c r="AT353" s="15" t="s">
        <v>186</v>
      </c>
      <c r="AU353" s="15" t="s">
        <v>89</v>
      </c>
    </row>
    <row r="354" spans="1:47" s="2" customFormat="1" ht="19.5">
      <c r="A354" s="32"/>
      <c r="B354" s="33"/>
      <c r="C354" s="34"/>
      <c r="D354" s="202" t="s">
        <v>188</v>
      </c>
      <c r="E354" s="34"/>
      <c r="F354" s="207" t="s">
        <v>598</v>
      </c>
      <c r="G354" s="34"/>
      <c r="H354" s="34"/>
      <c r="I354" s="204"/>
      <c r="J354" s="34"/>
      <c r="K354" s="34"/>
      <c r="L354" s="37"/>
      <c r="M354" s="205"/>
      <c r="N354" s="206"/>
      <c r="O354" s="69"/>
      <c r="P354" s="69"/>
      <c r="Q354" s="69"/>
      <c r="R354" s="69"/>
      <c r="S354" s="69"/>
      <c r="T354" s="70"/>
      <c r="U354" s="32"/>
      <c r="V354" s="32"/>
      <c r="W354" s="32"/>
      <c r="X354" s="32"/>
      <c r="Y354" s="32"/>
      <c r="Z354" s="32"/>
      <c r="AA354" s="32"/>
      <c r="AB354" s="32"/>
      <c r="AC354" s="32"/>
      <c r="AD354" s="32"/>
      <c r="AE354" s="32"/>
      <c r="AT354" s="15" t="s">
        <v>188</v>
      </c>
      <c r="AU354" s="15" t="s">
        <v>89</v>
      </c>
    </row>
    <row r="355" spans="1:65" s="2" customFormat="1" ht="24.2" customHeight="1">
      <c r="A355" s="32"/>
      <c r="B355" s="33"/>
      <c r="C355" s="189" t="s">
        <v>677</v>
      </c>
      <c r="D355" s="189" t="s">
        <v>179</v>
      </c>
      <c r="E355" s="190" t="s">
        <v>324</v>
      </c>
      <c r="F355" s="191" t="s">
        <v>325</v>
      </c>
      <c r="G355" s="192" t="s">
        <v>182</v>
      </c>
      <c r="H355" s="193">
        <v>53.937</v>
      </c>
      <c r="I355" s="194"/>
      <c r="J355" s="195">
        <f>ROUND(I355*H355,2)</f>
        <v>0</v>
      </c>
      <c r="K355" s="191" t="s">
        <v>183</v>
      </c>
      <c r="L355" s="37"/>
      <c r="M355" s="196" t="s">
        <v>1</v>
      </c>
      <c r="N355" s="197" t="s">
        <v>45</v>
      </c>
      <c r="O355" s="69"/>
      <c r="P355" s="198">
        <f>O355*H355</f>
        <v>0</v>
      </c>
      <c r="Q355" s="198">
        <v>0.00561</v>
      </c>
      <c r="R355" s="198">
        <f>Q355*H355</f>
        <v>0.30258657</v>
      </c>
      <c r="S355" s="198">
        <v>0</v>
      </c>
      <c r="T355" s="199">
        <f>S355*H355</f>
        <v>0</v>
      </c>
      <c r="U355" s="32"/>
      <c r="V355" s="32"/>
      <c r="W355" s="32"/>
      <c r="X355" s="32"/>
      <c r="Y355" s="32"/>
      <c r="Z355" s="32"/>
      <c r="AA355" s="32"/>
      <c r="AB355" s="32"/>
      <c r="AC355" s="32"/>
      <c r="AD355" s="32"/>
      <c r="AE355" s="32"/>
      <c r="AR355" s="200" t="s">
        <v>184</v>
      </c>
      <c r="AT355" s="200" t="s">
        <v>179</v>
      </c>
      <c r="AU355" s="200" t="s">
        <v>89</v>
      </c>
      <c r="AY355" s="15" t="s">
        <v>177</v>
      </c>
      <c r="BE355" s="201">
        <f>IF(N355="základní",J355,0)</f>
        <v>0</v>
      </c>
      <c r="BF355" s="201">
        <f>IF(N355="snížená",J355,0)</f>
        <v>0</v>
      </c>
      <c r="BG355" s="201">
        <f>IF(N355="zákl. přenesená",J355,0)</f>
        <v>0</v>
      </c>
      <c r="BH355" s="201">
        <f>IF(N355="sníž. přenesená",J355,0)</f>
        <v>0</v>
      </c>
      <c r="BI355" s="201">
        <f>IF(N355="nulová",J355,0)</f>
        <v>0</v>
      </c>
      <c r="BJ355" s="15" t="s">
        <v>87</v>
      </c>
      <c r="BK355" s="201">
        <f>ROUND(I355*H355,2)</f>
        <v>0</v>
      </c>
      <c r="BL355" s="15" t="s">
        <v>184</v>
      </c>
      <c r="BM355" s="200" t="s">
        <v>888</v>
      </c>
    </row>
    <row r="356" spans="1:47" s="2" customFormat="1" ht="19.5">
      <c r="A356" s="32"/>
      <c r="B356" s="33"/>
      <c r="C356" s="34"/>
      <c r="D356" s="202" t="s">
        <v>186</v>
      </c>
      <c r="E356" s="34"/>
      <c r="F356" s="203" t="s">
        <v>327</v>
      </c>
      <c r="G356" s="34"/>
      <c r="H356" s="34"/>
      <c r="I356" s="204"/>
      <c r="J356" s="34"/>
      <c r="K356" s="34"/>
      <c r="L356" s="37"/>
      <c r="M356" s="205"/>
      <c r="N356" s="206"/>
      <c r="O356" s="69"/>
      <c r="P356" s="69"/>
      <c r="Q356" s="69"/>
      <c r="R356" s="69"/>
      <c r="S356" s="69"/>
      <c r="T356" s="70"/>
      <c r="U356" s="32"/>
      <c r="V356" s="32"/>
      <c r="W356" s="32"/>
      <c r="X356" s="32"/>
      <c r="Y356" s="32"/>
      <c r="Z356" s="32"/>
      <c r="AA356" s="32"/>
      <c r="AB356" s="32"/>
      <c r="AC356" s="32"/>
      <c r="AD356" s="32"/>
      <c r="AE356" s="32"/>
      <c r="AT356" s="15" t="s">
        <v>186</v>
      </c>
      <c r="AU356" s="15" t="s">
        <v>89</v>
      </c>
    </row>
    <row r="357" spans="1:47" s="2" customFormat="1" ht="19.5">
      <c r="A357" s="32"/>
      <c r="B357" s="33"/>
      <c r="C357" s="34"/>
      <c r="D357" s="202" t="s">
        <v>188</v>
      </c>
      <c r="E357" s="34"/>
      <c r="F357" s="207" t="s">
        <v>889</v>
      </c>
      <c r="G357" s="34"/>
      <c r="H357" s="34"/>
      <c r="I357" s="204"/>
      <c r="J357" s="34"/>
      <c r="K357" s="34"/>
      <c r="L357" s="37"/>
      <c r="M357" s="205"/>
      <c r="N357" s="206"/>
      <c r="O357" s="69"/>
      <c r="P357" s="69"/>
      <c r="Q357" s="69"/>
      <c r="R357" s="69"/>
      <c r="S357" s="69"/>
      <c r="T357" s="70"/>
      <c r="U357" s="32"/>
      <c r="V357" s="32"/>
      <c r="W357" s="32"/>
      <c r="X357" s="32"/>
      <c r="Y357" s="32"/>
      <c r="Z357" s="32"/>
      <c r="AA357" s="32"/>
      <c r="AB357" s="32"/>
      <c r="AC357" s="32"/>
      <c r="AD357" s="32"/>
      <c r="AE357" s="32"/>
      <c r="AT357" s="15" t="s">
        <v>188</v>
      </c>
      <c r="AU357" s="15" t="s">
        <v>89</v>
      </c>
    </row>
    <row r="358" spans="1:65" s="2" customFormat="1" ht="14.45" customHeight="1">
      <c r="A358" s="32"/>
      <c r="B358" s="33"/>
      <c r="C358" s="189" t="s">
        <v>679</v>
      </c>
      <c r="D358" s="189" t="s">
        <v>179</v>
      </c>
      <c r="E358" s="190" t="s">
        <v>330</v>
      </c>
      <c r="F358" s="191" t="s">
        <v>331</v>
      </c>
      <c r="G358" s="192" t="s">
        <v>182</v>
      </c>
      <c r="H358" s="193">
        <v>49.37</v>
      </c>
      <c r="I358" s="194"/>
      <c r="J358" s="195">
        <f>ROUND(I358*H358,2)</f>
        <v>0</v>
      </c>
      <c r="K358" s="191" t="s">
        <v>183</v>
      </c>
      <c r="L358" s="37"/>
      <c r="M358" s="196" t="s">
        <v>1</v>
      </c>
      <c r="N358" s="197" t="s">
        <v>45</v>
      </c>
      <c r="O358" s="69"/>
      <c r="P358" s="198">
        <f>O358*H358</f>
        <v>0</v>
      </c>
      <c r="Q358" s="198">
        <v>0.00031</v>
      </c>
      <c r="R358" s="198">
        <f>Q358*H358</f>
        <v>0.0153047</v>
      </c>
      <c r="S358" s="198">
        <v>0</v>
      </c>
      <c r="T358" s="199">
        <f>S358*H358</f>
        <v>0</v>
      </c>
      <c r="U358" s="32"/>
      <c r="V358" s="32"/>
      <c r="W358" s="32"/>
      <c r="X358" s="32"/>
      <c r="Y358" s="32"/>
      <c r="Z358" s="32"/>
      <c r="AA358" s="32"/>
      <c r="AB358" s="32"/>
      <c r="AC358" s="32"/>
      <c r="AD358" s="32"/>
      <c r="AE358" s="32"/>
      <c r="AR358" s="200" t="s">
        <v>184</v>
      </c>
      <c r="AT358" s="200" t="s">
        <v>179</v>
      </c>
      <c r="AU358" s="200" t="s">
        <v>89</v>
      </c>
      <c r="AY358" s="15" t="s">
        <v>177</v>
      </c>
      <c r="BE358" s="201">
        <f>IF(N358="základní",J358,0)</f>
        <v>0</v>
      </c>
      <c r="BF358" s="201">
        <f>IF(N358="snížená",J358,0)</f>
        <v>0</v>
      </c>
      <c r="BG358" s="201">
        <f>IF(N358="zákl. přenesená",J358,0)</f>
        <v>0</v>
      </c>
      <c r="BH358" s="201">
        <f>IF(N358="sníž. přenesená",J358,0)</f>
        <v>0</v>
      </c>
      <c r="BI358" s="201">
        <f>IF(N358="nulová",J358,0)</f>
        <v>0</v>
      </c>
      <c r="BJ358" s="15" t="s">
        <v>87</v>
      </c>
      <c r="BK358" s="201">
        <f>ROUND(I358*H358,2)</f>
        <v>0</v>
      </c>
      <c r="BL358" s="15" t="s">
        <v>184</v>
      </c>
      <c r="BM358" s="200" t="s">
        <v>890</v>
      </c>
    </row>
    <row r="359" spans="1:47" s="2" customFormat="1" ht="19.5">
      <c r="A359" s="32"/>
      <c r="B359" s="33"/>
      <c r="C359" s="34"/>
      <c r="D359" s="202" t="s">
        <v>186</v>
      </c>
      <c r="E359" s="34"/>
      <c r="F359" s="203" t="s">
        <v>333</v>
      </c>
      <c r="G359" s="34"/>
      <c r="H359" s="34"/>
      <c r="I359" s="204"/>
      <c r="J359" s="34"/>
      <c r="K359" s="34"/>
      <c r="L359" s="37"/>
      <c r="M359" s="205"/>
      <c r="N359" s="206"/>
      <c r="O359" s="69"/>
      <c r="P359" s="69"/>
      <c r="Q359" s="69"/>
      <c r="R359" s="69"/>
      <c r="S359" s="69"/>
      <c r="T359" s="70"/>
      <c r="U359" s="32"/>
      <c r="V359" s="32"/>
      <c r="W359" s="32"/>
      <c r="X359" s="32"/>
      <c r="Y359" s="32"/>
      <c r="Z359" s="32"/>
      <c r="AA359" s="32"/>
      <c r="AB359" s="32"/>
      <c r="AC359" s="32"/>
      <c r="AD359" s="32"/>
      <c r="AE359" s="32"/>
      <c r="AT359" s="15" t="s">
        <v>186</v>
      </c>
      <c r="AU359" s="15" t="s">
        <v>89</v>
      </c>
    </row>
    <row r="360" spans="1:47" s="2" customFormat="1" ht="19.5">
      <c r="A360" s="32"/>
      <c r="B360" s="33"/>
      <c r="C360" s="34"/>
      <c r="D360" s="202" t="s">
        <v>188</v>
      </c>
      <c r="E360" s="34"/>
      <c r="F360" s="207" t="s">
        <v>891</v>
      </c>
      <c r="G360" s="34"/>
      <c r="H360" s="34"/>
      <c r="I360" s="204"/>
      <c r="J360" s="34"/>
      <c r="K360" s="34"/>
      <c r="L360" s="37"/>
      <c r="M360" s="205"/>
      <c r="N360" s="206"/>
      <c r="O360" s="69"/>
      <c r="P360" s="69"/>
      <c r="Q360" s="69"/>
      <c r="R360" s="69"/>
      <c r="S360" s="69"/>
      <c r="T360" s="70"/>
      <c r="U360" s="32"/>
      <c r="V360" s="32"/>
      <c r="W360" s="32"/>
      <c r="X360" s="32"/>
      <c r="Y360" s="32"/>
      <c r="Z360" s="32"/>
      <c r="AA360" s="32"/>
      <c r="AB360" s="32"/>
      <c r="AC360" s="32"/>
      <c r="AD360" s="32"/>
      <c r="AE360" s="32"/>
      <c r="AT360" s="15" t="s">
        <v>188</v>
      </c>
      <c r="AU360" s="15" t="s">
        <v>89</v>
      </c>
    </row>
    <row r="361" spans="1:65" s="2" customFormat="1" ht="24.2" customHeight="1">
      <c r="A361" s="32"/>
      <c r="B361" s="33"/>
      <c r="C361" s="189" t="s">
        <v>681</v>
      </c>
      <c r="D361" s="189" t="s">
        <v>179</v>
      </c>
      <c r="E361" s="190" t="s">
        <v>336</v>
      </c>
      <c r="F361" s="191" t="s">
        <v>337</v>
      </c>
      <c r="G361" s="192" t="s">
        <v>182</v>
      </c>
      <c r="H361" s="193">
        <v>49.401</v>
      </c>
      <c r="I361" s="194"/>
      <c r="J361" s="195">
        <f>ROUND(I361*H361,2)</f>
        <v>0</v>
      </c>
      <c r="K361" s="191" t="s">
        <v>183</v>
      </c>
      <c r="L361" s="37"/>
      <c r="M361" s="196" t="s">
        <v>1</v>
      </c>
      <c r="N361" s="197" t="s">
        <v>45</v>
      </c>
      <c r="O361" s="69"/>
      <c r="P361" s="198">
        <f>O361*H361</f>
        <v>0</v>
      </c>
      <c r="Q361" s="198">
        <v>0.10373</v>
      </c>
      <c r="R361" s="198">
        <f>Q361*H361</f>
        <v>5.12436573</v>
      </c>
      <c r="S361" s="198">
        <v>0</v>
      </c>
      <c r="T361" s="199">
        <f>S361*H361</f>
        <v>0</v>
      </c>
      <c r="U361" s="32"/>
      <c r="V361" s="32"/>
      <c r="W361" s="32"/>
      <c r="X361" s="32"/>
      <c r="Y361" s="32"/>
      <c r="Z361" s="32"/>
      <c r="AA361" s="32"/>
      <c r="AB361" s="32"/>
      <c r="AC361" s="32"/>
      <c r="AD361" s="32"/>
      <c r="AE361" s="32"/>
      <c r="AR361" s="200" t="s">
        <v>184</v>
      </c>
      <c r="AT361" s="200" t="s">
        <v>179</v>
      </c>
      <c r="AU361" s="200" t="s">
        <v>89</v>
      </c>
      <c r="AY361" s="15" t="s">
        <v>177</v>
      </c>
      <c r="BE361" s="201">
        <f>IF(N361="základní",J361,0)</f>
        <v>0</v>
      </c>
      <c r="BF361" s="201">
        <f>IF(N361="snížená",J361,0)</f>
        <v>0</v>
      </c>
      <c r="BG361" s="201">
        <f>IF(N361="zákl. přenesená",J361,0)</f>
        <v>0</v>
      </c>
      <c r="BH361" s="201">
        <f>IF(N361="sníž. přenesená",J361,0)</f>
        <v>0</v>
      </c>
      <c r="BI361" s="201">
        <f>IF(N361="nulová",J361,0)</f>
        <v>0</v>
      </c>
      <c r="BJ361" s="15" t="s">
        <v>87</v>
      </c>
      <c r="BK361" s="201">
        <f>ROUND(I361*H361,2)</f>
        <v>0</v>
      </c>
      <c r="BL361" s="15" t="s">
        <v>184</v>
      </c>
      <c r="BM361" s="200" t="s">
        <v>892</v>
      </c>
    </row>
    <row r="362" spans="1:47" s="2" customFormat="1" ht="29.25">
      <c r="A362" s="32"/>
      <c r="B362" s="33"/>
      <c r="C362" s="34"/>
      <c r="D362" s="202" t="s">
        <v>186</v>
      </c>
      <c r="E362" s="34"/>
      <c r="F362" s="203" t="s">
        <v>339</v>
      </c>
      <c r="G362" s="34"/>
      <c r="H362" s="34"/>
      <c r="I362" s="204"/>
      <c r="J362" s="34"/>
      <c r="K362" s="34"/>
      <c r="L362" s="37"/>
      <c r="M362" s="205"/>
      <c r="N362" s="206"/>
      <c r="O362" s="69"/>
      <c r="P362" s="69"/>
      <c r="Q362" s="69"/>
      <c r="R362" s="69"/>
      <c r="S362" s="69"/>
      <c r="T362" s="70"/>
      <c r="U362" s="32"/>
      <c r="V362" s="32"/>
      <c r="W362" s="32"/>
      <c r="X362" s="32"/>
      <c r="Y362" s="32"/>
      <c r="Z362" s="32"/>
      <c r="AA362" s="32"/>
      <c r="AB362" s="32"/>
      <c r="AC362" s="32"/>
      <c r="AD362" s="32"/>
      <c r="AE362" s="32"/>
      <c r="AT362" s="15" t="s">
        <v>186</v>
      </c>
      <c r="AU362" s="15" t="s">
        <v>89</v>
      </c>
    </row>
    <row r="363" spans="1:47" s="2" customFormat="1" ht="19.5">
      <c r="A363" s="32"/>
      <c r="B363" s="33"/>
      <c r="C363" s="34"/>
      <c r="D363" s="202" t="s">
        <v>188</v>
      </c>
      <c r="E363" s="34"/>
      <c r="F363" s="207" t="s">
        <v>893</v>
      </c>
      <c r="G363" s="34"/>
      <c r="H363" s="34"/>
      <c r="I363" s="204"/>
      <c r="J363" s="34"/>
      <c r="K363" s="34"/>
      <c r="L363" s="37"/>
      <c r="M363" s="205"/>
      <c r="N363" s="206"/>
      <c r="O363" s="69"/>
      <c r="P363" s="69"/>
      <c r="Q363" s="69"/>
      <c r="R363" s="69"/>
      <c r="S363" s="69"/>
      <c r="T363" s="70"/>
      <c r="U363" s="32"/>
      <c r="V363" s="32"/>
      <c r="W363" s="32"/>
      <c r="X363" s="32"/>
      <c r="Y363" s="32"/>
      <c r="Z363" s="32"/>
      <c r="AA363" s="32"/>
      <c r="AB363" s="32"/>
      <c r="AC363" s="32"/>
      <c r="AD363" s="32"/>
      <c r="AE363" s="32"/>
      <c r="AT363" s="15" t="s">
        <v>188</v>
      </c>
      <c r="AU363" s="15" t="s">
        <v>89</v>
      </c>
    </row>
    <row r="364" spans="1:65" s="2" customFormat="1" ht="24.2" customHeight="1">
      <c r="A364" s="32"/>
      <c r="B364" s="33"/>
      <c r="C364" s="189" t="s">
        <v>683</v>
      </c>
      <c r="D364" s="189" t="s">
        <v>179</v>
      </c>
      <c r="E364" s="190" t="s">
        <v>342</v>
      </c>
      <c r="F364" s="191" t="s">
        <v>343</v>
      </c>
      <c r="G364" s="192" t="s">
        <v>182</v>
      </c>
      <c r="H364" s="193">
        <v>58.052</v>
      </c>
      <c r="I364" s="194"/>
      <c r="J364" s="195">
        <f>ROUND(I364*H364,2)</f>
        <v>0</v>
      </c>
      <c r="K364" s="191" t="s">
        <v>183</v>
      </c>
      <c r="L364" s="37"/>
      <c r="M364" s="196" t="s">
        <v>1</v>
      </c>
      <c r="N364" s="197" t="s">
        <v>45</v>
      </c>
      <c r="O364" s="69"/>
      <c r="P364" s="198">
        <f>O364*H364</f>
        <v>0</v>
      </c>
      <c r="Q364" s="198">
        <v>0.61404</v>
      </c>
      <c r="R364" s="198">
        <f>Q364*H364</f>
        <v>35.64625008</v>
      </c>
      <c r="S364" s="198">
        <v>0</v>
      </c>
      <c r="T364" s="199">
        <f>S364*H364</f>
        <v>0</v>
      </c>
      <c r="U364" s="32"/>
      <c r="V364" s="32"/>
      <c r="W364" s="32"/>
      <c r="X364" s="32"/>
      <c r="Y364" s="32"/>
      <c r="Z364" s="32"/>
      <c r="AA364" s="32"/>
      <c r="AB364" s="32"/>
      <c r="AC364" s="32"/>
      <c r="AD364" s="32"/>
      <c r="AE364" s="32"/>
      <c r="AR364" s="200" t="s">
        <v>184</v>
      </c>
      <c r="AT364" s="200" t="s">
        <v>179</v>
      </c>
      <c r="AU364" s="200" t="s">
        <v>89</v>
      </c>
      <c r="AY364" s="15" t="s">
        <v>177</v>
      </c>
      <c r="BE364" s="201">
        <f>IF(N364="základní",J364,0)</f>
        <v>0</v>
      </c>
      <c r="BF364" s="201">
        <f>IF(N364="snížená",J364,0)</f>
        <v>0</v>
      </c>
      <c r="BG364" s="201">
        <f>IF(N364="zákl. přenesená",J364,0)</f>
        <v>0</v>
      </c>
      <c r="BH364" s="201">
        <f>IF(N364="sníž. přenesená",J364,0)</f>
        <v>0</v>
      </c>
      <c r="BI364" s="201">
        <f>IF(N364="nulová",J364,0)</f>
        <v>0</v>
      </c>
      <c r="BJ364" s="15" t="s">
        <v>87</v>
      </c>
      <c r="BK364" s="201">
        <f>ROUND(I364*H364,2)</f>
        <v>0</v>
      </c>
      <c r="BL364" s="15" t="s">
        <v>184</v>
      </c>
      <c r="BM364" s="200" t="s">
        <v>894</v>
      </c>
    </row>
    <row r="365" spans="1:47" s="2" customFormat="1" ht="29.25">
      <c r="A365" s="32"/>
      <c r="B365" s="33"/>
      <c r="C365" s="34"/>
      <c r="D365" s="202" t="s">
        <v>186</v>
      </c>
      <c r="E365" s="34"/>
      <c r="F365" s="203" t="s">
        <v>345</v>
      </c>
      <c r="G365" s="34"/>
      <c r="H365" s="34"/>
      <c r="I365" s="204"/>
      <c r="J365" s="34"/>
      <c r="K365" s="34"/>
      <c r="L365" s="37"/>
      <c r="M365" s="205"/>
      <c r="N365" s="206"/>
      <c r="O365" s="69"/>
      <c r="P365" s="69"/>
      <c r="Q365" s="69"/>
      <c r="R365" s="69"/>
      <c r="S365" s="69"/>
      <c r="T365" s="70"/>
      <c r="U365" s="32"/>
      <c r="V365" s="32"/>
      <c r="W365" s="32"/>
      <c r="X365" s="32"/>
      <c r="Y365" s="32"/>
      <c r="Z365" s="32"/>
      <c r="AA365" s="32"/>
      <c r="AB365" s="32"/>
      <c r="AC365" s="32"/>
      <c r="AD365" s="32"/>
      <c r="AE365" s="32"/>
      <c r="AT365" s="15" t="s">
        <v>186</v>
      </c>
      <c r="AU365" s="15" t="s">
        <v>89</v>
      </c>
    </row>
    <row r="366" spans="1:47" s="2" customFormat="1" ht="19.5">
      <c r="A366" s="32"/>
      <c r="B366" s="33"/>
      <c r="C366" s="34"/>
      <c r="D366" s="202" t="s">
        <v>188</v>
      </c>
      <c r="E366" s="34"/>
      <c r="F366" s="207" t="s">
        <v>615</v>
      </c>
      <c r="G366" s="34"/>
      <c r="H366" s="34"/>
      <c r="I366" s="204"/>
      <c r="J366" s="34"/>
      <c r="K366" s="34"/>
      <c r="L366" s="37"/>
      <c r="M366" s="205"/>
      <c r="N366" s="206"/>
      <c r="O366" s="69"/>
      <c r="P366" s="69"/>
      <c r="Q366" s="69"/>
      <c r="R366" s="69"/>
      <c r="S366" s="69"/>
      <c r="T366" s="70"/>
      <c r="U366" s="32"/>
      <c r="V366" s="32"/>
      <c r="W366" s="32"/>
      <c r="X366" s="32"/>
      <c r="Y366" s="32"/>
      <c r="Z366" s="32"/>
      <c r="AA366" s="32"/>
      <c r="AB366" s="32"/>
      <c r="AC366" s="32"/>
      <c r="AD366" s="32"/>
      <c r="AE366" s="32"/>
      <c r="AT366" s="15" t="s">
        <v>188</v>
      </c>
      <c r="AU366" s="15" t="s">
        <v>89</v>
      </c>
    </row>
    <row r="367" spans="1:65" s="2" customFormat="1" ht="24.2" customHeight="1">
      <c r="A367" s="32"/>
      <c r="B367" s="33"/>
      <c r="C367" s="189" t="s">
        <v>895</v>
      </c>
      <c r="D367" s="189" t="s">
        <v>179</v>
      </c>
      <c r="E367" s="190" t="s">
        <v>354</v>
      </c>
      <c r="F367" s="191" t="s">
        <v>355</v>
      </c>
      <c r="G367" s="192" t="s">
        <v>182</v>
      </c>
      <c r="H367" s="193">
        <v>58.052</v>
      </c>
      <c r="I367" s="194"/>
      <c r="J367" s="195">
        <f>ROUND(I367*H367,2)</f>
        <v>0</v>
      </c>
      <c r="K367" s="191" t="s">
        <v>183</v>
      </c>
      <c r="L367" s="37"/>
      <c r="M367" s="196" t="s">
        <v>1</v>
      </c>
      <c r="N367" s="197" t="s">
        <v>45</v>
      </c>
      <c r="O367" s="69"/>
      <c r="P367" s="198">
        <f>O367*H367</f>
        <v>0</v>
      </c>
      <c r="Q367" s="198">
        <v>0.1514</v>
      </c>
      <c r="R367" s="198">
        <f>Q367*H367</f>
        <v>8.7890728</v>
      </c>
      <c r="S367" s="198">
        <v>0</v>
      </c>
      <c r="T367" s="199">
        <f>S367*H367</f>
        <v>0</v>
      </c>
      <c r="U367" s="32"/>
      <c r="V367" s="32"/>
      <c r="W367" s="32"/>
      <c r="X367" s="32"/>
      <c r="Y367" s="32"/>
      <c r="Z367" s="32"/>
      <c r="AA367" s="32"/>
      <c r="AB367" s="32"/>
      <c r="AC367" s="32"/>
      <c r="AD367" s="32"/>
      <c r="AE367" s="32"/>
      <c r="AR367" s="200" t="s">
        <v>184</v>
      </c>
      <c r="AT367" s="200" t="s">
        <v>179</v>
      </c>
      <c r="AU367" s="200" t="s">
        <v>89</v>
      </c>
      <c r="AY367" s="15" t="s">
        <v>177</v>
      </c>
      <c r="BE367" s="201">
        <f>IF(N367="základní",J367,0)</f>
        <v>0</v>
      </c>
      <c r="BF367" s="201">
        <f>IF(N367="snížená",J367,0)</f>
        <v>0</v>
      </c>
      <c r="BG367" s="201">
        <f>IF(N367="zákl. přenesená",J367,0)</f>
        <v>0</v>
      </c>
      <c r="BH367" s="201">
        <f>IF(N367="sníž. přenesená",J367,0)</f>
        <v>0</v>
      </c>
      <c r="BI367" s="201">
        <f>IF(N367="nulová",J367,0)</f>
        <v>0</v>
      </c>
      <c r="BJ367" s="15" t="s">
        <v>87</v>
      </c>
      <c r="BK367" s="201">
        <f>ROUND(I367*H367,2)</f>
        <v>0</v>
      </c>
      <c r="BL367" s="15" t="s">
        <v>184</v>
      </c>
      <c r="BM367" s="200" t="s">
        <v>896</v>
      </c>
    </row>
    <row r="368" spans="1:47" s="2" customFormat="1" ht="19.5">
      <c r="A368" s="32"/>
      <c r="B368" s="33"/>
      <c r="C368" s="34"/>
      <c r="D368" s="202" t="s">
        <v>186</v>
      </c>
      <c r="E368" s="34"/>
      <c r="F368" s="203" t="s">
        <v>357</v>
      </c>
      <c r="G368" s="34"/>
      <c r="H368" s="34"/>
      <c r="I368" s="204"/>
      <c r="J368" s="34"/>
      <c r="K368" s="34"/>
      <c r="L368" s="37"/>
      <c r="M368" s="205"/>
      <c r="N368" s="206"/>
      <c r="O368" s="69"/>
      <c r="P368" s="69"/>
      <c r="Q368" s="69"/>
      <c r="R368" s="69"/>
      <c r="S368" s="69"/>
      <c r="T368" s="70"/>
      <c r="U368" s="32"/>
      <c r="V368" s="32"/>
      <c r="W368" s="32"/>
      <c r="X368" s="32"/>
      <c r="Y368" s="32"/>
      <c r="Z368" s="32"/>
      <c r="AA368" s="32"/>
      <c r="AB368" s="32"/>
      <c r="AC368" s="32"/>
      <c r="AD368" s="32"/>
      <c r="AE368" s="32"/>
      <c r="AT368" s="15" t="s">
        <v>186</v>
      </c>
      <c r="AU368" s="15" t="s">
        <v>89</v>
      </c>
    </row>
    <row r="369" spans="1:47" s="2" customFormat="1" ht="19.5">
      <c r="A369" s="32"/>
      <c r="B369" s="33"/>
      <c r="C369" s="34"/>
      <c r="D369" s="202" t="s">
        <v>188</v>
      </c>
      <c r="E369" s="34"/>
      <c r="F369" s="207" t="s">
        <v>244</v>
      </c>
      <c r="G369" s="34"/>
      <c r="H369" s="34"/>
      <c r="I369" s="204"/>
      <c r="J369" s="34"/>
      <c r="K369" s="34"/>
      <c r="L369" s="37"/>
      <c r="M369" s="205"/>
      <c r="N369" s="206"/>
      <c r="O369" s="69"/>
      <c r="P369" s="69"/>
      <c r="Q369" s="69"/>
      <c r="R369" s="69"/>
      <c r="S369" s="69"/>
      <c r="T369" s="70"/>
      <c r="U369" s="32"/>
      <c r="V369" s="32"/>
      <c r="W369" s="32"/>
      <c r="X369" s="32"/>
      <c r="Y369" s="32"/>
      <c r="Z369" s="32"/>
      <c r="AA369" s="32"/>
      <c r="AB369" s="32"/>
      <c r="AC369" s="32"/>
      <c r="AD369" s="32"/>
      <c r="AE369" s="32"/>
      <c r="AT369" s="15" t="s">
        <v>188</v>
      </c>
      <c r="AU369" s="15" t="s">
        <v>89</v>
      </c>
    </row>
    <row r="370" spans="2:63" s="12" customFormat="1" ht="22.9" customHeight="1">
      <c r="B370" s="173"/>
      <c r="C370" s="174"/>
      <c r="D370" s="175" t="s">
        <v>79</v>
      </c>
      <c r="E370" s="187" t="s">
        <v>218</v>
      </c>
      <c r="F370" s="187" t="s">
        <v>358</v>
      </c>
      <c r="G370" s="174"/>
      <c r="H370" s="174"/>
      <c r="I370" s="177"/>
      <c r="J370" s="188">
        <f>BK370</f>
        <v>0</v>
      </c>
      <c r="K370" s="174"/>
      <c r="L370" s="179"/>
      <c r="M370" s="180"/>
      <c r="N370" s="181"/>
      <c r="O370" s="181"/>
      <c r="P370" s="182">
        <f>SUM(P371:P373)</f>
        <v>0</v>
      </c>
      <c r="Q370" s="181"/>
      <c r="R370" s="182">
        <f>SUM(R371:R373)</f>
        <v>0</v>
      </c>
      <c r="S370" s="181"/>
      <c r="T370" s="183">
        <f>SUM(T371:T373)</f>
        <v>0</v>
      </c>
      <c r="AR370" s="184" t="s">
        <v>87</v>
      </c>
      <c r="AT370" s="185" t="s">
        <v>79</v>
      </c>
      <c r="AU370" s="185" t="s">
        <v>87</v>
      </c>
      <c r="AY370" s="184" t="s">
        <v>177</v>
      </c>
      <c r="BK370" s="186">
        <f>SUM(BK371:BK373)</f>
        <v>0</v>
      </c>
    </row>
    <row r="371" spans="1:65" s="2" customFormat="1" ht="24.2" customHeight="1">
      <c r="A371" s="32"/>
      <c r="B371" s="33"/>
      <c r="C371" s="189" t="s">
        <v>897</v>
      </c>
      <c r="D371" s="189" t="s">
        <v>179</v>
      </c>
      <c r="E371" s="190" t="s">
        <v>360</v>
      </c>
      <c r="F371" s="191" t="s">
        <v>361</v>
      </c>
      <c r="G371" s="192" t="s">
        <v>362</v>
      </c>
      <c r="H371" s="193">
        <v>8</v>
      </c>
      <c r="I371" s="194"/>
      <c r="J371" s="195">
        <f>ROUND(I371*H371,2)</f>
        <v>0</v>
      </c>
      <c r="K371" s="191" t="s">
        <v>183</v>
      </c>
      <c r="L371" s="37"/>
      <c r="M371" s="196" t="s">
        <v>1</v>
      </c>
      <c r="N371" s="197" t="s">
        <v>45</v>
      </c>
      <c r="O371" s="69"/>
      <c r="P371" s="198">
        <f>O371*H371</f>
        <v>0</v>
      </c>
      <c r="Q371" s="198">
        <v>0</v>
      </c>
      <c r="R371" s="198">
        <f>Q371*H371</f>
        <v>0</v>
      </c>
      <c r="S371" s="198">
        <v>0</v>
      </c>
      <c r="T371" s="199">
        <f>S371*H371</f>
        <v>0</v>
      </c>
      <c r="U371" s="32"/>
      <c r="V371" s="32"/>
      <c r="W371" s="32"/>
      <c r="X371" s="32"/>
      <c r="Y371" s="32"/>
      <c r="Z371" s="32"/>
      <c r="AA371" s="32"/>
      <c r="AB371" s="32"/>
      <c r="AC371" s="32"/>
      <c r="AD371" s="32"/>
      <c r="AE371" s="32"/>
      <c r="AR371" s="200" t="s">
        <v>184</v>
      </c>
      <c r="AT371" s="200" t="s">
        <v>179</v>
      </c>
      <c r="AU371" s="200" t="s">
        <v>89</v>
      </c>
      <c r="AY371" s="15" t="s">
        <v>177</v>
      </c>
      <c r="BE371" s="201">
        <f>IF(N371="základní",J371,0)</f>
        <v>0</v>
      </c>
      <c r="BF371" s="201">
        <f>IF(N371="snížená",J371,0)</f>
        <v>0</v>
      </c>
      <c r="BG371" s="201">
        <f>IF(N371="zákl. přenesená",J371,0)</f>
        <v>0</v>
      </c>
      <c r="BH371" s="201">
        <f>IF(N371="sníž. přenesená",J371,0)</f>
        <v>0</v>
      </c>
      <c r="BI371" s="201">
        <f>IF(N371="nulová",J371,0)</f>
        <v>0</v>
      </c>
      <c r="BJ371" s="15" t="s">
        <v>87</v>
      </c>
      <c r="BK371" s="201">
        <f>ROUND(I371*H371,2)</f>
        <v>0</v>
      </c>
      <c r="BL371" s="15" t="s">
        <v>184</v>
      </c>
      <c r="BM371" s="200" t="s">
        <v>898</v>
      </c>
    </row>
    <row r="372" spans="1:47" s="2" customFormat="1" ht="19.5">
      <c r="A372" s="32"/>
      <c r="B372" s="33"/>
      <c r="C372" s="34"/>
      <c r="D372" s="202" t="s">
        <v>186</v>
      </c>
      <c r="E372" s="34"/>
      <c r="F372" s="203" t="s">
        <v>364</v>
      </c>
      <c r="G372" s="34"/>
      <c r="H372" s="34"/>
      <c r="I372" s="204"/>
      <c r="J372" s="34"/>
      <c r="K372" s="34"/>
      <c r="L372" s="37"/>
      <c r="M372" s="205"/>
      <c r="N372" s="206"/>
      <c r="O372" s="69"/>
      <c r="P372" s="69"/>
      <c r="Q372" s="69"/>
      <c r="R372" s="69"/>
      <c r="S372" s="69"/>
      <c r="T372" s="70"/>
      <c r="U372" s="32"/>
      <c r="V372" s="32"/>
      <c r="W372" s="32"/>
      <c r="X372" s="32"/>
      <c r="Y372" s="32"/>
      <c r="Z372" s="32"/>
      <c r="AA372" s="32"/>
      <c r="AB372" s="32"/>
      <c r="AC372" s="32"/>
      <c r="AD372" s="32"/>
      <c r="AE372" s="32"/>
      <c r="AT372" s="15" t="s">
        <v>186</v>
      </c>
      <c r="AU372" s="15" t="s">
        <v>89</v>
      </c>
    </row>
    <row r="373" spans="1:47" s="2" customFormat="1" ht="29.25">
      <c r="A373" s="32"/>
      <c r="B373" s="33"/>
      <c r="C373" s="34"/>
      <c r="D373" s="202" t="s">
        <v>188</v>
      </c>
      <c r="E373" s="34"/>
      <c r="F373" s="207" t="s">
        <v>899</v>
      </c>
      <c r="G373" s="34"/>
      <c r="H373" s="34"/>
      <c r="I373" s="204"/>
      <c r="J373" s="34"/>
      <c r="K373" s="34"/>
      <c r="L373" s="37"/>
      <c r="M373" s="205"/>
      <c r="N373" s="206"/>
      <c r="O373" s="69"/>
      <c r="P373" s="69"/>
      <c r="Q373" s="69"/>
      <c r="R373" s="69"/>
      <c r="S373" s="69"/>
      <c r="T373" s="70"/>
      <c r="U373" s="32"/>
      <c r="V373" s="32"/>
      <c r="W373" s="32"/>
      <c r="X373" s="32"/>
      <c r="Y373" s="32"/>
      <c r="Z373" s="32"/>
      <c r="AA373" s="32"/>
      <c r="AB373" s="32"/>
      <c r="AC373" s="32"/>
      <c r="AD373" s="32"/>
      <c r="AE373" s="32"/>
      <c r="AT373" s="15" t="s">
        <v>188</v>
      </c>
      <c r="AU373" s="15" t="s">
        <v>89</v>
      </c>
    </row>
    <row r="374" spans="2:63" s="12" customFormat="1" ht="22.9" customHeight="1">
      <c r="B374" s="173"/>
      <c r="C374" s="174"/>
      <c r="D374" s="175" t="s">
        <v>79</v>
      </c>
      <c r="E374" s="187" t="s">
        <v>220</v>
      </c>
      <c r="F374" s="187" t="s">
        <v>365</v>
      </c>
      <c r="G374" s="174"/>
      <c r="H374" s="174"/>
      <c r="I374" s="177"/>
      <c r="J374" s="188">
        <f>BK374</f>
        <v>0</v>
      </c>
      <c r="K374" s="174"/>
      <c r="L374" s="179"/>
      <c r="M374" s="180"/>
      <c r="N374" s="181"/>
      <c r="O374" s="181"/>
      <c r="P374" s="182">
        <f>SUM(P375:P384)</f>
        <v>0</v>
      </c>
      <c r="Q374" s="181"/>
      <c r="R374" s="182">
        <f>SUM(R375:R384)</f>
        <v>178.93185999999997</v>
      </c>
      <c r="S374" s="181"/>
      <c r="T374" s="183">
        <f>SUM(T375:T384)</f>
        <v>30.07</v>
      </c>
      <c r="AR374" s="184" t="s">
        <v>87</v>
      </c>
      <c r="AT374" s="185" t="s">
        <v>79</v>
      </c>
      <c r="AU374" s="185" t="s">
        <v>87</v>
      </c>
      <c r="AY374" s="184" t="s">
        <v>177</v>
      </c>
      <c r="BK374" s="186">
        <f>SUM(BK375:BK384)</f>
        <v>0</v>
      </c>
    </row>
    <row r="375" spans="1:65" s="2" customFormat="1" ht="24.2" customHeight="1">
      <c r="A375" s="32"/>
      <c r="B375" s="33"/>
      <c r="C375" s="189" t="s">
        <v>900</v>
      </c>
      <c r="D375" s="189" t="s">
        <v>179</v>
      </c>
      <c r="E375" s="190" t="s">
        <v>367</v>
      </c>
      <c r="F375" s="191" t="s">
        <v>368</v>
      </c>
      <c r="G375" s="192" t="s">
        <v>362</v>
      </c>
      <c r="H375" s="193">
        <v>8</v>
      </c>
      <c r="I375" s="194"/>
      <c r="J375" s="195">
        <f>ROUND(I375*H375,2)</f>
        <v>0</v>
      </c>
      <c r="K375" s="191" t="s">
        <v>183</v>
      </c>
      <c r="L375" s="37"/>
      <c r="M375" s="196" t="s">
        <v>1</v>
      </c>
      <c r="N375" s="197" t="s">
        <v>45</v>
      </c>
      <c r="O375" s="69"/>
      <c r="P375" s="198">
        <f>O375*H375</f>
        <v>0</v>
      </c>
      <c r="Q375" s="198">
        <v>16.75142</v>
      </c>
      <c r="R375" s="198">
        <f>Q375*H375</f>
        <v>134.01136</v>
      </c>
      <c r="S375" s="198">
        <v>0</v>
      </c>
      <c r="T375" s="199">
        <f>S375*H375</f>
        <v>0</v>
      </c>
      <c r="U375" s="32"/>
      <c r="V375" s="32"/>
      <c r="W375" s="32"/>
      <c r="X375" s="32"/>
      <c r="Y375" s="32"/>
      <c r="Z375" s="32"/>
      <c r="AA375" s="32"/>
      <c r="AB375" s="32"/>
      <c r="AC375" s="32"/>
      <c r="AD375" s="32"/>
      <c r="AE375" s="32"/>
      <c r="AR375" s="200" t="s">
        <v>184</v>
      </c>
      <c r="AT375" s="200" t="s">
        <v>179</v>
      </c>
      <c r="AU375" s="200" t="s">
        <v>89</v>
      </c>
      <c r="AY375" s="15" t="s">
        <v>177</v>
      </c>
      <c r="BE375" s="201">
        <f>IF(N375="základní",J375,0)</f>
        <v>0</v>
      </c>
      <c r="BF375" s="201">
        <f>IF(N375="snížená",J375,0)</f>
        <v>0</v>
      </c>
      <c r="BG375" s="201">
        <f>IF(N375="zákl. přenesená",J375,0)</f>
        <v>0</v>
      </c>
      <c r="BH375" s="201">
        <f>IF(N375="sníž. přenesená",J375,0)</f>
        <v>0</v>
      </c>
      <c r="BI375" s="201">
        <f>IF(N375="nulová",J375,0)</f>
        <v>0</v>
      </c>
      <c r="BJ375" s="15" t="s">
        <v>87</v>
      </c>
      <c r="BK375" s="201">
        <f>ROUND(I375*H375,2)</f>
        <v>0</v>
      </c>
      <c r="BL375" s="15" t="s">
        <v>184</v>
      </c>
      <c r="BM375" s="200" t="s">
        <v>901</v>
      </c>
    </row>
    <row r="376" spans="1:47" s="2" customFormat="1" ht="19.5">
      <c r="A376" s="32"/>
      <c r="B376" s="33"/>
      <c r="C376" s="34"/>
      <c r="D376" s="202" t="s">
        <v>186</v>
      </c>
      <c r="E376" s="34"/>
      <c r="F376" s="203" t="s">
        <v>370</v>
      </c>
      <c r="G376" s="34"/>
      <c r="H376" s="34"/>
      <c r="I376" s="204"/>
      <c r="J376" s="34"/>
      <c r="K376" s="34"/>
      <c r="L376" s="37"/>
      <c r="M376" s="205"/>
      <c r="N376" s="206"/>
      <c r="O376" s="69"/>
      <c r="P376" s="69"/>
      <c r="Q376" s="69"/>
      <c r="R376" s="69"/>
      <c r="S376" s="69"/>
      <c r="T376" s="70"/>
      <c r="U376" s="32"/>
      <c r="V376" s="32"/>
      <c r="W376" s="32"/>
      <c r="X376" s="32"/>
      <c r="Y376" s="32"/>
      <c r="Z376" s="32"/>
      <c r="AA376" s="32"/>
      <c r="AB376" s="32"/>
      <c r="AC376" s="32"/>
      <c r="AD376" s="32"/>
      <c r="AE376" s="32"/>
      <c r="AT376" s="15" t="s">
        <v>186</v>
      </c>
      <c r="AU376" s="15" t="s">
        <v>89</v>
      </c>
    </row>
    <row r="377" spans="1:65" s="2" customFormat="1" ht="24.2" customHeight="1">
      <c r="A377" s="32"/>
      <c r="B377" s="33"/>
      <c r="C377" s="189" t="s">
        <v>902</v>
      </c>
      <c r="D377" s="189" t="s">
        <v>179</v>
      </c>
      <c r="E377" s="190" t="s">
        <v>372</v>
      </c>
      <c r="F377" s="191" t="s">
        <v>373</v>
      </c>
      <c r="G377" s="192" t="s">
        <v>350</v>
      </c>
      <c r="H377" s="193">
        <v>30</v>
      </c>
      <c r="I377" s="194"/>
      <c r="J377" s="195">
        <f>ROUND(I377*H377,2)</f>
        <v>0</v>
      </c>
      <c r="K377" s="191" t="s">
        <v>183</v>
      </c>
      <c r="L377" s="37"/>
      <c r="M377" s="196" t="s">
        <v>1</v>
      </c>
      <c r="N377" s="197" t="s">
        <v>45</v>
      </c>
      <c r="O377" s="69"/>
      <c r="P377" s="198">
        <f>O377*H377</f>
        <v>0</v>
      </c>
      <c r="Q377" s="198">
        <v>0.88535</v>
      </c>
      <c r="R377" s="198">
        <f>Q377*H377</f>
        <v>26.560499999999998</v>
      </c>
      <c r="S377" s="198">
        <v>0</v>
      </c>
      <c r="T377" s="199">
        <f>S377*H377</f>
        <v>0</v>
      </c>
      <c r="U377" s="32"/>
      <c r="V377" s="32"/>
      <c r="W377" s="32"/>
      <c r="X377" s="32"/>
      <c r="Y377" s="32"/>
      <c r="Z377" s="32"/>
      <c r="AA377" s="32"/>
      <c r="AB377" s="32"/>
      <c r="AC377" s="32"/>
      <c r="AD377" s="32"/>
      <c r="AE377" s="32"/>
      <c r="AR377" s="200" t="s">
        <v>184</v>
      </c>
      <c r="AT377" s="200" t="s">
        <v>179</v>
      </c>
      <c r="AU377" s="200" t="s">
        <v>89</v>
      </c>
      <c r="AY377" s="15" t="s">
        <v>177</v>
      </c>
      <c r="BE377" s="201">
        <f>IF(N377="základní",J377,0)</f>
        <v>0</v>
      </c>
      <c r="BF377" s="201">
        <f>IF(N377="snížená",J377,0)</f>
        <v>0</v>
      </c>
      <c r="BG377" s="201">
        <f>IF(N377="zákl. přenesená",J377,0)</f>
        <v>0</v>
      </c>
      <c r="BH377" s="201">
        <f>IF(N377="sníž. přenesená",J377,0)</f>
        <v>0</v>
      </c>
      <c r="BI377" s="201">
        <f>IF(N377="nulová",J377,0)</f>
        <v>0</v>
      </c>
      <c r="BJ377" s="15" t="s">
        <v>87</v>
      </c>
      <c r="BK377" s="201">
        <f>ROUND(I377*H377,2)</f>
        <v>0</v>
      </c>
      <c r="BL377" s="15" t="s">
        <v>184</v>
      </c>
      <c r="BM377" s="200" t="s">
        <v>903</v>
      </c>
    </row>
    <row r="378" spans="1:47" s="2" customFormat="1" ht="19.5">
      <c r="A378" s="32"/>
      <c r="B378" s="33"/>
      <c r="C378" s="34"/>
      <c r="D378" s="202" t="s">
        <v>186</v>
      </c>
      <c r="E378" s="34"/>
      <c r="F378" s="203" t="s">
        <v>375</v>
      </c>
      <c r="G378" s="34"/>
      <c r="H378" s="34"/>
      <c r="I378" s="204"/>
      <c r="J378" s="34"/>
      <c r="K378" s="34"/>
      <c r="L378" s="37"/>
      <c r="M378" s="205"/>
      <c r="N378" s="206"/>
      <c r="O378" s="69"/>
      <c r="P378" s="69"/>
      <c r="Q378" s="69"/>
      <c r="R378" s="69"/>
      <c r="S378" s="69"/>
      <c r="T378" s="70"/>
      <c r="U378" s="32"/>
      <c r="V378" s="32"/>
      <c r="W378" s="32"/>
      <c r="X378" s="32"/>
      <c r="Y378" s="32"/>
      <c r="Z378" s="32"/>
      <c r="AA378" s="32"/>
      <c r="AB378" s="32"/>
      <c r="AC378" s="32"/>
      <c r="AD378" s="32"/>
      <c r="AE378" s="32"/>
      <c r="AT378" s="15" t="s">
        <v>186</v>
      </c>
      <c r="AU378" s="15" t="s">
        <v>89</v>
      </c>
    </row>
    <row r="379" spans="1:65" s="2" customFormat="1" ht="14.45" customHeight="1">
      <c r="A379" s="32"/>
      <c r="B379" s="33"/>
      <c r="C379" s="208" t="s">
        <v>904</v>
      </c>
      <c r="D379" s="208" t="s">
        <v>246</v>
      </c>
      <c r="E379" s="209" t="s">
        <v>377</v>
      </c>
      <c r="F379" s="210" t="s">
        <v>378</v>
      </c>
      <c r="G379" s="211" t="s">
        <v>350</v>
      </c>
      <c r="H379" s="212">
        <v>30.6</v>
      </c>
      <c r="I379" s="213"/>
      <c r="J379" s="214">
        <f>ROUND(I379*H379,2)</f>
        <v>0</v>
      </c>
      <c r="K379" s="210" t="s">
        <v>379</v>
      </c>
      <c r="L379" s="215"/>
      <c r="M379" s="216" t="s">
        <v>1</v>
      </c>
      <c r="N379" s="217" t="s">
        <v>45</v>
      </c>
      <c r="O379" s="69"/>
      <c r="P379" s="198">
        <f>O379*H379</f>
        <v>0</v>
      </c>
      <c r="Q379" s="198">
        <v>0.6</v>
      </c>
      <c r="R379" s="198">
        <f>Q379*H379</f>
        <v>18.36</v>
      </c>
      <c r="S379" s="198">
        <v>0</v>
      </c>
      <c r="T379" s="199">
        <f>S379*H379</f>
        <v>0</v>
      </c>
      <c r="U379" s="32"/>
      <c r="V379" s="32"/>
      <c r="W379" s="32"/>
      <c r="X379" s="32"/>
      <c r="Y379" s="32"/>
      <c r="Z379" s="32"/>
      <c r="AA379" s="32"/>
      <c r="AB379" s="32"/>
      <c r="AC379" s="32"/>
      <c r="AD379" s="32"/>
      <c r="AE379" s="32"/>
      <c r="AR379" s="200" t="s">
        <v>218</v>
      </c>
      <c r="AT379" s="200" t="s">
        <v>246</v>
      </c>
      <c r="AU379" s="200" t="s">
        <v>89</v>
      </c>
      <c r="AY379" s="15" t="s">
        <v>177</v>
      </c>
      <c r="BE379" s="201">
        <f>IF(N379="základní",J379,0)</f>
        <v>0</v>
      </c>
      <c r="BF379" s="201">
        <f>IF(N379="snížená",J379,0)</f>
        <v>0</v>
      </c>
      <c r="BG379" s="201">
        <f>IF(N379="zákl. přenesená",J379,0)</f>
        <v>0</v>
      </c>
      <c r="BH379" s="201">
        <f>IF(N379="sníž. přenesená",J379,0)</f>
        <v>0</v>
      </c>
      <c r="BI379" s="201">
        <f>IF(N379="nulová",J379,0)</f>
        <v>0</v>
      </c>
      <c r="BJ379" s="15" t="s">
        <v>87</v>
      </c>
      <c r="BK379" s="201">
        <f>ROUND(I379*H379,2)</f>
        <v>0</v>
      </c>
      <c r="BL379" s="15" t="s">
        <v>184</v>
      </c>
      <c r="BM379" s="200" t="s">
        <v>905</v>
      </c>
    </row>
    <row r="380" spans="1:47" s="2" customFormat="1" ht="11.25">
      <c r="A380" s="32"/>
      <c r="B380" s="33"/>
      <c r="C380" s="34"/>
      <c r="D380" s="202" t="s">
        <v>186</v>
      </c>
      <c r="E380" s="34"/>
      <c r="F380" s="203" t="s">
        <v>378</v>
      </c>
      <c r="G380" s="34"/>
      <c r="H380" s="34"/>
      <c r="I380" s="204"/>
      <c r="J380" s="34"/>
      <c r="K380" s="34"/>
      <c r="L380" s="37"/>
      <c r="M380" s="205"/>
      <c r="N380" s="206"/>
      <c r="O380" s="69"/>
      <c r="P380" s="69"/>
      <c r="Q380" s="69"/>
      <c r="R380" s="69"/>
      <c r="S380" s="69"/>
      <c r="T380" s="70"/>
      <c r="U380" s="32"/>
      <c r="V380" s="32"/>
      <c r="W380" s="32"/>
      <c r="X380" s="32"/>
      <c r="Y380" s="32"/>
      <c r="Z380" s="32"/>
      <c r="AA380" s="32"/>
      <c r="AB380" s="32"/>
      <c r="AC380" s="32"/>
      <c r="AD380" s="32"/>
      <c r="AE380" s="32"/>
      <c r="AT380" s="15" t="s">
        <v>186</v>
      </c>
      <c r="AU380" s="15" t="s">
        <v>89</v>
      </c>
    </row>
    <row r="381" spans="2:51" s="13" customFormat="1" ht="11.25">
      <c r="B381" s="222"/>
      <c r="C381" s="223"/>
      <c r="D381" s="202" t="s">
        <v>630</v>
      </c>
      <c r="E381" s="224" t="s">
        <v>1</v>
      </c>
      <c r="F381" s="225" t="s">
        <v>906</v>
      </c>
      <c r="G381" s="223"/>
      <c r="H381" s="226">
        <v>30.6</v>
      </c>
      <c r="I381" s="227"/>
      <c r="J381" s="223"/>
      <c r="K381" s="223"/>
      <c r="L381" s="228"/>
      <c r="M381" s="229"/>
      <c r="N381" s="230"/>
      <c r="O381" s="230"/>
      <c r="P381" s="230"/>
      <c r="Q381" s="230"/>
      <c r="R381" s="230"/>
      <c r="S381" s="230"/>
      <c r="T381" s="231"/>
      <c r="AT381" s="232" t="s">
        <v>630</v>
      </c>
      <c r="AU381" s="232" t="s">
        <v>89</v>
      </c>
      <c r="AV381" s="13" t="s">
        <v>89</v>
      </c>
      <c r="AW381" s="13" t="s">
        <v>36</v>
      </c>
      <c r="AX381" s="13" t="s">
        <v>87</v>
      </c>
      <c r="AY381" s="232" t="s">
        <v>177</v>
      </c>
    </row>
    <row r="382" spans="1:65" s="2" customFormat="1" ht="24.2" customHeight="1">
      <c r="A382" s="32"/>
      <c r="B382" s="33"/>
      <c r="C382" s="189" t="s">
        <v>907</v>
      </c>
      <c r="D382" s="189" t="s">
        <v>179</v>
      </c>
      <c r="E382" s="190" t="s">
        <v>387</v>
      </c>
      <c r="F382" s="191" t="s">
        <v>388</v>
      </c>
      <c r="G382" s="192" t="s">
        <v>350</v>
      </c>
      <c r="H382" s="193">
        <v>155</v>
      </c>
      <c r="I382" s="194"/>
      <c r="J382" s="195">
        <f>ROUND(I382*H382,2)</f>
        <v>0</v>
      </c>
      <c r="K382" s="191" t="s">
        <v>183</v>
      </c>
      <c r="L382" s="37"/>
      <c r="M382" s="196" t="s">
        <v>1</v>
      </c>
      <c r="N382" s="197" t="s">
        <v>45</v>
      </c>
      <c r="O382" s="69"/>
      <c r="P382" s="198">
        <f>O382*H382</f>
        <v>0</v>
      </c>
      <c r="Q382" s="198">
        <v>0</v>
      </c>
      <c r="R382" s="198">
        <f>Q382*H382</f>
        <v>0</v>
      </c>
      <c r="S382" s="198">
        <v>0.194</v>
      </c>
      <c r="T382" s="199">
        <f>S382*H382</f>
        <v>30.07</v>
      </c>
      <c r="U382" s="32"/>
      <c r="V382" s="32"/>
      <c r="W382" s="32"/>
      <c r="X382" s="32"/>
      <c r="Y382" s="32"/>
      <c r="Z382" s="32"/>
      <c r="AA382" s="32"/>
      <c r="AB382" s="32"/>
      <c r="AC382" s="32"/>
      <c r="AD382" s="32"/>
      <c r="AE382" s="32"/>
      <c r="AR382" s="200" t="s">
        <v>184</v>
      </c>
      <c r="AT382" s="200" t="s">
        <v>179</v>
      </c>
      <c r="AU382" s="200" t="s">
        <v>89</v>
      </c>
      <c r="AY382" s="15" t="s">
        <v>177</v>
      </c>
      <c r="BE382" s="201">
        <f>IF(N382="základní",J382,0)</f>
        <v>0</v>
      </c>
      <c r="BF382" s="201">
        <f>IF(N382="snížená",J382,0)</f>
        <v>0</v>
      </c>
      <c r="BG382" s="201">
        <f>IF(N382="zákl. přenesená",J382,0)</f>
        <v>0</v>
      </c>
      <c r="BH382" s="201">
        <f>IF(N382="sníž. přenesená",J382,0)</f>
        <v>0</v>
      </c>
      <c r="BI382" s="201">
        <f>IF(N382="nulová",J382,0)</f>
        <v>0</v>
      </c>
      <c r="BJ382" s="15" t="s">
        <v>87</v>
      </c>
      <c r="BK382" s="201">
        <f>ROUND(I382*H382,2)</f>
        <v>0</v>
      </c>
      <c r="BL382" s="15" t="s">
        <v>184</v>
      </c>
      <c r="BM382" s="200" t="s">
        <v>908</v>
      </c>
    </row>
    <row r="383" spans="1:47" s="2" customFormat="1" ht="58.5">
      <c r="A383" s="32"/>
      <c r="B383" s="33"/>
      <c r="C383" s="34"/>
      <c r="D383" s="202" t="s">
        <v>186</v>
      </c>
      <c r="E383" s="34"/>
      <c r="F383" s="203" t="s">
        <v>390</v>
      </c>
      <c r="G383" s="34"/>
      <c r="H383" s="34"/>
      <c r="I383" s="204"/>
      <c r="J383" s="34"/>
      <c r="K383" s="34"/>
      <c r="L383" s="37"/>
      <c r="M383" s="205"/>
      <c r="N383" s="206"/>
      <c r="O383" s="69"/>
      <c r="P383" s="69"/>
      <c r="Q383" s="69"/>
      <c r="R383" s="69"/>
      <c r="S383" s="69"/>
      <c r="T383" s="70"/>
      <c r="U383" s="32"/>
      <c r="V383" s="32"/>
      <c r="W383" s="32"/>
      <c r="X383" s="32"/>
      <c r="Y383" s="32"/>
      <c r="Z383" s="32"/>
      <c r="AA383" s="32"/>
      <c r="AB383" s="32"/>
      <c r="AC383" s="32"/>
      <c r="AD383" s="32"/>
      <c r="AE383" s="32"/>
      <c r="AT383" s="15" t="s">
        <v>186</v>
      </c>
      <c r="AU383" s="15" t="s">
        <v>89</v>
      </c>
    </row>
    <row r="384" spans="1:47" s="2" customFormat="1" ht="39">
      <c r="A384" s="32"/>
      <c r="B384" s="33"/>
      <c r="C384" s="34"/>
      <c r="D384" s="202" t="s">
        <v>188</v>
      </c>
      <c r="E384" s="34"/>
      <c r="F384" s="207" t="s">
        <v>909</v>
      </c>
      <c r="G384" s="34"/>
      <c r="H384" s="34"/>
      <c r="I384" s="204"/>
      <c r="J384" s="34"/>
      <c r="K384" s="34"/>
      <c r="L384" s="37"/>
      <c r="M384" s="205"/>
      <c r="N384" s="206"/>
      <c r="O384" s="69"/>
      <c r="P384" s="69"/>
      <c r="Q384" s="69"/>
      <c r="R384" s="69"/>
      <c r="S384" s="69"/>
      <c r="T384" s="70"/>
      <c r="U384" s="32"/>
      <c r="V384" s="32"/>
      <c r="W384" s="32"/>
      <c r="X384" s="32"/>
      <c r="Y384" s="32"/>
      <c r="Z384" s="32"/>
      <c r="AA384" s="32"/>
      <c r="AB384" s="32"/>
      <c r="AC384" s="32"/>
      <c r="AD384" s="32"/>
      <c r="AE384" s="32"/>
      <c r="AT384" s="15" t="s">
        <v>188</v>
      </c>
      <c r="AU384" s="15" t="s">
        <v>89</v>
      </c>
    </row>
    <row r="385" spans="2:63" s="12" customFormat="1" ht="22.9" customHeight="1">
      <c r="B385" s="173"/>
      <c r="C385" s="174"/>
      <c r="D385" s="175" t="s">
        <v>79</v>
      </c>
      <c r="E385" s="187" t="s">
        <v>392</v>
      </c>
      <c r="F385" s="187" t="s">
        <v>393</v>
      </c>
      <c r="G385" s="174"/>
      <c r="H385" s="174"/>
      <c r="I385" s="177"/>
      <c r="J385" s="188">
        <f>BK385</f>
        <v>0</v>
      </c>
      <c r="K385" s="174"/>
      <c r="L385" s="179"/>
      <c r="M385" s="180"/>
      <c r="N385" s="181"/>
      <c r="O385" s="181"/>
      <c r="P385" s="182">
        <f>SUM(P386:P392)</f>
        <v>0</v>
      </c>
      <c r="Q385" s="181"/>
      <c r="R385" s="182">
        <f>SUM(R386:R392)</f>
        <v>0</v>
      </c>
      <c r="S385" s="181"/>
      <c r="T385" s="183">
        <f>SUM(T386:T392)</f>
        <v>0</v>
      </c>
      <c r="AR385" s="184" t="s">
        <v>87</v>
      </c>
      <c r="AT385" s="185" t="s">
        <v>79</v>
      </c>
      <c r="AU385" s="185" t="s">
        <v>87</v>
      </c>
      <c r="AY385" s="184" t="s">
        <v>177</v>
      </c>
      <c r="BK385" s="186">
        <f>SUM(BK386:BK392)</f>
        <v>0</v>
      </c>
    </row>
    <row r="386" spans="1:65" s="2" customFormat="1" ht="24.2" customHeight="1">
      <c r="A386" s="32"/>
      <c r="B386" s="33"/>
      <c r="C386" s="189" t="s">
        <v>910</v>
      </c>
      <c r="D386" s="189" t="s">
        <v>179</v>
      </c>
      <c r="E386" s="190" t="s">
        <v>400</v>
      </c>
      <c r="F386" s="191" t="s">
        <v>401</v>
      </c>
      <c r="G386" s="192" t="s">
        <v>231</v>
      </c>
      <c r="H386" s="193">
        <v>30.07</v>
      </c>
      <c r="I386" s="194"/>
      <c r="J386" s="195">
        <f>ROUND(I386*H386,2)</f>
        <v>0</v>
      </c>
      <c r="K386" s="191" t="s">
        <v>183</v>
      </c>
      <c r="L386" s="37"/>
      <c r="M386" s="196" t="s">
        <v>1</v>
      </c>
      <c r="N386" s="197" t="s">
        <v>45</v>
      </c>
      <c r="O386" s="69"/>
      <c r="P386" s="198">
        <f>O386*H386</f>
        <v>0</v>
      </c>
      <c r="Q386" s="198">
        <v>0</v>
      </c>
      <c r="R386" s="198">
        <f>Q386*H386</f>
        <v>0</v>
      </c>
      <c r="S386" s="198">
        <v>0</v>
      </c>
      <c r="T386" s="199">
        <f>S386*H386</f>
        <v>0</v>
      </c>
      <c r="U386" s="32"/>
      <c r="V386" s="32"/>
      <c r="W386" s="32"/>
      <c r="X386" s="32"/>
      <c r="Y386" s="32"/>
      <c r="Z386" s="32"/>
      <c r="AA386" s="32"/>
      <c r="AB386" s="32"/>
      <c r="AC386" s="32"/>
      <c r="AD386" s="32"/>
      <c r="AE386" s="32"/>
      <c r="AR386" s="200" t="s">
        <v>184</v>
      </c>
      <c r="AT386" s="200" t="s">
        <v>179</v>
      </c>
      <c r="AU386" s="200" t="s">
        <v>89</v>
      </c>
      <c r="AY386" s="15" t="s">
        <v>177</v>
      </c>
      <c r="BE386" s="201">
        <f>IF(N386="základní",J386,0)</f>
        <v>0</v>
      </c>
      <c r="BF386" s="201">
        <f>IF(N386="snížená",J386,0)</f>
        <v>0</v>
      </c>
      <c r="BG386" s="201">
        <f>IF(N386="zákl. přenesená",J386,0)</f>
        <v>0</v>
      </c>
      <c r="BH386" s="201">
        <f>IF(N386="sníž. přenesená",J386,0)</f>
        <v>0</v>
      </c>
      <c r="BI386" s="201">
        <f>IF(N386="nulová",J386,0)</f>
        <v>0</v>
      </c>
      <c r="BJ386" s="15" t="s">
        <v>87</v>
      </c>
      <c r="BK386" s="201">
        <f>ROUND(I386*H386,2)</f>
        <v>0</v>
      </c>
      <c r="BL386" s="15" t="s">
        <v>184</v>
      </c>
      <c r="BM386" s="200" t="s">
        <v>911</v>
      </c>
    </row>
    <row r="387" spans="1:47" s="2" customFormat="1" ht="29.25">
      <c r="A387" s="32"/>
      <c r="B387" s="33"/>
      <c r="C387" s="34"/>
      <c r="D387" s="202" t="s">
        <v>186</v>
      </c>
      <c r="E387" s="34"/>
      <c r="F387" s="203" t="s">
        <v>403</v>
      </c>
      <c r="G387" s="34"/>
      <c r="H387" s="34"/>
      <c r="I387" s="204"/>
      <c r="J387" s="34"/>
      <c r="K387" s="34"/>
      <c r="L387" s="37"/>
      <c r="M387" s="205"/>
      <c r="N387" s="206"/>
      <c r="O387" s="69"/>
      <c r="P387" s="69"/>
      <c r="Q387" s="69"/>
      <c r="R387" s="69"/>
      <c r="S387" s="69"/>
      <c r="T387" s="70"/>
      <c r="U387" s="32"/>
      <c r="V387" s="32"/>
      <c r="W387" s="32"/>
      <c r="X387" s="32"/>
      <c r="Y387" s="32"/>
      <c r="Z387" s="32"/>
      <c r="AA387" s="32"/>
      <c r="AB387" s="32"/>
      <c r="AC387" s="32"/>
      <c r="AD387" s="32"/>
      <c r="AE387" s="32"/>
      <c r="AT387" s="15" t="s">
        <v>186</v>
      </c>
      <c r="AU387" s="15" t="s">
        <v>89</v>
      </c>
    </row>
    <row r="388" spans="1:65" s="2" customFormat="1" ht="14.45" customHeight="1">
      <c r="A388" s="32"/>
      <c r="B388" s="33"/>
      <c r="C388" s="189" t="s">
        <v>912</v>
      </c>
      <c r="D388" s="189" t="s">
        <v>179</v>
      </c>
      <c r="E388" s="190" t="s">
        <v>405</v>
      </c>
      <c r="F388" s="191" t="s">
        <v>406</v>
      </c>
      <c r="G388" s="192" t="s">
        <v>231</v>
      </c>
      <c r="H388" s="193">
        <v>30.07</v>
      </c>
      <c r="I388" s="194"/>
      <c r="J388" s="195">
        <f>ROUND(I388*H388,2)</f>
        <v>0</v>
      </c>
      <c r="K388" s="191" t="s">
        <v>183</v>
      </c>
      <c r="L388" s="37"/>
      <c r="M388" s="196" t="s">
        <v>1</v>
      </c>
      <c r="N388" s="197" t="s">
        <v>45</v>
      </c>
      <c r="O388" s="69"/>
      <c r="P388" s="198">
        <f>O388*H388</f>
        <v>0</v>
      </c>
      <c r="Q388" s="198">
        <v>0</v>
      </c>
      <c r="R388" s="198">
        <f>Q388*H388</f>
        <v>0</v>
      </c>
      <c r="S388" s="198">
        <v>0</v>
      </c>
      <c r="T388" s="199">
        <f>S388*H388</f>
        <v>0</v>
      </c>
      <c r="U388" s="32"/>
      <c r="V388" s="32"/>
      <c r="W388" s="32"/>
      <c r="X388" s="32"/>
      <c r="Y388" s="32"/>
      <c r="Z388" s="32"/>
      <c r="AA388" s="32"/>
      <c r="AB388" s="32"/>
      <c r="AC388" s="32"/>
      <c r="AD388" s="32"/>
      <c r="AE388" s="32"/>
      <c r="AR388" s="200" t="s">
        <v>184</v>
      </c>
      <c r="AT388" s="200" t="s">
        <v>179</v>
      </c>
      <c r="AU388" s="200" t="s">
        <v>89</v>
      </c>
      <c r="AY388" s="15" t="s">
        <v>177</v>
      </c>
      <c r="BE388" s="201">
        <f>IF(N388="základní",J388,0)</f>
        <v>0</v>
      </c>
      <c r="BF388" s="201">
        <f>IF(N388="snížená",J388,0)</f>
        <v>0</v>
      </c>
      <c r="BG388" s="201">
        <f>IF(N388="zákl. přenesená",J388,0)</f>
        <v>0</v>
      </c>
      <c r="BH388" s="201">
        <f>IF(N388="sníž. přenesená",J388,0)</f>
        <v>0</v>
      </c>
      <c r="BI388" s="201">
        <f>IF(N388="nulová",J388,0)</f>
        <v>0</v>
      </c>
      <c r="BJ388" s="15" t="s">
        <v>87</v>
      </c>
      <c r="BK388" s="201">
        <f>ROUND(I388*H388,2)</f>
        <v>0</v>
      </c>
      <c r="BL388" s="15" t="s">
        <v>184</v>
      </c>
      <c r="BM388" s="200" t="s">
        <v>913</v>
      </c>
    </row>
    <row r="389" spans="1:47" s="2" customFormat="1" ht="19.5">
      <c r="A389" s="32"/>
      <c r="B389" s="33"/>
      <c r="C389" s="34"/>
      <c r="D389" s="202" t="s">
        <v>186</v>
      </c>
      <c r="E389" s="34"/>
      <c r="F389" s="203" t="s">
        <v>408</v>
      </c>
      <c r="G389" s="34"/>
      <c r="H389" s="34"/>
      <c r="I389" s="204"/>
      <c r="J389" s="34"/>
      <c r="K389" s="34"/>
      <c r="L389" s="37"/>
      <c r="M389" s="205"/>
      <c r="N389" s="206"/>
      <c r="O389" s="69"/>
      <c r="P389" s="69"/>
      <c r="Q389" s="69"/>
      <c r="R389" s="69"/>
      <c r="S389" s="69"/>
      <c r="T389" s="70"/>
      <c r="U389" s="32"/>
      <c r="V389" s="32"/>
      <c r="W389" s="32"/>
      <c r="X389" s="32"/>
      <c r="Y389" s="32"/>
      <c r="Z389" s="32"/>
      <c r="AA389" s="32"/>
      <c r="AB389" s="32"/>
      <c r="AC389" s="32"/>
      <c r="AD389" s="32"/>
      <c r="AE389" s="32"/>
      <c r="AT389" s="15" t="s">
        <v>186</v>
      </c>
      <c r="AU389" s="15" t="s">
        <v>89</v>
      </c>
    </row>
    <row r="390" spans="1:65" s="2" customFormat="1" ht="24.2" customHeight="1">
      <c r="A390" s="32"/>
      <c r="B390" s="33"/>
      <c r="C390" s="189" t="s">
        <v>914</v>
      </c>
      <c r="D390" s="189" t="s">
        <v>179</v>
      </c>
      <c r="E390" s="190" t="s">
        <v>410</v>
      </c>
      <c r="F390" s="191" t="s">
        <v>411</v>
      </c>
      <c r="G390" s="192" t="s">
        <v>231</v>
      </c>
      <c r="H390" s="193">
        <v>120.28</v>
      </c>
      <c r="I390" s="194"/>
      <c r="J390" s="195">
        <f>ROUND(I390*H390,2)</f>
        <v>0</v>
      </c>
      <c r="K390" s="191" t="s">
        <v>183</v>
      </c>
      <c r="L390" s="37"/>
      <c r="M390" s="196" t="s">
        <v>1</v>
      </c>
      <c r="N390" s="197" t="s">
        <v>45</v>
      </c>
      <c r="O390" s="69"/>
      <c r="P390" s="198">
        <f>O390*H390</f>
        <v>0</v>
      </c>
      <c r="Q390" s="198">
        <v>0</v>
      </c>
      <c r="R390" s="198">
        <f>Q390*H390</f>
        <v>0</v>
      </c>
      <c r="S390" s="198">
        <v>0</v>
      </c>
      <c r="T390" s="199">
        <f>S390*H390</f>
        <v>0</v>
      </c>
      <c r="U390" s="32"/>
      <c r="V390" s="32"/>
      <c r="W390" s="32"/>
      <c r="X390" s="32"/>
      <c r="Y390" s="32"/>
      <c r="Z390" s="32"/>
      <c r="AA390" s="32"/>
      <c r="AB390" s="32"/>
      <c r="AC390" s="32"/>
      <c r="AD390" s="32"/>
      <c r="AE390" s="32"/>
      <c r="AR390" s="200" t="s">
        <v>184</v>
      </c>
      <c r="AT390" s="200" t="s">
        <v>179</v>
      </c>
      <c r="AU390" s="200" t="s">
        <v>89</v>
      </c>
      <c r="AY390" s="15" t="s">
        <v>177</v>
      </c>
      <c r="BE390" s="201">
        <f>IF(N390="základní",J390,0)</f>
        <v>0</v>
      </c>
      <c r="BF390" s="201">
        <f>IF(N390="snížená",J390,0)</f>
        <v>0</v>
      </c>
      <c r="BG390" s="201">
        <f>IF(N390="zákl. přenesená",J390,0)</f>
        <v>0</v>
      </c>
      <c r="BH390" s="201">
        <f>IF(N390="sníž. přenesená",J390,0)</f>
        <v>0</v>
      </c>
      <c r="BI390" s="201">
        <f>IF(N390="nulová",J390,0)</f>
        <v>0</v>
      </c>
      <c r="BJ390" s="15" t="s">
        <v>87</v>
      </c>
      <c r="BK390" s="201">
        <f>ROUND(I390*H390,2)</f>
        <v>0</v>
      </c>
      <c r="BL390" s="15" t="s">
        <v>184</v>
      </c>
      <c r="BM390" s="200" t="s">
        <v>915</v>
      </c>
    </row>
    <row r="391" spans="1:47" s="2" customFormat="1" ht="29.25">
      <c r="A391" s="32"/>
      <c r="B391" s="33"/>
      <c r="C391" s="34"/>
      <c r="D391" s="202" t="s">
        <v>186</v>
      </c>
      <c r="E391" s="34"/>
      <c r="F391" s="203" t="s">
        <v>413</v>
      </c>
      <c r="G391" s="34"/>
      <c r="H391" s="34"/>
      <c r="I391" s="204"/>
      <c r="J391" s="34"/>
      <c r="K391" s="34"/>
      <c r="L391" s="37"/>
      <c r="M391" s="205"/>
      <c r="N391" s="206"/>
      <c r="O391" s="69"/>
      <c r="P391" s="69"/>
      <c r="Q391" s="69"/>
      <c r="R391" s="69"/>
      <c r="S391" s="69"/>
      <c r="T391" s="70"/>
      <c r="U391" s="32"/>
      <c r="V391" s="32"/>
      <c r="W391" s="32"/>
      <c r="X391" s="32"/>
      <c r="Y391" s="32"/>
      <c r="Z391" s="32"/>
      <c r="AA391" s="32"/>
      <c r="AB391" s="32"/>
      <c r="AC391" s="32"/>
      <c r="AD391" s="32"/>
      <c r="AE391" s="32"/>
      <c r="AT391" s="15" t="s">
        <v>186</v>
      </c>
      <c r="AU391" s="15" t="s">
        <v>89</v>
      </c>
    </row>
    <row r="392" spans="1:47" s="2" customFormat="1" ht="19.5">
      <c r="A392" s="32"/>
      <c r="B392" s="33"/>
      <c r="C392" s="34"/>
      <c r="D392" s="202" t="s">
        <v>188</v>
      </c>
      <c r="E392" s="34"/>
      <c r="F392" s="207" t="s">
        <v>652</v>
      </c>
      <c r="G392" s="34"/>
      <c r="H392" s="34"/>
      <c r="I392" s="204"/>
      <c r="J392" s="34"/>
      <c r="K392" s="34"/>
      <c r="L392" s="37"/>
      <c r="M392" s="205"/>
      <c r="N392" s="206"/>
      <c r="O392" s="69"/>
      <c r="P392" s="69"/>
      <c r="Q392" s="69"/>
      <c r="R392" s="69"/>
      <c r="S392" s="69"/>
      <c r="T392" s="70"/>
      <c r="U392" s="32"/>
      <c r="V392" s="32"/>
      <c r="W392" s="32"/>
      <c r="X392" s="32"/>
      <c r="Y392" s="32"/>
      <c r="Z392" s="32"/>
      <c r="AA392" s="32"/>
      <c r="AB392" s="32"/>
      <c r="AC392" s="32"/>
      <c r="AD392" s="32"/>
      <c r="AE392" s="32"/>
      <c r="AT392" s="15" t="s">
        <v>188</v>
      </c>
      <c r="AU392" s="15" t="s">
        <v>89</v>
      </c>
    </row>
    <row r="393" spans="2:63" s="12" customFormat="1" ht="22.9" customHeight="1">
      <c r="B393" s="173"/>
      <c r="C393" s="174"/>
      <c r="D393" s="175" t="s">
        <v>79</v>
      </c>
      <c r="E393" s="187" t="s">
        <v>415</v>
      </c>
      <c r="F393" s="187" t="s">
        <v>416</v>
      </c>
      <c r="G393" s="174"/>
      <c r="H393" s="174"/>
      <c r="I393" s="177"/>
      <c r="J393" s="188">
        <f>BK393</f>
        <v>0</v>
      </c>
      <c r="K393" s="174"/>
      <c r="L393" s="179"/>
      <c r="M393" s="180"/>
      <c r="N393" s="181"/>
      <c r="O393" s="181"/>
      <c r="P393" s="182">
        <f>SUM(P394:P395)</f>
        <v>0</v>
      </c>
      <c r="Q393" s="181"/>
      <c r="R393" s="182">
        <f>SUM(R394:R395)</f>
        <v>0</v>
      </c>
      <c r="S393" s="181"/>
      <c r="T393" s="183">
        <f>SUM(T394:T395)</f>
        <v>0</v>
      </c>
      <c r="AR393" s="184" t="s">
        <v>87</v>
      </c>
      <c r="AT393" s="185" t="s">
        <v>79</v>
      </c>
      <c r="AU393" s="185" t="s">
        <v>87</v>
      </c>
      <c r="AY393" s="184" t="s">
        <v>177</v>
      </c>
      <c r="BK393" s="186">
        <f>SUM(BK394:BK395)</f>
        <v>0</v>
      </c>
    </row>
    <row r="394" spans="1:65" s="2" customFormat="1" ht="24.2" customHeight="1">
      <c r="A394" s="32"/>
      <c r="B394" s="33"/>
      <c r="C394" s="189" t="s">
        <v>916</v>
      </c>
      <c r="D394" s="189" t="s">
        <v>179</v>
      </c>
      <c r="E394" s="190" t="s">
        <v>418</v>
      </c>
      <c r="F394" s="191" t="s">
        <v>419</v>
      </c>
      <c r="G394" s="192" t="s">
        <v>231</v>
      </c>
      <c r="H394" s="193">
        <v>15371.961</v>
      </c>
      <c r="I394" s="194"/>
      <c r="J394" s="195">
        <f>ROUND(I394*H394,2)</f>
        <v>0</v>
      </c>
      <c r="K394" s="191" t="s">
        <v>183</v>
      </c>
      <c r="L394" s="37"/>
      <c r="M394" s="196" t="s">
        <v>1</v>
      </c>
      <c r="N394" s="197" t="s">
        <v>45</v>
      </c>
      <c r="O394" s="69"/>
      <c r="P394" s="198">
        <f>O394*H394</f>
        <v>0</v>
      </c>
      <c r="Q394" s="198">
        <v>0</v>
      </c>
      <c r="R394" s="198">
        <f>Q394*H394</f>
        <v>0</v>
      </c>
      <c r="S394" s="198">
        <v>0</v>
      </c>
      <c r="T394" s="199">
        <f>S394*H394</f>
        <v>0</v>
      </c>
      <c r="U394" s="32"/>
      <c r="V394" s="32"/>
      <c r="W394" s="32"/>
      <c r="X394" s="32"/>
      <c r="Y394" s="32"/>
      <c r="Z394" s="32"/>
      <c r="AA394" s="32"/>
      <c r="AB394" s="32"/>
      <c r="AC394" s="32"/>
      <c r="AD394" s="32"/>
      <c r="AE394" s="32"/>
      <c r="AR394" s="200" t="s">
        <v>184</v>
      </c>
      <c r="AT394" s="200" t="s">
        <v>179</v>
      </c>
      <c r="AU394" s="200" t="s">
        <v>89</v>
      </c>
      <c r="AY394" s="15" t="s">
        <v>177</v>
      </c>
      <c r="BE394" s="201">
        <f>IF(N394="základní",J394,0)</f>
        <v>0</v>
      </c>
      <c r="BF394" s="201">
        <f>IF(N394="snížená",J394,0)</f>
        <v>0</v>
      </c>
      <c r="BG394" s="201">
        <f>IF(N394="zákl. přenesená",J394,0)</f>
        <v>0</v>
      </c>
      <c r="BH394" s="201">
        <f>IF(N394="sníž. přenesená",J394,0)</f>
        <v>0</v>
      </c>
      <c r="BI394" s="201">
        <f>IF(N394="nulová",J394,0)</f>
        <v>0</v>
      </c>
      <c r="BJ394" s="15" t="s">
        <v>87</v>
      </c>
      <c r="BK394" s="201">
        <f>ROUND(I394*H394,2)</f>
        <v>0</v>
      </c>
      <c r="BL394" s="15" t="s">
        <v>184</v>
      </c>
      <c r="BM394" s="200" t="s">
        <v>917</v>
      </c>
    </row>
    <row r="395" spans="1:47" s="2" customFormat="1" ht="29.25">
      <c r="A395" s="32"/>
      <c r="B395" s="33"/>
      <c r="C395" s="34"/>
      <c r="D395" s="202" t="s">
        <v>186</v>
      </c>
      <c r="E395" s="34"/>
      <c r="F395" s="203" t="s">
        <v>421</v>
      </c>
      <c r="G395" s="34"/>
      <c r="H395" s="34"/>
      <c r="I395" s="204"/>
      <c r="J395" s="34"/>
      <c r="K395" s="34"/>
      <c r="L395" s="37"/>
      <c r="M395" s="205"/>
      <c r="N395" s="206"/>
      <c r="O395" s="69"/>
      <c r="P395" s="69"/>
      <c r="Q395" s="69"/>
      <c r="R395" s="69"/>
      <c r="S395" s="69"/>
      <c r="T395" s="70"/>
      <c r="U395" s="32"/>
      <c r="V395" s="32"/>
      <c r="W395" s="32"/>
      <c r="X395" s="32"/>
      <c r="Y395" s="32"/>
      <c r="Z395" s="32"/>
      <c r="AA395" s="32"/>
      <c r="AB395" s="32"/>
      <c r="AC395" s="32"/>
      <c r="AD395" s="32"/>
      <c r="AE395" s="32"/>
      <c r="AT395" s="15" t="s">
        <v>186</v>
      </c>
      <c r="AU395" s="15" t="s">
        <v>89</v>
      </c>
    </row>
    <row r="396" spans="2:63" s="12" customFormat="1" ht="25.9" customHeight="1">
      <c r="B396" s="173"/>
      <c r="C396" s="174"/>
      <c r="D396" s="175" t="s">
        <v>79</v>
      </c>
      <c r="E396" s="176" t="s">
        <v>422</v>
      </c>
      <c r="F396" s="176" t="s">
        <v>423</v>
      </c>
      <c r="G396" s="174"/>
      <c r="H396" s="174"/>
      <c r="I396" s="177"/>
      <c r="J396" s="178">
        <f>BK396</f>
        <v>0</v>
      </c>
      <c r="K396" s="174"/>
      <c r="L396" s="179"/>
      <c r="M396" s="180"/>
      <c r="N396" s="181"/>
      <c r="O396" s="181"/>
      <c r="P396" s="182">
        <f>P397+P412+P417+P422+P425+P429</f>
        <v>0</v>
      </c>
      <c r="Q396" s="181"/>
      <c r="R396" s="182">
        <f>R397+R412+R417+R422+R425+R429</f>
        <v>0</v>
      </c>
      <c r="S396" s="181"/>
      <c r="T396" s="183">
        <f>T397+T412+T417+T422+T425+T429</f>
        <v>0</v>
      </c>
      <c r="AR396" s="184" t="s">
        <v>207</v>
      </c>
      <c r="AT396" s="185" t="s">
        <v>79</v>
      </c>
      <c r="AU396" s="185" t="s">
        <v>80</v>
      </c>
      <c r="AY396" s="184" t="s">
        <v>177</v>
      </c>
      <c r="BK396" s="186">
        <f>BK397+BK412+BK417+BK422+BK425+BK429</f>
        <v>0</v>
      </c>
    </row>
    <row r="397" spans="2:63" s="12" customFormat="1" ht="22.9" customHeight="1">
      <c r="B397" s="173"/>
      <c r="C397" s="174"/>
      <c r="D397" s="175" t="s">
        <v>79</v>
      </c>
      <c r="E397" s="187" t="s">
        <v>424</v>
      </c>
      <c r="F397" s="187" t="s">
        <v>425</v>
      </c>
      <c r="G397" s="174"/>
      <c r="H397" s="174"/>
      <c r="I397" s="177"/>
      <c r="J397" s="188">
        <f>BK397</f>
        <v>0</v>
      </c>
      <c r="K397" s="174"/>
      <c r="L397" s="179"/>
      <c r="M397" s="180"/>
      <c r="N397" s="181"/>
      <c r="O397" s="181"/>
      <c r="P397" s="182">
        <f>SUM(P398:P411)</f>
        <v>0</v>
      </c>
      <c r="Q397" s="181"/>
      <c r="R397" s="182">
        <f>SUM(R398:R411)</f>
        <v>0</v>
      </c>
      <c r="S397" s="181"/>
      <c r="T397" s="183">
        <f>SUM(T398:T411)</f>
        <v>0</v>
      </c>
      <c r="AR397" s="184" t="s">
        <v>207</v>
      </c>
      <c r="AT397" s="185" t="s">
        <v>79</v>
      </c>
      <c r="AU397" s="185" t="s">
        <v>87</v>
      </c>
      <c r="AY397" s="184" t="s">
        <v>177</v>
      </c>
      <c r="BK397" s="186">
        <f>SUM(BK398:BK411)</f>
        <v>0</v>
      </c>
    </row>
    <row r="398" spans="1:65" s="2" customFormat="1" ht="14.45" customHeight="1">
      <c r="A398" s="32"/>
      <c r="B398" s="33"/>
      <c r="C398" s="189" t="s">
        <v>918</v>
      </c>
      <c r="D398" s="189" t="s">
        <v>179</v>
      </c>
      <c r="E398" s="190" t="s">
        <v>427</v>
      </c>
      <c r="F398" s="191" t="s">
        <v>428</v>
      </c>
      <c r="G398" s="192" t="s">
        <v>429</v>
      </c>
      <c r="H398" s="193">
        <v>1</v>
      </c>
      <c r="I398" s="194"/>
      <c r="J398" s="195">
        <f>ROUND(I398*H398,2)</f>
        <v>0</v>
      </c>
      <c r="K398" s="191" t="s">
        <v>183</v>
      </c>
      <c r="L398" s="37"/>
      <c r="M398" s="196" t="s">
        <v>1</v>
      </c>
      <c r="N398" s="197" t="s">
        <v>45</v>
      </c>
      <c r="O398" s="69"/>
      <c r="P398" s="198">
        <f>O398*H398</f>
        <v>0</v>
      </c>
      <c r="Q398" s="198">
        <v>0</v>
      </c>
      <c r="R398" s="198">
        <f>Q398*H398</f>
        <v>0</v>
      </c>
      <c r="S398" s="198">
        <v>0</v>
      </c>
      <c r="T398" s="199">
        <f>S398*H398</f>
        <v>0</v>
      </c>
      <c r="U398" s="32"/>
      <c r="V398" s="32"/>
      <c r="W398" s="32"/>
      <c r="X398" s="32"/>
      <c r="Y398" s="32"/>
      <c r="Z398" s="32"/>
      <c r="AA398" s="32"/>
      <c r="AB398" s="32"/>
      <c r="AC398" s="32"/>
      <c r="AD398" s="32"/>
      <c r="AE398" s="32"/>
      <c r="AR398" s="200" t="s">
        <v>430</v>
      </c>
      <c r="AT398" s="200" t="s">
        <v>179</v>
      </c>
      <c r="AU398" s="200" t="s">
        <v>89</v>
      </c>
      <c r="AY398" s="15" t="s">
        <v>177</v>
      </c>
      <c r="BE398" s="201">
        <f>IF(N398="základní",J398,0)</f>
        <v>0</v>
      </c>
      <c r="BF398" s="201">
        <f>IF(N398="snížená",J398,0)</f>
        <v>0</v>
      </c>
      <c r="BG398" s="201">
        <f>IF(N398="zákl. přenesená",J398,0)</f>
        <v>0</v>
      </c>
      <c r="BH398" s="201">
        <f>IF(N398="sníž. přenesená",J398,0)</f>
        <v>0</v>
      </c>
      <c r="BI398" s="201">
        <f>IF(N398="nulová",J398,0)</f>
        <v>0</v>
      </c>
      <c r="BJ398" s="15" t="s">
        <v>87</v>
      </c>
      <c r="BK398" s="201">
        <f>ROUND(I398*H398,2)</f>
        <v>0</v>
      </c>
      <c r="BL398" s="15" t="s">
        <v>430</v>
      </c>
      <c r="BM398" s="200" t="s">
        <v>919</v>
      </c>
    </row>
    <row r="399" spans="1:47" s="2" customFormat="1" ht="11.25">
      <c r="A399" s="32"/>
      <c r="B399" s="33"/>
      <c r="C399" s="34"/>
      <c r="D399" s="202" t="s">
        <v>186</v>
      </c>
      <c r="E399" s="34"/>
      <c r="F399" s="203" t="s">
        <v>428</v>
      </c>
      <c r="G399" s="34"/>
      <c r="H399" s="34"/>
      <c r="I399" s="204"/>
      <c r="J399" s="34"/>
      <c r="K399" s="34"/>
      <c r="L399" s="37"/>
      <c r="M399" s="205"/>
      <c r="N399" s="206"/>
      <c r="O399" s="69"/>
      <c r="P399" s="69"/>
      <c r="Q399" s="69"/>
      <c r="R399" s="69"/>
      <c r="S399" s="69"/>
      <c r="T399" s="70"/>
      <c r="U399" s="32"/>
      <c r="V399" s="32"/>
      <c r="W399" s="32"/>
      <c r="X399" s="32"/>
      <c r="Y399" s="32"/>
      <c r="Z399" s="32"/>
      <c r="AA399" s="32"/>
      <c r="AB399" s="32"/>
      <c r="AC399" s="32"/>
      <c r="AD399" s="32"/>
      <c r="AE399" s="32"/>
      <c r="AT399" s="15" t="s">
        <v>186</v>
      </c>
      <c r="AU399" s="15" t="s">
        <v>89</v>
      </c>
    </row>
    <row r="400" spans="1:65" s="2" customFormat="1" ht="14.45" customHeight="1">
      <c r="A400" s="32"/>
      <c r="B400" s="33"/>
      <c r="C400" s="189" t="s">
        <v>920</v>
      </c>
      <c r="D400" s="189" t="s">
        <v>179</v>
      </c>
      <c r="E400" s="190" t="s">
        <v>433</v>
      </c>
      <c r="F400" s="191" t="s">
        <v>434</v>
      </c>
      <c r="G400" s="192" t="s">
        <v>429</v>
      </c>
      <c r="H400" s="193">
        <v>1</v>
      </c>
      <c r="I400" s="194"/>
      <c r="J400" s="195">
        <f>ROUND(I400*H400,2)</f>
        <v>0</v>
      </c>
      <c r="K400" s="191" t="s">
        <v>183</v>
      </c>
      <c r="L400" s="37"/>
      <c r="M400" s="196" t="s">
        <v>1</v>
      </c>
      <c r="N400" s="197" t="s">
        <v>45</v>
      </c>
      <c r="O400" s="69"/>
      <c r="P400" s="198">
        <f>O400*H400</f>
        <v>0</v>
      </c>
      <c r="Q400" s="198">
        <v>0</v>
      </c>
      <c r="R400" s="198">
        <f>Q400*H400</f>
        <v>0</v>
      </c>
      <c r="S400" s="198">
        <v>0</v>
      </c>
      <c r="T400" s="199">
        <f>S400*H400</f>
        <v>0</v>
      </c>
      <c r="U400" s="32"/>
      <c r="V400" s="32"/>
      <c r="W400" s="32"/>
      <c r="X400" s="32"/>
      <c r="Y400" s="32"/>
      <c r="Z400" s="32"/>
      <c r="AA400" s="32"/>
      <c r="AB400" s="32"/>
      <c r="AC400" s="32"/>
      <c r="AD400" s="32"/>
      <c r="AE400" s="32"/>
      <c r="AR400" s="200" t="s">
        <v>430</v>
      </c>
      <c r="AT400" s="200" t="s">
        <v>179</v>
      </c>
      <c r="AU400" s="200" t="s">
        <v>89</v>
      </c>
      <c r="AY400" s="15" t="s">
        <v>177</v>
      </c>
      <c r="BE400" s="201">
        <f>IF(N400="základní",J400,0)</f>
        <v>0</v>
      </c>
      <c r="BF400" s="201">
        <f>IF(N400="snížená",J400,0)</f>
        <v>0</v>
      </c>
      <c r="BG400" s="201">
        <f>IF(N400="zákl. přenesená",J400,0)</f>
        <v>0</v>
      </c>
      <c r="BH400" s="201">
        <f>IF(N400="sníž. přenesená",J400,0)</f>
        <v>0</v>
      </c>
      <c r="BI400" s="201">
        <f>IF(N400="nulová",J400,0)</f>
        <v>0</v>
      </c>
      <c r="BJ400" s="15" t="s">
        <v>87</v>
      </c>
      <c r="BK400" s="201">
        <f>ROUND(I400*H400,2)</f>
        <v>0</v>
      </c>
      <c r="BL400" s="15" t="s">
        <v>430</v>
      </c>
      <c r="BM400" s="200" t="s">
        <v>921</v>
      </c>
    </row>
    <row r="401" spans="1:47" s="2" customFormat="1" ht="11.25">
      <c r="A401" s="32"/>
      <c r="B401" s="33"/>
      <c r="C401" s="34"/>
      <c r="D401" s="202" t="s">
        <v>186</v>
      </c>
      <c r="E401" s="34"/>
      <c r="F401" s="203" t="s">
        <v>434</v>
      </c>
      <c r="G401" s="34"/>
      <c r="H401" s="34"/>
      <c r="I401" s="204"/>
      <c r="J401" s="34"/>
      <c r="K401" s="34"/>
      <c r="L401" s="37"/>
      <c r="M401" s="205"/>
      <c r="N401" s="206"/>
      <c r="O401" s="69"/>
      <c r="P401" s="69"/>
      <c r="Q401" s="69"/>
      <c r="R401" s="69"/>
      <c r="S401" s="69"/>
      <c r="T401" s="70"/>
      <c r="U401" s="32"/>
      <c r="V401" s="32"/>
      <c r="W401" s="32"/>
      <c r="X401" s="32"/>
      <c r="Y401" s="32"/>
      <c r="Z401" s="32"/>
      <c r="AA401" s="32"/>
      <c r="AB401" s="32"/>
      <c r="AC401" s="32"/>
      <c r="AD401" s="32"/>
      <c r="AE401" s="32"/>
      <c r="AT401" s="15" t="s">
        <v>186</v>
      </c>
      <c r="AU401" s="15" t="s">
        <v>89</v>
      </c>
    </row>
    <row r="402" spans="1:65" s="2" customFormat="1" ht="24.2" customHeight="1">
      <c r="A402" s="32"/>
      <c r="B402" s="33"/>
      <c r="C402" s="189" t="s">
        <v>922</v>
      </c>
      <c r="D402" s="189" t="s">
        <v>179</v>
      </c>
      <c r="E402" s="190" t="s">
        <v>660</v>
      </c>
      <c r="F402" s="191" t="s">
        <v>661</v>
      </c>
      <c r="G402" s="192" t="s">
        <v>362</v>
      </c>
      <c r="H402" s="193">
        <v>2</v>
      </c>
      <c r="I402" s="194"/>
      <c r="J402" s="195">
        <f>ROUND(I402*H402,2)</f>
        <v>0</v>
      </c>
      <c r="K402" s="191" t="s">
        <v>183</v>
      </c>
      <c r="L402" s="37"/>
      <c r="M402" s="196" t="s">
        <v>1</v>
      </c>
      <c r="N402" s="197" t="s">
        <v>45</v>
      </c>
      <c r="O402" s="69"/>
      <c r="P402" s="198">
        <f>O402*H402</f>
        <v>0</v>
      </c>
      <c r="Q402" s="198">
        <v>0</v>
      </c>
      <c r="R402" s="198">
        <f>Q402*H402</f>
        <v>0</v>
      </c>
      <c r="S402" s="198">
        <v>0</v>
      </c>
      <c r="T402" s="199">
        <f>S402*H402</f>
        <v>0</v>
      </c>
      <c r="U402" s="32"/>
      <c r="V402" s="32"/>
      <c r="W402" s="32"/>
      <c r="X402" s="32"/>
      <c r="Y402" s="32"/>
      <c r="Z402" s="32"/>
      <c r="AA402" s="32"/>
      <c r="AB402" s="32"/>
      <c r="AC402" s="32"/>
      <c r="AD402" s="32"/>
      <c r="AE402" s="32"/>
      <c r="AR402" s="200" t="s">
        <v>430</v>
      </c>
      <c r="AT402" s="200" t="s">
        <v>179</v>
      </c>
      <c r="AU402" s="200" t="s">
        <v>89</v>
      </c>
      <c r="AY402" s="15" t="s">
        <v>177</v>
      </c>
      <c r="BE402" s="201">
        <f>IF(N402="základní",J402,0)</f>
        <v>0</v>
      </c>
      <c r="BF402" s="201">
        <f>IF(N402="snížená",J402,0)</f>
        <v>0</v>
      </c>
      <c r="BG402" s="201">
        <f>IF(N402="zákl. přenesená",J402,0)</f>
        <v>0</v>
      </c>
      <c r="BH402" s="201">
        <f>IF(N402="sníž. přenesená",J402,0)</f>
        <v>0</v>
      </c>
      <c r="BI402" s="201">
        <f>IF(N402="nulová",J402,0)</f>
        <v>0</v>
      </c>
      <c r="BJ402" s="15" t="s">
        <v>87</v>
      </c>
      <c r="BK402" s="201">
        <f>ROUND(I402*H402,2)</f>
        <v>0</v>
      </c>
      <c r="BL402" s="15" t="s">
        <v>430</v>
      </c>
      <c r="BM402" s="200" t="s">
        <v>923</v>
      </c>
    </row>
    <row r="403" spans="1:47" s="2" customFormat="1" ht="19.5">
      <c r="A403" s="32"/>
      <c r="B403" s="33"/>
      <c r="C403" s="34"/>
      <c r="D403" s="202" t="s">
        <v>186</v>
      </c>
      <c r="E403" s="34"/>
      <c r="F403" s="203" t="s">
        <v>661</v>
      </c>
      <c r="G403" s="34"/>
      <c r="H403" s="34"/>
      <c r="I403" s="204"/>
      <c r="J403" s="34"/>
      <c r="K403" s="34"/>
      <c r="L403" s="37"/>
      <c r="M403" s="205"/>
      <c r="N403" s="206"/>
      <c r="O403" s="69"/>
      <c r="P403" s="69"/>
      <c r="Q403" s="69"/>
      <c r="R403" s="69"/>
      <c r="S403" s="69"/>
      <c r="T403" s="70"/>
      <c r="U403" s="32"/>
      <c r="V403" s="32"/>
      <c r="W403" s="32"/>
      <c r="X403" s="32"/>
      <c r="Y403" s="32"/>
      <c r="Z403" s="32"/>
      <c r="AA403" s="32"/>
      <c r="AB403" s="32"/>
      <c r="AC403" s="32"/>
      <c r="AD403" s="32"/>
      <c r="AE403" s="32"/>
      <c r="AT403" s="15" t="s">
        <v>186</v>
      </c>
      <c r="AU403" s="15" t="s">
        <v>89</v>
      </c>
    </row>
    <row r="404" spans="1:65" s="2" customFormat="1" ht="14.45" customHeight="1">
      <c r="A404" s="32"/>
      <c r="B404" s="33"/>
      <c r="C404" s="189" t="s">
        <v>924</v>
      </c>
      <c r="D404" s="189" t="s">
        <v>179</v>
      </c>
      <c r="E404" s="190" t="s">
        <v>437</v>
      </c>
      <c r="F404" s="191" t="s">
        <v>438</v>
      </c>
      <c r="G404" s="192" t="s">
        <v>429</v>
      </c>
      <c r="H404" s="193">
        <v>1</v>
      </c>
      <c r="I404" s="194"/>
      <c r="J404" s="195">
        <f>ROUND(I404*H404,2)</f>
        <v>0</v>
      </c>
      <c r="K404" s="191" t="s">
        <v>183</v>
      </c>
      <c r="L404" s="37"/>
      <c r="M404" s="196" t="s">
        <v>1</v>
      </c>
      <c r="N404" s="197" t="s">
        <v>45</v>
      </c>
      <c r="O404" s="69"/>
      <c r="P404" s="198">
        <f>O404*H404</f>
        <v>0</v>
      </c>
      <c r="Q404" s="198">
        <v>0</v>
      </c>
      <c r="R404" s="198">
        <f>Q404*H404</f>
        <v>0</v>
      </c>
      <c r="S404" s="198">
        <v>0</v>
      </c>
      <c r="T404" s="199">
        <f>S404*H404</f>
        <v>0</v>
      </c>
      <c r="U404" s="32"/>
      <c r="V404" s="32"/>
      <c r="W404" s="32"/>
      <c r="X404" s="32"/>
      <c r="Y404" s="32"/>
      <c r="Z404" s="32"/>
      <c r="AA404" s="32"/>
      <c r="AB404" s="32"/>
      <c r="AC404" s="32"/>
      <c r="AD404" s="32"/>
      <c r="AE404" s="32"/>
      <c r="AR404" s="200" t="s">
        <v>430</v>
      </c>
      <c r="AT404" s="200" t="s">
        <v>179</v>
      </c>
      <c r="AU404" s="200" t="s">
        <v>89</v>
      </c>
      <c r="AY404" s="15" t="s">
        <v>177</v>
      </c>
      <c r="BE404" s="201">
        <f>IF(N404="základní",J404,0)</f>
        <v>0</v>
      </c>
      <c r="BF404" s="201">
        <f>IF(N404="snížená",J404,0)</f>
        <v>0</v>
      </c>
      <c r="BG404" s="201">
        <f>IF(N404="zákl. přenesená",J404,0)</f>
        <v>0</v>
      </c>
      <c r="BH404" s="201">
        <f>IF(N404="sníž. přenesená",J404,0)</f>
        <v>0</v>
      </c>
      <c r="BI404" s="201">
        <f>IF(N404="nulová",J404,0)</f>
        <v>0</v>
      </c>
      <c r="BJ404" s="15" t="s">
        <v>87</v>
      </c>
      <c r="BK404" s="201">
        <f>ROUND(I404*H404,2)</f>
        <v>0</v>
      </c>
      <c r="BL404" s="15" t="s">
        <v>430</v>
      </c>
      <c r="BM404" s="200" t="s">
        <v>925</v>
      </c>
    </row>
    <row r="405" spans="1:47" s="2" customFormat="1" ht="11.25">
      <c r="A405" s="32"/>
      <c r="B405" s="33"/>
      <c r="C405" s="34"/>
      <c r="D405" s="202" t="s">
        <v>186</v>
      </c>
      <c r="E405" s="34"/>
      <c r="F405" s="203" t="s">
        <v>440</v>
      </c>
      <c r="G405" s="34"/>
      <c r="H405" s="34"/>
      <c r="I405" s="204"/>
      <c r="J405" s="34"/>
      <c r="K405" s="34"/>
      <c r="L405" s="37"/>
      <c r="M405" s="205"/>
      <c r="N405" s="206"/>
      <c r="O405" s="69"/>
      <c r="P405" s="69"/>
      <c r="Q405" s="69"/>
      <c r="R405" s="69"/>
      <c r="S405" s="69"/>
      <c r="T405" s="70"/>
      <c r="U405" s="32"/>
      <c r="V405" s="32"/>
      <c r="W405" s="32"/>
      <c r="X405" s="32"/>
      <c r="Y405" s="32"/>
      <c r="Z405" s="32"/>
      <c r="AA405" s="32"/>
      <c r="AB405" s="32"/>
      <c r="AC405" s="32"/>
      <c r="AD405" s="32"/>
      <c r="AE405" s="32"/>
      <c r="AT405" s="15" t="s">
        <v>186</v>
      </c>
      <c r="AU405" s="15" t="s">
        <v>89</v>
      </c>
    </row>
    <row r="406" spans="1:47" s="2" customFormat="1" ht="19.5">
      <c r="A406" s="32"/>
      <c r="B406" s="33"/>
      <c r="C406" s="34"/>
      <c r="D406" s="202" t="s">
        <v>188</v>
      </c>
      <c r="E406" s="34"/>
      <c r="F406" s="207" t="s">
        <v>926</v>
      </c>
      <c r="G406" s="34"/>
      <c r="H406" s="34"/>
      <c r="I406" s="204"/>
      <c r="J406" s="34"/>
      <c r="K406" s="34"/>
      <c r="L406" s="37"/>
      <c r="M406" s="205"/>
      <c r="N406" s="206"/>
      <c r="O406" s="69"/>
      <c r="P406" s="69"/>
      <c r="Q406" s="69"/>
      <c r="R406" s="69"/>
      <c r="S406" s="69"/>
      <c r="T406" s="70"/>
      <c r="U406" s="32"/>
      <c r="V406" s="32"/>
      <c r="W406" s="32"/>
      <c r="X406" s="32"/>
      <c r="Y406" s="32"/>
      <c r="Z406" s="32"/>
      <c r="AA406" s="32"/>
      <c r="AB406" s="32"/>
      <c r="AC406" s="32"/>
      <c r="AD406" s="32"/>
      <c r="AE406" s="32"/>
      <c r="AT406" s="15" t="s">
        <v>188</v>
      </c>
      <c r="AU406" s="15" t="s">
        <v>89</v>
      </c>
    </row>
    <row r="407" spans="1:65" s="2" customFormat="1" ht="14.45" customHeight="1">
      <c r="A407" s="32"/>
      <c r="B407" s="33"/>
      <c r="C407" s="189" t="s">
        <v>927</v>
      </c>
      <c r="D407" s="189" t="s">
        <v>179</v>
      </c>
      <c r="E407" s="190" t="s">
        <v>443</v>
      </c>
      <c r="F407" s="191" t="s">
        <v>444</v>
      </c>
      <c r="G407" s="192" t="s">
        <v>429</v>
      </c>
      <c r="H407" s="193">
        <v>1</v>
      </c>
      <c r="I407" s="194"/>
      <c r="J407" s="195">
        <f>ROUND(I407*H407,2)</f>
        <v>0</v>
      </c>
      <c r="K407" s="191" t="s">
        <v>183</v>
      </c>
      <c r="L407" s="37"/>
      <c r="M407" s="196" t="s">
        <v>1</v>
      </c>
      <c r="N407" s="197" t="s">
        <v>45</v>
      </c>
      <c r="O407" s="69"/>
      <c r="P407" s="198">
        <f>O407*H407</f>
        <v>0</v>
      </c>
      <c r="Q407" s="198">
        <v>0</v>
      </c>
      <c r="R407" s="198">
        <f>Q407*H407</f>
        <v>0</v>
      </c>
      <c r="S407" s="198">
        <v>0</v>
      </c>
      <c r="T407" s="199">
        <f>S407*H407</f>
        <v>0</v>
      </c>
      <c r="U407" s="32"/>
      <c r="V407" s="32"/>
      <c r="W407" s="32"/>
      <c r="X407" s="32"/>
      <c r="Y407" s="32"/>
      <c r="Z407" s="32"/>
      <c r="AA407" s="32"/>
      <c r="AB407" s="32"/>
      <c r="AC407" s="32"/>
      <c r="AD407" s="32"/>
      <c r="AE407" s="32"/>
      <c r="AR407" s="200" t="s">
        <v>430</v>
      </c>
      <c r="AT407" s="200" t="s">
        <v>179</v>
      </c>
      <c r="AU407" s="200" t="s">
        <v>89</v>
      </c>
      <c r="AY407" s="15" t="s">
        <v>177</v>
      </c>
      <c r="BE407" s="201">
        <f>IF(N407="základní",J407,0)</f>
        <v>0</v>
      </c>
      <c r="BF407" s="201">
        <f>IF(N407="snížená",J407,0)</f>
        <v>0</v>
      </c>
      <c r="BG407" s="201">
        <f>IF(N407="zákl. přenesená",J407,0)</f>
        <v>0</v>
      </c>
      <c r="BH407" s="201">
        <f>IF(N407="sníž. přenesená",J407,0)</f>
        <v>0</v>
      </c>
      <c r="BI407" s="201">
        <f>IF(N407="nulová",J407,0)</f>
        <v>0</v>
      </c>
      <c r="BJ407" s="15" t="s">
        <v>87</v>
      </c>
      <c r="BK407" s="201">
        <f>ROUND(I407*H407,2)</f>
        <v>0</v>
      </c>
      <c r="BL407" s="15" t="s">
        <v>430</v>
      </c>
      <c r="BM407" s="200" t="s">
        <v>928</v>
      </c>
    </row>
    <row r="408" spans="1:65" s="2" customFormat="1" ht="24.2" customHeight="1">
      <c r="A408" s="32"/>
      <c r="B408" s="33"/>
      <c r="C408" s="189" t="s">
        <v>929</v>
      </c>
      <c r="D408" s="189" t="s">
        <v>179</v>
      </c>
      <c r="E408" s="190" t="s">
        <v>447</v>
      </c>
      <c r="F408" s="191" t="s">
        <v>448</v>
      </c>
      <c r="G408" s="192" t="s">
        <v>429</v>
      </c>
      <c r="H408" s="193">
        <v>1</v>
      </c>
      <c r="I408" s="194"/>
      <c r="J408" s="195">
        <f>ROUND(I408*H408,2)</f>
        <v>0</v>
      </c>
      <c r="K408" s="191" t="s">
        <v>183</v>
      </c>
      <c r="L408" s="37"/>
      <c r="M408" s="196" t="s">
        <v>1</v>
      </c>
      <c r="N408" s="197" t="s">
        <v>45</v>
      </c>
      <c r="O408" s="69"/>
      <c r="P408" s="198">
        <f>O408*H408</f>
        <v>0</v>
      </c>
      <c r="Q408" s="198">
        <v>0</v>
      </c>
      <c r="R408" s="198">
        <f>Q408*H408</f>
        <v>0</v>
      </c>
      <c r="S408" s="198">
        <v>0</v>
      </c>
      <c r="T408" s="199">
        <f>S408*H408</f>
        <v>0</v>
      </c>
      <c r="U408" s="32"/>
      <c r="V408" s="32"/>
      <c r="W408" s="32"/>
      <c r="X408" s="32"/>
      <c r="Y408" s="32"/>
      <c r="Z408" s="32"/>
      <c r="AA408" s="32"/>
      <c r="AB408" s="32"/>
      <c r="AC408" s="32"/>
      <c r="AD408" s="32"/>
      <c r="AE408" s="32"/>
      <c r="AR408" s="200" t="s">
        <v>430</v>
      </c>
      <c r="AT408" s="200" t="s">
        <v>179</v>
      </c>
      <c r="AU408" s="200" t="s">
        <v>89</v>
      </c>
      <c r="AY408" s="15" t="s">
        <v>177</v>
      </c>
      <c r="BE408" s="201">
        <f>IF(N408="základní",J408,0)</f>
        <v>0</v>
      </c>
      <c r="BF408" s="201">
        <f>IF(N408="snížená",J408,0)</f>
        <v>0</v>
      </c>
      <c r="BG408" s="201">
        <f>IF(N408="zákl. přenesená",J408,0)</f>
        <v>0</v>
      </c>
      <c r="BH408" s="201">
        <f>IF(N408="sníž. přenesená",J408,0)</f>
        <v>0</v>
      </c>
      <c r="BI408" s="201">
        <f>IF(N408="nulová",J408,0)</f>
        <v>0</v>
      </c>
      <c r="BJ408" s="15" t="s">
        <v>87</v>
      </c>
      <c r="BK408" s="201">
        <f>ROUND(I408*H408,2)</f>
        <v>0</v>
      </c>
      <c r="BL408" s="15" t="s">
        <v>430</v>
      </c>
      <c r="BM408" s="200" t="s">
        <v>930</v>
      </c>
    </row>
    <row r="409" spans="1:47" s="2" customFormat="1" ht="11.25">
      <c r="A409" s="32"/>
      <c r="B409" s="33"/>
      <c r="C409" s="34"/>
      <c r="D409" s="202" t="s">
        <v>186</v>
      </c>
      <c r="E409" s="34"/>
      <c r="F409" s="203" t="s">
        <v>450</v>
      </c>
      <c r="G409" s="34"/>
      <c r="H409" s="34"/>
      <c r="I409" s="204"/>
      <c r="J409" s="34"/>
      <c r="K409" s="34"/>
      <c r="L409" s="37"/>
      <c r="M409" s="205"/>
      <c r="N409" s="206"/>
      <c r="O409" s="69"/>
      <c r="P409" s="69"/>
      <c r="Q409" s="69"/>
      <c r="R409" s="69"/>
      <c r="S409" s="69"/>
      <c r="T409" s="70"/>
      <c r="U409" s="32"/>
      <c r="V409" s="32"/>
      <c r="W409" s="32"/>
      <c r="X409" s="32"/>
      <c r="Y409" s="32"/>
      <c r="Z409" s="32"/>
      <c r="AA409" s="32"/>
      <c r="AB409" s="32"/>
      <c r="AC409" s="32"/>
      <c r="AD409" s="32"/>
      <c r="AE409" s="32"/>
      <c r="AT409" s="15" t="s">
        <v>186</v>
      </c>
      <c r="AU409" s="15" t="s">
        <v>89</v>
      </c>
    </row>
    <row r="410" spans="1:65" s="2" customFormat="1" ht="14.45" customHeight="1">
      <c r="A410" s="32"/>
      <c r="B410" s="33"/>
      <c r="C410" s="189" t="s">
        <v>931</v>
      </c>
      <c r="D410" s="189" t="s">
        <v>179</v>
      </c>
      <c r="E410" s="190" t="s">
        <v>452</v>
      </c>
      <c r="F410" s="191" t="s">
        <v>453</v>
      </c>
      <c r="G410" s="192" t="s">
        <v>429</v>
      </c>
      <c r="H410" s="193">
        <v>1</v>
      </c>
      <c r="I410" s="194"/>
      <c r="J410" s="195">
        <f>ROUND(I410*H410,2)</f>
        <v>0</v>
      </c>
      <c r="K410" s="191" t="s">
        <v>183</v>
      </c>
      <c r="L410" s="37"/>
      <c r="M410" s="196" t="s">
        <v>1</v>
      </c>
      <c r="N410" s="197" t="s">
        <v>45</v>
      </c>
      <c r="O410" s="69"/>
      <c r="P410" s="198">
        <f>O410*H410</f>
        <v>0</v>
      </c>
      <c r="Q410" s="198">
        <v>0</v>
      </c>
      <c r="R410" s="198">
        <f>Q410*H410</f>
        <v>0</v>
      </c>
      <c r="S410" s="198">
        <v>0</v>
      </c>
      <c r="T410" s="199">
        <f>S410*H410</f>
        <v>0</v>
      </c>
      <c r="U410" s="32"/>
      <c r="V410" s="32"/>
      <c r="W410" s="32"/>
      <c r="X410" s="32"/>
      <c r="Y410" s="32"/>
      <c r="Z410" s="32"/>
      <c r="AA410" s="32"/>
      <c r="AB410" s="32"/>
      <c r="AC410" s="32"/>
      <c r="AD410" s="32"/>
      <c r="AE410" s="32"/>
      <c r="AR410" s="200" t="s">
        <v>430</v>
      </c>
      <c r="AT410" s="200" t="s">
        <v>179</v>
      </c>
      <c r="AU410" s="200" t="s">
        <v>89</v>
      </c>
      <c r="AY410" s="15" t="s">
        <v>177</v>
      </c>
      <c r="BE410" s="201">
        <f>IF(N410="základní",J410,0)</f>
        <v>0</v>
      </c>
      <c r="BF410" s="201">
        <f>IF(N410="snížená",J410,0)</f>
        <v>0</v>
      </c>
      <c r="BG410" s="201">
        <f>IF(N410="zákl. přenesená",J410,0)</f>
        <v>0</v>
      </c>
      <c r="BH410" s="201">
        <f>IF(N410="sníž. přenesená",J410,0)</f>
        <v>0</v>
      </c>
      <c r="BI410" s="201">
        <f>IF(N410="nulová",J410,0)</f>
        <v>0</v>
      </c>
      <c r="BJ410" s="15" t="s">
        <v>87</v>
      </c>
      <c r="BK410" s="201">
        <f>ROUND(I410*H410,2)</f>
        <v>0</v>
      </c>
      <c r="BL410" s="15" t="s">
        <v>430</v>
      </c>
      <c r="BM410" s="200" t="s">
        <v>932</v>
      </c>
    </row>
    <row r="411" spans="1:47" s="2" customFormat="1" ht="11.25">
      <c r="A411" s="32"/>
      <c r="B411" s="33"/>
      <c r="C411" s="34"/>
      <c r="D411" s="202" t="s">
        <v>186</v>
      </c>
      <c r="E411" s="34"/>
      <c r="F411" s="203" t="s">
        <v>453</v>
      </c>
      <c r="G411" s="34"/>
      <c r="H411" s="34"/>
      <c r="I411" s="204"/>
      <c r="J411" s="34"/>
      <c r="K411" s="34"/>
      <c r="L411" s="37"/>
      <c r="M411" s="205"/>
      <c r="N411" s="206"/>
      <c r="O411" s="69"/>
      <c r="P411" s="69"/>
      <c r="Q411" s="69"/>
      <c r="R411" s="69"/>
      <c r="S411" s="69"/>
      <c r="T411" s="70"/>
      <c r="U411" s="32"/>
      <c r="V411" s="32"/>
      <c r="W411" s="32"/>
      <c r="X411" s="32"/>
      <c r="Y411" s="32"/>
      <c r="Z411" s="32"/>
      <c r="AA411" s="32"/>
      <c r="AB411" s="32"/>
      <c r="AC411" s="32"/>
      <c r="AD411" s="32"/>
      <c r="AE411" s="32"/>
      <c r="AT411" s="15" t="s">
        <v>186</v>
      </c>
      <c r="AU411" s="15" t="s">
        <v>89</v>
      </c>
    </row>
    <row r="412" spans="2:63" s="12" customFormat="1" ht="22.9" customHeight="1">
      <c r="B412" s="173"/>
      <c r="C412" s="174"/>
      <c r="D412" s="175" t="s">
        <v>79</v>
      </c>
      <c r="E412" s="187" t="s">
        <v>455</v>
      </c>
      <c r="F412" s="187" t="s">
        <v>456</v>
      </c>
      <c r="G412" s="174"/>
      <c r="H412" s="174"/>
      <c r="I412" s="177"/>
      <c r="J412" s="188">
        <f>BK412</f>
        <v>0</v>
      </c>
      <c r="K412" s="174"/>
      <c r="L412" s="179"/>
      <c r="M412" s="180"/>
      <c r="N412" s="181"/>
      <c r="O412" s="181"/>
      <c r="P412" s="182">
        <f>SUM(P413:P416)</f>
        <v>0</v>
      </c>
      <c r="Q412" s="181"/>
      <c r="R412" s="182">
        <f>SUM(R413:R416)</f>
        <v>0</v>
      </c>
      <c r="S412" s="181"/>
      <c r="T412" s="183">
        <f>SUM(T413:T416)</f>
        <v>0</v>
      </c>
      <c r="AR412" s="184" t="s">
        <v>207</v>
      </c>
      <c r="AT412" s="185" t="s">
        <v>79</v>
      </c>
      <c r="AU412" s="185" t="s">
        <v>87</v>
      </c>
      <c r="AY412" s="184" t="s">
        <v>177</v>
      </c>
      <c r="BK412" s="186">
        <f>SUM(BK413:BK416)</f>
        <v>0</v>
      </c>
    </row>
    <row r="413" spans="1:65" s="2" customFormat="1" ht="14.45" customHeight="1">
      <c r="A413" s="32"/>
      <c r="B413" s="33"/>
      <c r="C413" s="189" t="s">
        <v>933</v>
      </c>
      <c r="D413" s="189" t="s">
        <v>179</v>
      </c>
      <c r="E413" s="190" t="s">
        <v>458</v>
      </c>
      <c r="F413" s="191" t="s">
        <v>459</v>
      </c>
      <c r="G413" s="192" t="s">
        <v>429</v>
      </c>
      <c r="H413" s="193">
        <v>1</v>
      </c>
      <c r="I413" s="194"/>
      <c r="J413" s="195">
        <f>ROUND(I413*H413,2)</f>
        <v>0</v>
      </c>
      <c r="K413" s="191" t="s">
        <v>183</v>
      </c>
      <c r="L413" s="37"/>
      <c r="M413" s="196" t="s">
        <v>1</v>
      </c>
      <c r="N413" s="197" t="s">
        <v>45</v>
      </c>
      <c r="O413" s="69"/>
      <c r="P413" s="198">
        <f>O413*H413</f>
        <v>0</v>
      </c>
      <c r="Q413" s="198">
        <v>0</v>
      </c>
      <c r="R413" s="198">
        <f>Q413*H413</f>
        <v>0</v>
      </c>
      <c r="S413" s="198">
        <v>0</v>
      </c>
      <c r="T413" s="199">
        <f>S413*H413</f>
        <v>0</v>
      </c>
      <c r="U413" s="32"/>
      <c r="V413" s="32"/>
      <c r="W413" s="32"/>
      <c r="X413" s="32"/>
      <c r="Y413" s="32"/>
      <c r="Z413" s="32"/>
      <c r="AA413" s="32"/>
      <c r="AB413" s="32"/>
      <c r="AC413" s="32"/>
      <c r="AD413" s="32"/>
      <c r="AE413" s="32"/>
      <c r="AR413" s="200" t="s">
        <v>430</v>
      </c>
      <c r="AT413" s="200" t="s">
        <v>179</v>
      </c>
      <c r="AU413" s="200" t="s">
        <v>89</v>
      </c>
      <c r="AY413" s="15" t="s">
        <v>177</v>
      </c>
      <c r="BE413" s="201">
        <f>IF(N413="základní",J413,0)</f>
        <v>0</v>
      </c>
      <c r="BF413" s="201">
        <f>IF(N413="snížená",J413,0)</f>
        <v>0</v>
      </c>
      <c r="BG413" s="201">
        <f>IF(N413="zákl. přenesená",J413,0)</f>
        <v>0</v>
      </c>
      <c r="BH413" s="201">
        <f>IF(N413="sníž. přenesená",J413,0)</f>
        <v>0</v>
      </c>
      <c r="BI413" s="201">
        <f>IF(N413="nulová",J413,0)</f>
        <v>0</v>
      </c>
      <c r="BJ413" s="15" t="s">
        <v>87</v>
      </c>
      <c r="BK413" s="201">
        <f>ROUND(I413*H413,2)</f>
        <v>0</v>
      </c>
      <c r="BL413" s="15" t="s">
        <v>430</v>
      </c>
      <c r="BM413" s="200" t="s">
        <v>934</v>
      </c>
    </row>
    <row r="414" spans="1:47" s="2" customFormat="1" ht="11.25">
      <c r="A414" s="32"/>
      <c r="B414" s="33"/>
      <c r="C414" s="34"/>
      <c r="D414" s="202" t="s">
        <v>186</v>
      </c>
      <c r="E414" s="34"/>
      <c r="F414" s="203" t="s">
        <v>459</v>
      </c>
      <c r="G414" s="34"/>
      <c r="H414" s="34"/>
      <c r="I414" s="204"/>
      <c r="J414" s="34"/>
      <c r="K414" s="34"/>
      <c r="L414" s="37"/>
      <c r="M414" s="205"/>
      <c r="N414" s="206"/>
      <c r="O414" s="69"/>
      <c r="P414" s="69"/>
      <c r="Q414" s="69"/>
      <c r="R414" s="69"/>
      <c r="S414" s="69"/>
      <c r="T414" s="70"/>
      <c r="U414" s="32"/>
      <c r="V414" s="32"/>
      <c r="W414" s="32"/>
      <c r="X414" s="32"/>
      <c r="Y414" s="32"/>
      <c r="Z414" s="32"/>
      <c r="AA414" s="32"/>
      <c r="AB414" s="32"/>
      <c r="AC414" s="32"/>
      <c r="AD414" s="32"/>
      <c r="AE414" s="32"/>
      <c r="AT414" s="15" t="s">
        <v>186</v>
      </c>
      <c r="AU414" s="15" t="s">
        <v>89</v>
      </c>
    </row>
    <row r="415" spans="1:65" s="2" customFormat="1" ht="14.45" customHeight="1">
      <c r="A415" s="32"/>
      <c r="B415" s="33"/>
      <c r="C415" s="189" t="s">
        <v>935</v>
      </c>
      <c r="D415" s="189" t="s">
        <v>179</v>
      </c>
      <c r="E415" s="190" t="s">
        <v>462</v>
      </c>
      <c r="F415" s="191" t="s">
        <v>463</v>
      </c>
      <c r="G415" s="192" t="s">
        <v>464</v>
      </c>
      <c r="H415" s="193">
        <v>1</v>
      </c>
      <c r="I415" s="194"/>
      <c r="J415" s="195">
        <f>ROUND(I415*H415,2)</f>
        <v>0</v>
      </c>
      <c r="K415" s="191" t="s">
        <v>183</v>
      </c>
      <c r="L415" s="37"/>
      <c r="M415" s="196" t="s">
        <v>1</v>
      </c>
      <c r="N415" s="197" t="s">
        <v>45</v>
      </c>
      <c r="O415" s="69"/>
      <c r="P415" s="198">
        <f>O415*H415</f>
        <v>0</v>
      </c>
      <c r="Q415" s="198">
        <v>0</v>
      </c>
      <c r="R415" s="198">
        <f>Q415*H415</f>
        <v>0</v>
      </c>
      <c r="S415" s="198">
        <v>0</v>
      </c>
      <c r="T415" s="199">
        <f>S415*H415</f>
        <v>0</v>
      </c>
      <c r="U415" s="32"/>
      <c r="V415" s="32"/>
      <c r="W415" s="32"/>
      <c r="X415" s="32"/>
      <c r="Y415" s="32"/>
      <c r="Z415" s="32"/>
      <c r="AA415" s="32"/>
      <c r="AB415" s="32"/>
      <c r="AC415" s="32"/>
      <c r="AD415" s="32"/>
      <c r="AE415" s="32"/>
      <c r="AR415" s="200" t="s">
        <v>430</v>
      </c>
      <c r="AT415" s="200" t="s">
        <v>179</v>
      </c>
      <c r="AU415" s="200" t="s">
        <v>89</v>
      </c>
      <c r="AY415" s="15" t="s">
        <v>177</v>
      </c>
      <c r="BE415" s="201">
        <f>IF(N415="základní",J415,0)</f>
        <v>0</v>
      </c>
      <c r="BF415" s="201">
        <f>IF(N415="snížená",J415,0)</f>
        <v>0</v>
      </c>
      <c r="BG415" s="201">
        <f>IF(N415="zákl. přenesená",J415,0)</f>
        <v>0</v>
      </c>
      <c r="BH415" s="201">
        <f>IF(N415="sníž. přenesená",J415,0)</f>
        <v>0</v>
      </c>
      <c r="BI415" s="201">
        <f>IF(N415="nulová",J415,0)</f>
        <v>0</v>
      </c>
      <c r="BJ415" s="15" t="s">
        <v>87</v>
      </c>
      <c r="BK415" s="201">
        <f>ROUND(I415*H415,2)</f>
        <v>0</v>
      </c>
      <c r="BL415" s="15" t="s">
        <v>430</v>
      </c>
      <c r="BM415" s="200" t="s">
        <v>936</v>
      </c>
    </row>
    <row r="416" spans="1:47" s="2" customFormat="1" ht="11.25">
      <c r="A416" s="32"/>
      <c r="B416" s="33"/>
      <c r="C416" s="34"/>
      <c r="D416" s="202" t="s">
        <v>186</v>
      </c>
      <c r="E416" s="34"/>
      <c r="F416" s="203" t="s">
        <v>463</v>
      </c>
      <c r="G416" s="34"/>
      <c r="H416" s="34"/>
      <c r="I416" s="204"/>
      <c r="J416" s="34"/>
      <c r="K416" s="34"/>
      <c r="L416" s="37"/>
      <c r="M416" s="205"/>
      <c r="N416" s="206"/>
      <c r="O416" s="69"/>
      <c r="P416" s="69"/>
      <c r="Q416" s="69"/>
      <c r="R416" s="69"/>
      <c r="S416" s="69"/>
      <c r="T416" s="70"/>
      <c r="U416" s="32"/>
      <c r="V416" s="32"/>
      <c r="W416" s="32"/>
      <c r="X416" s="32"/>
      <c r="Y416" s="32"/>
      <c r="Z416" s="32"/>
      <c r="AA416" s="32"/>
      <c r="AB416" s="32"/>
      <c r="AC416" s="32"/>
      <c r="AD416" s="32"/>
      <c r="AE416" s="32"/>
      <c r="AT416" s="15" t="s">
        <v>186</v>
      </c>
      <c r="AU416" s="15" t="s">
        <v>89</v>
      </c>
    </row>
    <row r="417" spans="2:63" s="12" customFormat="1" ht="22.9" customHeight="1">
      <c r="B417" s="173"/>
      <c r="C417" s="174"/>
      <c r="D417" s="175" t="s">
        <v>79</v>
      </c>
      <c r="E417" s="187" t="s">
        <v>466</v>
      </c>
      <c r="F417" s="187" t="s">
        <v>467</v>
      </c>
      <c r="G417" s="174"/>
      <c r="H417" s="174"/>
      <c r="I417" s="177"/>
      <c r="J417" s="188">
        <f>BK417</f>
        <v>0</v>
      </c>
      <c r="K417" s="174"/>
      <c r="L417" s="179"/>
      <c r="M417" s="180"/>
      <c r="N417" s="181"/>
      <c r="O417" s="181"/>
      <c r="P417" s="182">
        <f>SUM(P418:P421)</f>
        <v>0</v>
      </c>
      <c r="Q417" s="181"/>
      <c r="R417" s="182">
        <f>SUM(R418:R421)</f>
        <v>0</v>
      </c>
      <c r="S417" s="181"/>
      <c r="T417" s="183">
        <f>SUM(T418:T421)</f>
        <v>0</v>
      </c>
      <c r="AR417" s="184" t="s">
        <v>207</v>
      </c>
      <c r="AT417" s="185" t="s">
        <v>79</v>
      </c>
      <c r="AU417" s="185" t="s">
        <v>87</v>
      </c>
      <c r="AY417" s="184" t="s">
        <v>177</v>
      </c>
      <c r="BK417" s="186">
        <f>SUM(BK418:BK421)</f>
        <v>0</v>
      </c>
    </row>
    <row r="418" spans="1:65" s="2" customFormat="1" ht="14.45" customHeight="1">
      <c r="A418" s="32"/>
      <c r="B418" s="33"/>
      <c r="C418" s="189" t="s">
        <v>937</v>
      </c>
      <c r="D418" s="189" t="s">
        <v>179</v>
      </c>
      <c r="E418" s="190" t="s">
        <v>469</v>
      </c>
      <c r="F418" s="191" t="s">
        <v>470</v>
      </c>
      <c r="G418" s="192" t="s">
        <v>429</v>
      </c>
      <c r="H418" s="193">
        <v>1</v>
      </c>
      <c r="I418" s="194"/>
      <c r="J418" s="195">
        <f>ROUND(I418*H418,2)</f>
        <v>0</v>
      </c>
      <c r="K418" s="191" t="s">
        <v>183</v>
      </c>
      <c r="L418" s="37"/>
      <c r="M418" s="196" t="s">
        <v>1</v>
      </c>
      <c r="N418" s="197" t="s">
        <v>45</v>
      </c>
      <c r="O418" s="69"/>
      <c r="P418" s="198">
        <f>O418*H418</f>
        <v>0</v>
      </c>
      <c r="Q418" s="198">
        <v>0</v>
      </c>
      <c r="R418" s="198">
        <f>Q418*H418</f>
        <v>0</v>
      </c>
      <c r="S418" s="198">
        <v>0</v>
      </c>
      <c r="T418" s="199">
        <f>S418*H418</f>
        <v>0</v>
      </c>
      <c r="U418" s="32"/>
      <c r="V418" s="32"/>
      <c r="W418" s="32"/>
      <c r="X418" s="32"/>
      <c r="Y418" s="32"/>
      <c r="Z418" s="32"/>
      <c r="AA418" s="32"/>
      <c r="AB418" s="32"/>
      <c r="AC418" s="32"/>
      <c r="AD418" s="32"/>
      <c r="AE418" s="32"/>
      <c r="AR418" s="200" t="s">
        <v>430</v>
      </c>
      <c r="AT418" s="200" t="s">
        <v>179</v>
      </c>
      <c r="AU418" s="200" t="s">
        <v>89</v>
      </c>
      <c r="AY418" s="15" t="s">
        <v>177</v>
      </c>
      <c r="BE418" s="201">
        <f>IF(N418="základní",J418,0)</f>
        <v>0</v>
      </c>
      <c r="BF418" s="201">
        <f>IF(N418="snížená",J418,0)</f>
        <v>0</v>
      </c>
      <c r="BG418" s="201">
        <f>IF(N418="zákl. přenesená",J418,0)</f>
        <v>0</v>
      </c>
      <c r="BH418" s="201">
        <f>IF(N418="sníž. přenesená",J418,0)</f>
        <v>0</v>
      </c>
      <c r="BI418" s="201">
        <f>IF(N418="nulová",J418,0)</f>
        <v>0</v>
      </c>
      <c r="BJ418" s="15" t="s">
        <v>87</v>
      </c>
      <c r="BK418" s="201">
        <f>ROUND(I418*H418,2)</f>
        <v>0</v>
      </c>
      <c r="BL418" s="15" t="s">
        <v>430</v>
      </c>
      <c r="BM418" s="200" t="s">
        <v>938</v>
      </c>
    </row>
    <row r="419" spans="1:47" s="2" customFormat="1" ht="11.25">
      <c r="A419" s="32"/>
      <c r="B419" s="33"/>
      <c r="C419" s="34"/>
      <c r="D419" s="202" t="s">
        <v>186</v>
      </c>
      <c r="E419" s="34"/>
      <c r="F419" s="203" t="s">
        <v>470</v>
      </c>
      <c r="G419" s="34"/>
      <c r="H419" s="34"/>
      <c r="I419" s="204"/>
      <c r="J419" s="34"/>
      <c r="K419" s="34"/>
      <c r="L419" s="37"/>
      <c r="M419" s="205"/>
      <c r="N419" s="206"/>
      <c r="O419" s="69"/>
      <c r="P419" s="69"/>
      <c r="Q419" s="69"/>
      <c r="R419" s="69"/>
      <c r="S419" s="69"/>
      <c r="T419" s="70"/>
      <c r="U419" s="32"/>
      <c r="V419" s="32"/>
      <c r="W419" s="32"/>
      <c r="X419" s="32"/>
      <c r="Y419" s="32"/>
      <c r="Z419" s="32"/>
      <c r="AA419" s="32"/>
      <c r="AB419" s="32"/>
      <c r="AC419" s="32"/>
      <c r="AD419" s="32"/>
      <c r="AE419" s="32"/>
      <c r="AT419" s="15" t="s">
        <v>186</v>
      </c>
      <c r="AU419" s="15" t="s">
        <v>89</v>
      </c>
    </row>
    <row r="420" spans="1:65" s="2" customFormat="1" ht="14.45" customHeight="1">
      <c r="A420" s="32"/>
      <c r="B420" s="33"/>
      <c r="C420" s="189" t="s">
        <v>939</v>
      </c>
      <c r="D420" s="189" t="s">
        <v>179</v>
      </c>
      <c r="E420" s="190" t="s">
        <v>473</v>
      </c>
      <c r="F420" s="191" t="s">
        <v>474</v>
      </c>
      <c r="G420" s="192" t="s">
        <v>429</v>
      </c>
      <c r="H420" s="193">
        <v>4</v>
      </c>
      <c r="I420" s="194"/>
      <c r="J420" s="195">
        <f>ROUND(I420*H420,2)</f>
        <v>0</v>
      </c>
      <c r="K420" s="191" t="s">
        <v>183</v>
      </c>
      <c r="L420" s="37"/>
      <c r="M420" s="196" t="s">
        <v>1</v>
      </c>
      <c r="N420" s="197" t="s">
        <v>45</v>
      </c>
      <c r="O420" s="69"/>
      <c r="P420" s="198">
        <f>O420*H420</f>
        <v>0</v>
      </c>
      <c r="Q420" s="198">
        <v>0</v>
      </c>
      <c r="R420" s="198">
        <f>Q420*H420</f>
        <v>0</v>
      </c>
      <c r="S420" s="198">
        <v>0</v>
      </c>
      <c r="T420" s="199">
        <f>S420*H420</f>
        <v>0</v>
      </c>
      <c r="U420" s="32"/>
      <c r="V420" s="32"/>
      <c r="W420" s="32"/>
      <c r="X420" s="32"/>
      <c r="Y420" s="32"/>
      <c r="Z420" s="32"/>
      <c r="AA420" s="32"/>
      <c r="AB420" s="32"/>
      <c r="AC420" s="32"/>
      <c r="AD420" s="32"/>
      <c r="AE420" s="32"/>
      <c r="AR420" s="200" t="s">
        <v>430</v>
      </c>
      <c r="AT420" s="200" t="s">
        <v>179</v>
      </c>
      <c r="AU420" s="200" t="s">
        <v>89</v>
      </c>
      <c r="AY420" s="15" t="s">
        <v>177</v>
      </c>
      <c r="BE420" s="201">
        <f>IF(N420="základní",J420,0)</f>
        <v>0</v>
      </c>
      <c r="BF420" s="201">
        <f>IF(N420="snížená",J420,0)</f>
        <v>0</v>
      </c>
      <c r="BG420" s="201">
        <f>IF(N420="zákl. přenesená",J420,0)</f>
        <v>0</v>
      </c>
      <c r="BH420" s="201">
        <f>IF(N420="sníž. přenesená",J420,0)</f>
        <v>0</v>
      </c>
      <c r="BI420" s="201">
        <f>IF(N420="nulová",J420,0)</f>
        <v>0</v>
      </c>
      <c r="BJ420" s="15" t="s">
        <v>87</v>
      </c>
      <c r="BK420" s="201">
        <f>ROUND(I420*H420,2)</f>
        <v>0</v>
      </c>
      <c r="BL420" s="15" t="s">
        <v>430</v>
      </c>
      <c r="BM420" s="200" t="s">
        <v>940</v>
      </c>
    </row>
    <row r="421" spans="1:47" s="2" customFormat="1" ht="11.25">
      <c r="A421" s="32"/>
      <c r="B421" s="33"/>
      <c r="C421" s="34"/>
      <c r="D421" s="202" t="s">
        <v>186</v>
      </c>
      <c r="E421" s="34"/>
      <c r="F421" s="203" t="s">
        <v>476</v>
      </c>
      <c r="G421" s="34"/>
      <c r="H421" s="34"/>
      <c r="I421" s="204"/>
      <c r="J421" s="34"/>
      <c r="K421" s="34"/>
      <c r="L421" s="37"/>
      <c r="M421" s="205"/>
      <c r="N421" s="206"/>
      <c r="O421" s="69"/>
      <c r="P421" s="69"/>
      <c r="Q421" s="69"/>
      <c r="R421" s="69"/>
      <c r="S421" s="69"/>
      <c r="T421" s="70"/>
      <c r="U421" s="32"/>
      <c r="V421" s="32"/>
      <c r="W421" s="32"/>
      <c r="X421" s="32"/>
      <c r="Y421" s="32"/>
      <c r="Z421" s="32"/>
      <c r="AA421" s="32"/>
      <c r="AB421" s="32"/>
      <c r="AC421" s="32"/>
      <c r="AD421" s="32"/>
      <c r="AE421" s="32"/>
      <c r="AT421" s="15" t="s">
        <v>186</v>
      </c>
      <c r="AU421" s="15" t="s">
        <v>89</v>
      </c>
    </row>
    <row r="422" spans="2:63" s="12" customFormat="1" ht="22.9" customHeight="1">
      <c r="B422" s="173"/>
      <c r="C422" s="174"/>
      <c r="D422" s="175" t="s">
        <v>79</v>
      </c>
      <c r="E422" s="187" t="s">
        <v>477</v>
      </c>
      <c r="F422" s="187" t="s">
        <v>478</v>
      </c>
      <c r="G422" s="174"/>
      <c r="H422" s="174"/>
      <c r="I422" s="177"/>
      <c r="J422" s="188">
        <f>BK422</f>
        <v>0</v>
      </c>
      <c r="K422" s="174"/>
      <c r="L422" s="179"/>
      <c r="M422" s="180"/>
      <c r="N422" s="181"/>
      <c r="O422" s="181"/>
      <c r="P422" s="182">
        <f>SUM(P423:P424)</f>
        <v>0</v>
      </c>
      <c r="Q422" s="181"/>
      <c r="R422" s="182">
        <f>SUM(R423:R424)</f>
        <v>0</v>
      </c>
      <c r="S422" s="181"/>
      <c r="T422" s="183">
        <f>SUM(T423:T424)</f>
        <v>0</v>
      </c>
      <c r="AR422" s="184" t="s">
        <v>207</v>
      </c>
      <c r="AT422" s="185" t="s">
        <v>79</v>
      </c>
      <c r="AU422" s="185" t="s">
        <v>87</v>
      </c>
      <c r="AY422" s="184" t="s">
        <v>177</v>
      </c>
      <c r="BK422" s="186">
        <f>SUM(BK423:BK424)</f>
        <v>0</v>
      </c>
    </row>
    <row r="423" spans="1:65" s="2" customFormat="1" ht="14.45" customHeight="1">
      <c r="A423" s="32"/>
      <c r="B423" s="33"/>
      <c r="C423" s="189" t="s">
        <v>941</v>
      </c>
      <c r="D423" s="189" t="s">
        <v>179</v>
      </c>
      <c r="E423" s="190" t="s">
        <v>480</v>
      </c>
      <c r="F423" s="191" t="s">
        <v>481</v>
      </c>
      <c r="G423" s="192" t="s">
        <v>429</v>
      </c>
      <c r="H423" s="193">
        <v>1</v>
      </c>
      <c r="I423" s="194"/>
      <c r="J423" s="195">
        <f>ROUND(I423*H423,2)</f>
        <v>0</v>
      </c>
      <c r="K423" s="191" t="s">
        <v>183</v>
      </c>
      <c r="L423" s="37"/>
      <c r="M423" s="196" t="s">
        <v>1</v>
      </c>
      <c r="N423" s="197" t="s">
        <v>45</v>
      </c>
      <c r="O423" s="69"/>
      <c r="P423" s="198">
        <f>O423*H423</f>
        <v>0</v>
      </c>
      <c r="Q423" s="198">
        <v>0</v>
      </c>
      <c r="R423" s="198">
        <f>Q423*H423</f>
        <v>0</v>
      </c>
      <c r="S423" s="198">
        <v>0</v>
      </c>
      <c r="T423" s="199">
        <f>S423*H423</f>
        <v>0</v>
      </c>
      <c r="U423" s="32"/>
      <c r="V423" s="32"/>
      <c r="W423" s="32"/>
      <c r="X423" s="32"/>
      <c r="Y423" s="32"/>
      <c r="Z423" s="32"/>
      <c r="AA423" s="32"/>
      <c r="AB423" s="32"/>
      <c r="AC423" s="32"/>
      <c r="AD423" s="32"/>
      <c r="AE423" s="32"/>
      <c r="AR423" s="200" t="s">
        <v>430</v>
      </c>
      <c r="AT423" s="200" t="s">
        <v>179</v>
      </c>
      <c r="AU423" s="200" t="s">
        <v>89</v>
      </c>
      <c r="AY423" s="15" t="s">
        <v>177</v>
      </c>
      <c r="BE423" s="201">
        <f>IF(N423="základní",J423,0)</f>
        <v>0</v>
      </c>
      <c r="BF423" s="201">
        <f>IF(N423="snížená",J423,0)</f>
        <v>0</v>
      </c>
      <c r="BG423" s="201">
        <f>IF(N423="zákl. přenesená",J423,0)</f>
        <v>0</v>
      </c>
      <c r="BH423" s="201">
        <f>IF(N423="sníž. přenesená",J423,0)</f>
        <v>0</v>
      </c>
      <c r="BI423" s="201">
        <f>IF(N423="nulová",J423,0)</f>
        <v>0</v>
      </c>
      <c r="BJ423" s="15" t="s">
        <v>87</v>
      </c>
      <c r="BK423" s="201">
        <f>ROUND(I423*H423,2)</f>
        <v>0</v>
      </c>
      <c r="BL423" s="15" t="s">
        <v>430</v>
      </c>
      <c r="BM423" s="200" t="s">
        <v>942</v>
      </c>
    </row>
    <row r="424" spans="1:47" s="2" customFormat="1" ht="11.25">
      <c r="A424" s="32"/>
      <c r="B424" s="33"/>
      <c r="C424" s="34"/>
      <c r="D424" s="202" t="s">
        <v>186</v>
      </c>
      <c r="E424" s="34"/>
      <c r="F424" s="203" t="s">
        <v>481</v>
      </c>
      <c r="G424" s="34"/>
      <c r="H424" s="34"/>
      <c r="I424" s="204"/>
      <c r="J424" s="34"/>
      <c r="K424" s="34"/>
      <c r="L424" s="37"/>
      <c r="M424" s="205"/>
      <c r="N424" s="206"/>
      <c r="O424" s="69"/>
      <c r="P424" s="69"/>
      <c r="Q424" s="69"/>
      <c r="R424" s="69"/>
      <c r="S424" s="69"/>
      <c r="T424" s="70"/>
      <c r="U424" s="32"/>
      <c r="V424" s="32"/>
      <c r="W424" s="32"/>
      <c r="X424" s="32"/>
      <c r="Y424" s="32"/>
      <c r="Z424" s="32"/>
      <c r="AA424" s="32"/>
      <c r="AB424" s="32"/>
      <c r="AC424" s="32"/>
      <c r="AD424" s="32"/>
      <c r="AE424" s="32"/>
      <c r="AT424" s="15" t="s">
        <v>186</v>
      </c>
      <c r="AU424" s="15" t="s">
        <v>89</v>
      </c>
    </row>
    <row r="425" spans="2:63" s="12" customFormat="1" ht="22.9" customHeight="1">
      <c r="B425" s="173"/>
      <c r="C425" s="174"/>
      <c r="D425" s="175" t="s">
        <v>79</v>
      </c>
      <c r="E425" s="187" t="s">
        <v>483</v>
      </c>
      <c r="F425" s="187" t="s">
        <v>484</v>
      </c>
      <c r="G425" s="174"/>
      <c r="H425" s="174"/>
      <c r="I425" s="177"/>
      <c r="J425" s="188">
        <f>BK425</f>
        <v>0</v>
      </c>
      <c r="K425" s="174"/>
      <c r="L425" s="179"/>
      <c r="M425" s="180"/>
      <c r="N425" s="181"/>
      <c r="O425" s="181"/>
      <c r="P425" s="182">
        <f>SUM(P426:P428)</f>
        <v>0</v>
      </c>
      <c r="Q425" s="181"/>
      <c r="R425" s="182">
        <f>SUM(R426:R428)</f>
        <v>0</v>
      </c>
      <c r="S425" s="181"/>
      <c r="T425" s="183">
        <f>SUM(T426:T428)</f>
        <v>0</v>
      </c>
      <c r="AR425" s="184" t="s">
        <v>207</v>
      </c>
      <c r="AT425" s="185" t="s">
        <v>79</v>
      </c>
      <c r="AU425" s="185" t="s">
        <v>87</v>
      </c>
      <c r="AY425" s="184" t="s">
        <v>177</v>
      </c>
      <c r="BK425" s="186">
        <f>SUM(BK426:BK428)</f>
        <v>0</v>
      </c>
    </row>
    <row r="426" spans="1:65" s="2" customFormat="1" ht="14.45" customHeight="1">
      <c r="A426" s="32"/>
      <c r="B426" s="33"/>
      <c r="C426" s="189" t="s">
        <v>943</v>
      </c>
      <c r="D426" s="189" t="s">
        <v>179</v>
      </c>
      <c r="E426" s="190" t="s">
        <v>486</v>
      </c>
      <c r="F426" s="191" t="s">
        <v>487</v>
      </c>
      <c r="G426" s="192" t="s">
        <v>488</v>
      </c>
      <c r="H426" s="193">
        <v>1</v>
      </c>
      <c r="I426" s="194"/>
      <c r="J426" s="195">
        <f>ROUND(I426*H426,2)</f>
        <v>0</v>
      </c>
      <c r="K426" s="191" t="s">
        <v>183</v>
      </c>
      <c r="L426" s="37"/>
      <c r="M426" s="196" t="s">
        <v>1</v>
      </c>
      <c r="N426" s="197" t="s">
        <v>45</v>
      </c>
      <c r="O426" s="69"/>
      <c r="P426" s="198">
        <f>O426*H426</f>
        <v>0</v>
      </c>
      <c r="Q426" s="198">
        <v>0</v>
      </c>
      <c r="R426" s="198">
        <f>Q426*H426</f>
        <v>0</v>
      </c>
      <c r="S426" s="198">
        <v>0</v>
      </c>
      <c r="T426" s="199">
        <f>S426*H426</f>
        <v>0</v>
      </c>
      <c r="U426" s="32"/>
      <c r="V426" s="32"/>
      <c r="W426" s="32"/>
      <c r="X426" s="32"/>
      <c r="Y426" s="32"/>
      <c r="Z426" s="32"/>
      <c r="AA426" s="32"/>
      <c r="AB426" s="32"/>
      <c r="AC426" s="32"/>
      <c r="AD426" s="32"/>
      <c r="AE426" s="32"/>
      <c r="AR426" s="200" t="s">
        <v>430</v>
      </c>
      <c r="AT426" s="200" t="s">
        <v>179</v>
      </c>
      <c r="AU426" s="200" t="s">
        <v>89</v>
      </c>
      <c r="AY426" s="15" t="s">
        <v>177</v>
      </c>
      <c r="BE426" s="201">
        <f>IF(N426="základní",J426,0)</f>
        <v>0</v>
      </c>
      <c r="BF426" s="201">
        <f>IF(N426="snížená",J426,0)</f>
        <v>0</v>
      </c>
      <c r="BG426" s="201">
        <f>IF(N426="zákl. přenesená",J426,0)</f>
        <v>0</v>
      </c>
      <c r="BH426" s="201">
        <f>IF(N426="sníž. přenesená",J426,0)</f>
        <v>0</v>
      </c>
      <c r="BI426" s="201">
        <f>IF(N426="nulová",J426,0)</f>
        <v>0</v>
      </c>
      <c r="BJ426" s="15" t="s">
        <v>87</v>
      </c>
      <c r="BK426" s="201">
        <f>ROUND(I426*H426,2)</f>
        <v>0</v>
      </c>
      <c r="BL426" s="15" t="s">
        <v>430</v>
      </c>
      <c r="BM426" s="200" t="s">
        <v>944</v>
      </c>
    </row>
    <row r="427" spans="1:47" s="2" customFormat="1" ht="11.25">
      <c r="A427" s="32"/>
      <c r="B427" s="33"/>
      <c r="C427" s="34"/>
      <c r="D427" s="202" t="s">
        <v>186</v>
      </c>
      <c r="E427" s="34"/>
      <c r="F427" s="203" t="s">
        <v>490</v>
      </c>
      <c r="G427" s="34"/>
      <c r="H427" s="34"/>
      <c r="I427" s="204"/>
      <c r="J427" s="34"/>
      <c r="K427" s="34"/>
      <c r="L427" s="37"/>
      <c r="M427" s="205"/>
      <c r="N427" s="206"/>
      <c r="O427" s="69"/>
      <c r="P427" s="69"/>
      <c r="Q427" s="69"/>
      <c r="R427" s="69"/>
      <c r="S427" s="69"/>
      <c r="T427" s="70"/>
      <c r="U427" s="32"/>
      <c r="V427" s="32"/>
      <c r="W427" s="32"/>
      <c r="X427" s="32"/>
      <c r="Y427" s="32"/>
      <c r="Z427" s="32"/>
      <c r="AA427" s="32"/>
      <c r="AB427" s="32"/>
      <c r="AC427" s="32"/>
      <c r="AD427" s="32"/>
      <c r="AE427" s="32"/>
      <c r="AT427" s="15" t="s">
        <v>186</v>
      </c>
      <c r="AU427" s="15" t="s">
        <v>89</v>
      </c>
    </row>
    <row r="428" spans="1:47" s="2" customFormat="1" ht="39">
      <c r="A428" s="32"/>
      <c r="B428" s="33"/>
      <c r="C428" s="34"/>
      <c r="D428" s="202" t="s">
        <v>188</v>
      </c>
      <c r="E428" s="34"/>
      <c r="F428" s="207" t="s">
        <v>491</v>
      </c>
      <c r="G428" s="34"/>
      <c r="H428" s="34"/>
      <c r="I428" s="204"/>
      <c r="J428" s="34"/>
      <c r="K428" s="34"/>
      <c r="L428" s="37"/>
      <c r="M428" s="205"/>
      <c r="N428" s="206"/>
      <c r="O428" s="69"/>
      <c r="P428" s="69"/>
      <c r="Q428" s="69"/>
      <c r="R428" s="69"/>
      <c r="S428" s="69"/>
      <c r="T428" s="70"/>
      <c r="U428" s="32"/>
      <c r="V428" s="32"/>
      <c r="W428" s="32"/>
      <c r="X428" s="32"/>
      <c r="Y428" s="32"/>
      <c r="Z428" s="32"/>
      <c r="AA428" s="32"/>
      <c r="AB428" s="32"/>
      <c r="AC428" s="32"/>
      <c r="AD428" s="32"/>
      <c r="AE428" s="32"/>
      <c r="AT428" s="15" t="s">
        <v>188</v>
      </c>
      <c r="AU428" s="15" t="s">
        <v>89</v>
      </c>
    </row>
    <row r="429" spans="2:63" s="12" customFormat="1" ht="22.9" customHeight="1">
      <c r="B429" s="173"/>
      <c r="C429" s="174"/>
      <c r="D429" s="175" t="s">
        <v>79</v>
      </c>
      <c r="E429" s="187" t="s">
        <v>492</v>
      </c>
      <c r="F429" s="187" t="s">
        <v>493</v>
      </c>
      <c r="G429" s="174"/>
      <c r="H429" s="174"/>
      <c r="I429" s="177"/>
      <c r="J429" s="188">
        <f>BK429</f>
        <v>0</v>
      </c>
      <c r="K429" s="174"/>
      <c r="L429" s="179"/>
      <c r="M429" s="180"/>
      <c r="N429" s="181"/>
      <c r="O429" s="181"/>
      <c r="P429" s="182">
        <f>SUM(P430:P431)</f>
        <v>0</v>
      </c>
      <c r="Q429" s="181"/>
      <c r="R429" s="182">
        <f>SUM(R430:R431)</f>
        <v>0</v>
      </c>
      <c r="S429" s="181"/>
      <c r="T429" s="183">
        <f>SUM(T430:T431)</f>
        <v>0</v>
      </c>
      <c r="AR429" s="184" t="s">
        <v>207</v>
      </c>
      <c r="AT429" s="185" t="s">
        <v>79</v>
      </c>
      <c r="AU429" s="185" t="s">
        <v>87</v>
      </c>
      <c r="AY429" s="184" t="s">
        <v>177</v>
      </c>
      <c r="BK429" s="186">
        <f>SUM(BK430:BK431)</f>
        <v>0</v>
      </c>
    </row>
    <row r="430" spans="1:65" s="2" customFormat="1" ht="14.45" customHeight="1">
      <c r="A430" s="32"/>
      <c r="B430" s="33"/>
      <c r="C430" s="189" t="s">
        <v>945</v>
      </c>
      <c r="D430" s="189" t="s">
        <v>179</v>
      </c>
      <c r="E430" s="190" t="s">
        <v>495</v>
      </c>
      <c r="F430" s="191" t="s">
        <v>496</v>
      </c>
      <c r="G430" s="192" t="s">
        <v>429</v>
      </c>
      <c r="H430" s="193">
        <v>1</v>
      </c>
      <c r="I430" s="194"/>
      <c r="J430" s="195">
        <f>ROUND(I430*H430,2)</f>
        <v>0</v>
      </c>
      <c r="K430" s="191" t="s">
        <v>183</v>
      </c>
      <c r="L430" s="37"/>
      <c r="M430" s="196" t="s">
        <v>1</v>
      </c>
      <c r="N430" s="197" t="s">
        <v>45</v>
      </c>
      <c r="O430" s="69"/>
      <c r="P430" s="198">
        <f>O430*H430</f>
        <v>0</v>
      </c>
      <c r="Q430" s="198">
        <v>0</v>
      </c>
      <c r="R430" s="198">
        <f>Q430*H430</f>
        <v>0</v>
      </c>
      <c r="S430" s="198">
        <v>0</v>
      </c>
      <c r="T430" s="199">
        <f>S430*H430</f>
        <v>0</v>
      </c>
      <c r="U430" s="32"/>
      <c r="V430" s="32"/>
      <c r="W430" s="32"/>
      <c r="X430" s="32"/>
      <c r="Y430" s="32"/>
      <c r="Z430" s="32"/>
      <c r="AA430" s="32"/>
      <c r="AB430" s="32"/>
      <c r="AC430" s="32"/>
      <c r="AD430" s="32"/>
      <c r="AE430" s="32"/>
      <c r="AR430" s="200" t="s">
        <v>430</v>
      </c>
      <c r="AT430" s="200" t="s">
        <v>179</v>
      </c>
      <c r="AU430" s="200" t="s">
        <v>89</v>
      </c>
      <c r="AY430" s="15" t="s">
        <v>177</v>
      </c>
      <c r="BE430" s="201">
        <f>IF(N430="základní",J430,0)</f>
        <v>0</v>
      </c>
      <c r="BF430" s="201">
        <f>IF(N430="snížená",J430,0)</f>
        <v>0</v>
      </c>
      <c r="BG430" s="201">
        <f>IF(N430="zákl. přenesená",J430,0)</f>
        <v>0</v>
      </c>
      <c r="BH430" s="201">
        <f>IF(N430="sníž. přenesená",J430,0)</f>
        <v>0</v>
      </c>
      <c r="BI430" s="201">
        <f>IF(N430="nulová",J430,0)</f>
        <v>0</v>
      </c>
      <c r="BJ430" s="15" t="s">
        <v>87</v>
      </c>
      <c r="BK430" s="201">
        <f>ROUND(I430*H430,2)</f>
        <v>0</v>
      </c>
      <c r="BL430" s="15" t="s">
        <v>430</v>
      </c>
      <c r="BM430" s="200" t="s">
        <v>946</v>
      </c>
    </row>
    <row r="431" spans="1:47" s="2" customFormat="1" ht="11.25">
      <c r="A431" s="32"/>
      <c r="B431" s="33"/>
      <c r="C431" s="34"/>
      <c r="D431" s="202" t="s">
        <v>186</v>
      </c>
      <c r="E431" s="34"/>
      <c r="F431" s="203" t="s">
        <v>498</v>
      </c>
      <c r="G431" s="34"/>
      <c r="H431" s="34"/>
      <c r="I431" s="204"/>
      <c r="J431" s="34"/>
      <c r="K431" s="34"/>
      <c r="L431" s="37"/>
      <c r="M431" s="218"/>
      <c r="N431" s="219"/>
      <c r="O431" s="220"/>
      <c r="P431" s="220"/>
      <c r="Q431" s="220"/>
      <c r="R431" s="220"/>
      <c r="S431" s="220"/>
      <c r="T431" s="221"/>
      <c r="U431" s="32"/>
      <c r="V431" s="32"/>
      <c r="W431" s="32"/>
      <c r="X431" s="32"/>
      <c r="Y431" s="32"/>
      <c r="Z431" s="32"/>
      <c r="AA431" s="32"/>
      <c r="AB431" s="32"/>
      <c r="AC431" s="32"/>
      <c r="AD431" s="32"/>
      <c r="AE431" s="32"/>
      <c r="AT431" s="15" t="s">
        <v>186</v>
      </c>
      <c r="AU431" s="15" t="s">
        <v>89</v>
      </c>
    </row>
    <row r="432" spans="1:31" s="2" customFormat="1" ht="6.95" customHeight="1">
      <c r="A432" s="32"/>
      <c r="B432" s="52"/>
      <c r="C432" s="53"/>
      <c r="D432" s="53"/>
      <c r="E432" s="53"/>
      <c r="F432" s="53"/>
      <c r="G432" s="53"/>
      <c r="H432" s="53"/>
      <c r="I432" s="53"/>
      <c r="J432" s="53"/>
      <c r="K432" s="53"/>
      <c r="L432" s="37"/>
      <c r="M432" s="32"/>
      <c r="O432" s="32"/>
      <c r="P432" s="32"/>
      <c r="Q432" s="32"/>
      <c r="R432" s="32"/>
      <c r="S432" s="32"/>
      <c r="T432" s="32"/>
      <c r="U432" s="32"/>
      <c r="V432" s="32"/>
      <c r="W432" s="32"/>
      <c r="X432" s="32"/>
      <c r="Y432" s="32"/>
      <c r="Z432" s="32"/>
      <c r="AA432" s="32"/>
      <c r="AB432" s="32"/>
      <c r="AC432" s="32"/>
      <c r="AD432" s="32"/>
      <c r="AE432" s="32"/>
    </row>
  </sheetData>
  <sheetProtection algorithmName="SHA-512" hashValue="1as1YpnOV1BThkMKNq/QkwaLkM3WsuKZMMbhZq/9IENbmUtAXcVvj5En9I3ooE28lk1TtG59Uh5Mfjx5o6aYig==" saltValue="aOebve4tm57Px9c9Z7qwMc3pt5KnJWv7wzwtQaEZh5aVyaCsvM08D9/6Di4OBbsiCSgF7lfohstMLPZBKVoPDQ==" spinCount="100000" sheet="1" objects="1" scenarios="1" formatColumns="0" formatRows="0" autoFilter="0"/>
  <autoFilter ref="C131:K431"/>
  <mergeCells count="9">
    <mergeCell ref="E87:H87"/>
    <mergeCell ref="E122:H122"/>
    <mergeCell ref="E124:H12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26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105</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1:31" s="2" customFormat="1" ht="12" customHeight="1">
      <c r="A8" s="32"/>
      <c r="B8" s="37"/>
      <c r="C8" s="32"/>
      <c r="D8" s="117" t="s">
        <v>137</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81" t="s">
        <v>947</v>
      </c>
      <c r="F9" s="280"/>
      <c r="G9" s="280"/>
      <c r="H9" s="280"/>
      <c r="I9" s="32"/>
      <c r="J9" s="32"/>
      <c r="K9" s="32"/>
      <c r="L9" s="49"/>
      <c r="S9" s="32"/>
      <c r="T9" s="32"/>
      <c r="U9" s="32"/>
      <c r="V9" s="32"/>
      <c r="W9" s="32"/>
      <c r="X9" s="32"/>
      <c r="Y9" s="32"/>
      <c r="Z9" s="32"/>
      <c r="AA9" s="32"/>
      <c r="AB9" s="32"/>
      <c r="AC9" s="32"/>
      <c r="AD9" s="32"/>
      <c r="AE9" s="32"/>
    </row>
    <row r="10" spans="1:31" s="2" customFormat="1" ht="11.25">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18</v>
      </c>
      <c r="E11" s="32"/>
      <c r="F11" s="108" t="s">
        <v>1</v>
      </c>
      <c r="G11" s="32"/>
      <c r="H11" s="32"/>
      <c r="I11" s="117" t="s">
        <v>19</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20</v>
      </c>
      <c r="E12" s="32"/>
      <c r="F12" s="108" t="s">
        <v>21</v>
      </c>
      <c r="G12" s="32"/>
      <c r="H12" s="32"/>
      <c r="I12" s="117" t="s">
        <v>22</v>
      </c>
      <c r="J12" s="118" t="str">
        <f>'Rekapitulace stavby'!AN8</f>
        <v>18. 4. 2020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24</v>
      </c>
      <c r="E14" s="32"/>
      <c r="F14" s="32"/>
      <c r="G14" s="32"/>
      <c r="H14" s="32"/>
      <c r="I14" s="117" t="s">
        <v>25</v>
      </c>
      <c r="J14" s="108" t="s">
        <v>26</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27</v>
      </c>
      <c r="F15" s="32"/>
      <c r="G15" s="32"/>
      <c r="H15" s="32"/>
      <c r="I15" s="117" t="s">
        <v>28</v>
      </c>
      <c r="J15" s="108" t="s">
        <v>29</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30</v>
      </c>
      <c r="E17" s="32"/>
      <c r="F17" s="32"/>
      <c r="G17" s="32"/>
      <c r="H17" s="32"/>
      <c r="I17" s="117" t="s">
        <v>25</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282" t="str">
        <f>'Rekapitulace stavby'!E14</f>
        <v>Vyplň údaj</v>
      </c>
      <c r="F18" s="283"/>
      <c r="G18" s="283"/>
      <c r="H18" s="283"/>
      <c r="I18" s="117" t="s">
        <v>28</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32</v>
      </c>
      <c r="E20" s="32"/>
      <c r="F20" s="32"/>
      <c r="G20" s="32"/>
      <c r="H20" s="32"/>
      <c r="I20" s="117" t="s">
        <v>25</v>
      </c>
      <c r="J20" s="108" t="s">
        <v>33</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34</v>
      </c>
      <c r="F21" s="32"/>
      <c r="G21" s="32"/>
      <c r="H21" s="32"/>
      <c r="I21" s="117" t="s">
        <v>28</v>
      </c>
      <c r="J21" s="108" t="s">
        <v>35</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37</v>
      </c>
      <c r="E23" s="32"/>
      <c r="F23" s="32"/>
      <c r="G23" s="32"/>
      <c r="H23" s="32"/>
      <c r="I23" s="117" t="s">
        <v>25</v>
      </c>
      <c r="J23" s="108" t="str">
        <f>IF('Rekapitulace stavby'!AN19="","",'Rekapitulace stavby'!AN19)</f>
        <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tr">
        <f>IF('Rekapitulace stavby'!E20="","",'Rekapitulace stavby'!E20)</f>
        <v xml:space="preserve"> </v>
      </c>
      <c r="F24" s="32"/>
      <c r="G24" s="32"/>
      <c r="H24" s="32"/>
      <c r="I24" s="117" t="s">
        <v>28</v>
      </c>
      <c r="J24" s="108" t="str">
        <f>IF('Rekapitulace stavby'!AN20="","",'Rekapitulace stavby'!AN20)</f>
        <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39</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284" t="s">
        <v>1</v>
      </c>
      <c r="F27" s="284"/>
      <c r="G27" s="284"/>
      <c r="H27" s="28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40</v>
      </c>
      <c r="E30" s="32"/>
      <c r="F30" s="32"/>
      <c r="G30" s="32"/>
      <c r="H30" s="32"/>
      <c r="I30" s="32"/>
      <c r="J30" s="124">
        <f>ROUND(J128,2)</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42</v>
      </c>
      <c r="G32" s="32"/>
      <c r="H32" s="32"/>
      <c r="I32" s="125" t="s">
        <v>41</v>
      </c>
      <c r="J32" s="125" t="s">
        <v>43</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44</v>
      </c>
      <c r="E33" s="117" t="s">
        <v>45</v>
      </c>
      <c r="F33" s="127">
        <f>ROUND((SUM(BE128:BE268)),2)</f>
        <v>0</v>
      </c>
      <c r="G33" s="32"/>
      <c r="H33" s="32"/>
      <c r="I33" s="128">
        <v>0.21</v>
      </c>
      <c r="J33" s="127">
        <f>ROUND(((SUM(BE128:BE268))*I33),2)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46</v>
      </c>
      <c r="F34" s="127">
        <f>ROUND((SUM(BF128:BF268)),2)</f>
        <v>0</v>
      </c>
      <c r="G34" s="32"/>
      <c r="H34" s="32"/>
      <c r="I34" s="128">
        <v>0.15</v>
      </c>
      <c r="J34" s="127">
        <f>ROUND(((SUM(BF128:BF268))*I34),2)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47</v>
      </c>
      <c r="F35" s="127">
        <f>ROUND((SUM(BG128:BG268)),2)</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48</v>
      </c>
      <c r="F36" s="127">
        <f>ROUND((SUM(BH128:BH268)),2)</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49</v>
      </c>
      <c r="F37" s="127">
        <f>ROUND((SUM(BI128:BI268)),2)</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50</v>
      </c>
      <c r="E39" s="131"/>
      <c r="F39" s="131"/>
      <c r="G39" s="132" t="s">
        <v>51</v>
      </c>
      <c r="H39" s="133" t="s">
        <v>52</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137</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38" t="str">
        <f>E9</f>
        <v xml:space="preserve">202004013 - SO 103 - Polní cesta VPC 10 </v>
      </c>
      <c r="F87" s="287"/>
      <c r="G87" s="287"/>
      <c r="H87" s="287"/>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20</v>
      </c>
      <c r="D89" s="34"/>
      <c r="E89" s="34"/>
      <c r="F89" s="25" t="str">
        <f>F12</f>
        <v>Řevníčov</v>
      </c>
      <c r="G89" s="34"/>
      <c r="H89" s="34"/>
      <c r="I89" s="27" t="s">
        <v>22</v>
      </c>
      <c r="J89" s="64" t="str">
        <f>IF(J12="","",J12)</f>
        <v>18. 4. 2020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7" t="s">
        <v>24</v>
      </c>
      <c r="D91" s="34"/>
      <c r="E91" s="34"/>
      <c r="F91" s="25" t="str">
        <f>E15</f>
        <v>Státní pozemkový úřad</v>
      </c>
      <c r="G91" s="34"/>
      <c r="H91" s="34"/>
      <c r="I91" s="27" t="s">
        <v>32</v>
      </c>
      <c r="J91" s="30" t="str">
        <f>E21</f>
        <v>S-pro servis s.r.o.</v>
      </c>
      <c r="K91" s="34"/>
      <c r="L91" s="49"/>
      <c r="S91" s="32"/>
      <c r="T91" s="32"/>
      <c r="U91" s="32"/>
      <c r="V91" s="32"/>
      <c r="W91" s="32"/>
      <c r="X91" s="32"/>
      <c r="Y91" s="32"/>
      <c r="Z91" s="32"/>
      <c r="AA91" s="32"/>
      <c r="AB91" s="32"/>
      <c r="AC91" s="32"/>
      <c r="AD91" s="32"/>
      <c r="AE91" s="32"/>
    </row>
    <row r="92" spans="1:31" s="2" customFormat="1" ht="15.2" customHeight="1">
      <c r="A92" s="32"/>
      <c r="B92" s="33"/>
      <c r="C92" s="27" t="s">
        <v>30</v>
      </c>
      <c r="D92" s="34"/>
      <c r="E92" s="34"/>
      <c r="F92" s="25" t="str">
        <f>IF(E18="","",E18)</f>
        <v>Vyplň údaj</v>
      </c>
      <c r="G92" s="34"/>
      <c r="H92" s="34"/>
      <c r="I92" s="27" t="s">
        <v>37</v>
      </c>
      <c r="J92" s="30" t="str">
        <f>E24</f>
        <v xml:space="preserve"> </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142</v>
      </c>
      <c r="D94" s="148"/>
      <c r="E94" s="148"/>
      <c r="F94" s="148"/>
      <c r="G94" s="148"/>
      <c r="H94" s="148"/>
      <c r="I94" s="148"/>
      <c r="J94" s="149" t="s">
        <v>143</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144</v>
      </c>
      <c r="D96" s="34"/>
      <c r="E96" s="34"/>
      <c r="F96" s="34"/>
      <c r="G96" s="34"/>
      <c r="H96" s="34"/>
      <c r="I96" s="34"/>
      <c r="J96" s="82">
        <f>J128</f>
        <v>0</v>
      </c>
      <c r="K96" s="34"/>
      <c r="L96" s="49"/>
      <c r="S96" s="32"/>
      <c r="T96" s="32"/>
      <c r="U96" s="32"/>
      <c r="V96" s="32"/>
      <c r="W96" s="32"/>
      <c r="X96" s="32"/>
      <c r="Y96" s="32"/>
      <c r="Z96" s="32"/>
      <c r="AA96" s="32"/>
      <c r="AB96" s="32"/>
      <c r="AC96" s="32"/>
      <c r="AD96" s="32"/>
      <c r="AE96" s="32"/>
      <c r="AU96" s="15" t="s">
        <v>145</v>
      </c>
    </row>
    <row r="97" spans="2:12" s="9" customFormat="1" ht="24.95" customHeight="1">
      <c r="B97" s="151"/>
      <c r="C97" s="152"/>
      <c r="D97" s="153" t="s">
        <v>146</v>
      </c>
      <c r="E97" s="154"/>
      <c r="F97" s="154"/>
      <c r="G97" s="154"/>
      <c r="H97" s="154"/>
      <c r="I97" s="154"/>
      <c r="J97" s="155">
        <f>J129</f>
        <v>0</v>
      </c>
      <c r="K97" s="152"/>
      <c r="L97" s="156"/>
    </row>
    <row r="98" spans="2:12" s="10" customFormat="1" ht="19.9" customHeight="1">
      <c r="B98" s="157"/>
      <c r="C98" s="102"/>
      <c r="D98" s="158" t="s">
        <v>147</v>
      </c>
      <c r="E98" s="159"/>
      <c r="F98" s="159"/>
      <c r="G98" s="159"/>
      <c r="H98" s="159"/>
      <c r="I98" s="159"/>
      <c r="J98" s="160">
        <f>J130</f>
        <v>0</v>
      </c>
      <c r="K98" s="102"/>
      <c r="L98" s="161"/>
    </row>
    <row r="99" spans="2:12" s="10" customFormat="1" ht="19.9" customHeight="1">
      <c r="B99" s="157"/>
      <c r="C99" s="102"/>
      <c r="D99" s="158" t="s">
        <v>148</v>
      </c>
      <c r="E99" s="159"/>
      <c r="F99" s="159"/>
      <c r="G99" s="159"/>
      <c r="H99" s="159"/>
      <c r="I99" s="159"/>
      <c r="J99" s="160">
        <f>J198</f>
        <v>0</v>
      </c>
      <c r="K99" s="102"/>
      <c r="L99" s="161"/>
    </row>
    <row r="100" spans="2:12" s="10" customFormat="1" ht="19.9" customHeight="1">
      <c r="B100" s="157"/>
      <c r="C100" s="102"/>
      <c r="D100" s="158" t="s">
        <v>150</v>
      </c>
      <c r="E100" s="159"/>
      <c r="F100" s="159"/>
      <c r="G100" s="159"/>
      <c r="H100" s="159"/>
      <c r="I100" s="159"/>
      <c r="J100" s="160">
        <f>J216</f>
        <v>0</v>
      </c>
      <c r="K100" s="102"/>
      <c r="L100" s="161"/>
    </row>
    <row r="101" spans="2:12" s="10" customFormat="1" ht="19.9" customHeight="1">
      <c r="B101" s="157"/>
      <c r="C101" s="102"/>
      <c r="D101" s="158" t="s">
        <v>154</v>
      </c>
      <c r="E101" s="159"/>
      <c r="F101" s="159"/>
      <c r="G101" s="159"/>
      <c r="H101" s="159"/>
      <c r="I101" s="159"/>
      <c r="J101" s="160">
        <f>J230</f>
        <v>0</v>
      </c>
      <c r="K101" s="102"/>
      <c r="L101" s="161"/>
    </row>
    <row r="102" spans="2:12" s="9" customFormat="1" ht="24.95" customHeight="1">
      <c r="B102" s="151"/>
      <c r="C102" s="152"/>
      <c r="D102" s="153" t="s">
        <v>155</v>
      </c>
      <c r="E102" s="154"/>
      <c r="F102" s="154"/>
      <c r="G102" s="154"/>
      <c r="H102" s="154"/>
      <c r="I102" s="154"/>
      <c r="J102" s="155">
        <f>J233</f>
        <v>0</v>
      </c>
      <c r="K102" s="152"/>
      <c r="L102" s="156"/>
    </row>
    <row r="103" spans="2:12" s="10" customFormat="1" ht="19.9" customHeight="1">
      <c r="B103" s="157"/>
      <c r="C103" s="102"/>
      <c r="D103" s="158" t="s">
        <v>156</v>
      </c>
      <c r="E103" s="159"/>
      <c r="F103" s="159"/>
      <c r="G103" s="159"/>
      <c r="H103" s="159"/>
      <c r="I103" s="159"/>
      <c r="J103" s="160">
        <f>J234</f>
        <v>0</v>
      </c>
      <c r="K103" s="102"/>
      <c r="L103" s="161"/>
    </row>
    <row r="104" spans="2:12" s="10" customFormat="1" ht="19.9" customHeight="1">
      <c r="B104" s="157"/>
      <c r="C104" s="102"/>
      <c r="D104" s="158" t="s">
        <v>157</v>
      </c>
      <c r="E104" s="159"/>
      <c r="F104" s="159"/>
      <c r="G104" s="159"/>
      <c r="H104" s="159"/>
      <c r="I104" s="159"/>
      <c r="J104" s="160">
        <f>J249</f>
        <v>0</v>
      </c>
      <c r="K104" s="102"/>
      <c r="L104" s="161"/>
    </row>
    <row r="105" spans="2:12" s="10" customFormat="1" ht="19.9" customHeight="1">
      <c r="B105" s="157"/>
      <c r="C105" s="102"/>
      <c r="D105" s="158" t="s">
        <v>158</v>
      </c>
      <c r="E105" s="159"/>
      <c r="F105" s="159"/>
      <c r="G105" s="159"/>
      <c r="H105" s="159"/>
      <c r="I105" s="159"/>
      <c r="J105" s="160">
        <f>J254</f>
        <v>0</v>
      </c>
      <c r="K105" s="102"/>
      <c r="L105" s="161"/>
    </row>
    <row r="106" spans="2:12" s="10" customFormat="1" ht="19.9" customHeight="1">
      <c r="B106" s="157"/>
      <c r="C106" s="102"/>
      <c r="D106" s="158" t="s">
        <v>159</v>
      </c>
      <c r="E106" s="159"/>
      <c r="F106" s="159"/>
      <c r="G106" s="159"/>
      <c r="H106" s="159"/>
      <c r="I106" s="159"/>
      <c r="J106" s="160">
        <f>J259</f>
        <v>0</v>
      </c>
      <c r="K106" s="102"/>
      <c r="L106" s="161"/>
    </row>
    <row r="107" spans="2:12" s="10" customFormat="1" ht="19.9" customHeight="1">
      <c r="B107" s="157"/>
      <c r="C107" s="102"/>
      <c r="D107" s="158" t="s">
        <v>160</v>
      </c>
      <c r="E107" s="159"/>
      <c r="F107" s="159"/>
      <c r="G107" s="159"/>
      <c r="H107" s="159"/>
      <c r="I107" s="159"/>
      <c r="J107" s="160">
        <f>J262</f>
        <v>0</v>
      </c>
      <c r="K107" s="102"/>
      <c r="L107" s="161"/>
    </row>
    <row r="108" spans="2:12" s="10" customFormat="1" ht="19.9" customHeight="1">
      <c r="B108" s="157"/>
      <c r="C108" s="102"/>
      <c r="D108" s="158" t="s">
        <v>161</v>
      </c>
      <c r="E108" s="159"/>
      <c r="F108" s="159"/>
      <c r="G108" s="159"/>
      <c r="H108" s="159"/>
      <c r="I108" s="159"/>
      <c r="J108" s="160">
        <f>J266</f>
        <v>0</v>
      </c>
      <c r="K108" s="102"/>
      <c r="L108" s="161"/>
    </row>
    <row r="109" spans="1:31" s="2" customFormat="1" ht="21.75" customHeight="1">
      <c r="A109" s="32"/>
      <c r="B109" s="33"/>
      <c r="C109" s="34"/>
      <c r="D109" s="34"/>
      <c r="E109" s="34"/>
      <c r="F109" s="34"/>
      <c r="G109" s="34"/>
      <c r="H109" s="34"/>
      <c r="I109" s="34"/>
      <c r="J109" s="34"/>
      <c r="K109" s="34"/>
      <c r="L109" s="49"/>
      <c r="S109" s="32"/>
      <c r="T109" s="32"/>
      <c r="U109" s="32"/>
      <c r="V109" s="32"/>
      <c r="W109" s="32"/>
      <c r="X109" s="32"/>
      <c r="Y109" s="32"/>
      <c r="Z109" s="32"/>
      <c r="AA109" s="32"/>
      <c r="AB109" s="32"/>
      <c r="AC109" s="32"/>
      <c r="AD109" s="32"/>
      <c r="AE109" s="32"/>
    </row>
    <row r="110" spans="1:31" s="2" customFormat="1" ht="6.95" customHeight="1">
      <c r="A110" s="32"/>
      <c r="B110" s="52"/>
      <c r="C110" s="53"/>
      <c r="D110" s="53"/>
      <c r="E110" s="53"/>
      <c r="F110" s="53"/>
      <c r="G110" s="53"/>
      <c r="H110" s="53"/>
      <c r="I110" s="53"/>
      <c r="J110" s="53"/>
      <c r="K110" s="53"/>
      <c r="L110" s="49"/>
      <c r="S110" s="32"/>
      <c r="T110" s="32"/>
      <c r="U110" s="32"/>
      <c r="V110" s="32"/>
      <c r="W110" s="32"/>
      <c r="X110" s="32"/>
      <c r="Y110" s="32"/>
      <c r="Z110" s="32"/>
      <c r="AA110" s="32"/>
      <c r="AB110" s="32"/>
      <c r="AC110" s="32"/>
      <c r="AD110" s="32"/>
      <c r="AE110" s="32"/>
    </row>
    <row r="114" spans="1:31" s="2" customFormat="1" ht="6.95" customHeight="1">
      <c r="A114" s="32"/>
      <c r="B114" s="54"/>
      <c r="C114" s="55"/>
      <c r="D114" s="55"/>
      <c r="E114" s="55"/>
      <c r="F114" s="55"/>
      <c r="G114" s="55"/>
      <c r="H114" s="55"/>
      <c r="I114" s="55"/>
      <c r="J114" s="55"/>
      <c r="K114" s="55"/>
      <c r="L114" s="49"/>
      <c r="S114" s="32"/>
      <c r="T114" s="32"/>
      <c r="U114" s="32"/>
      <c r="V114" s="32"/>
      <c r="W114" s="32"/>
      <c r="X114" s="32"/>
      <c r="Y114" s="32"/>
      <c r="Z114" s="32"/>
      <c r="AA114" s="32"/>
      <c r="AB114" s="32"/>
      <c r="AC114" s="32"/>
      <c r="AD114" s="32"/>
      <c r="AE114" s="32"/>
    </row>
    <row r="115" spans="1:31" s="2" customFormat="1" ht="24.95" customHeight="1">
      <c r="A115" s="32"/>
      <c r="B115" s="33"/>
      <c r="C115" s="21" t="s">
        <v>162</v>
      </c>
      <c r="D115" s="34"/>
      <c r="E115" s="34"/>
      <c r="F115" s="34"/>
      <c r="G115" s="34"/>
      <c r="H115" s="34"/>
      <c r="I115" s="34"/>
      <c r="J115" s="34"/>
      <c r="K115" s="34"/>
      <c r="L115" s="49"/>
      <c r="S115" s="32"/>
      <c r="T115" s="32"/>
      <c r="U115" s="32"/>
      <c r="V115" s="32"/>
      <c r="W115" s="32"/>
      <c r="X115" s="32"/>
      <c r="Y115" s="32"/>
      <c r="Z115" s="32"/>
      <c r="AA115" s="32"/>
      <c r="AB115" s="32"/>
      <c r="AC115" s="32"/>
      <c r="AD115" s="32"/>
      <c r="AE115" s="32"/>
    </row>
    <row r="116" spans="1:31" s="2" customFormat="1" ht="6.95" customHeight="1">
      <c r="A116" s="32"/>
      <c r="B116" s="33"/>
      <c r="C116" s="34"/>
      <c r="D116" s="34"/>
      <c r="E116" s="34"/>
      <c r="F116" s="34"/>
      <c r="G116" s="34"/>
      <c r="H116" s="34"/>
      <c r="I116" s="34"/>
      <c r="J116" s="34"/>
      <c r="K116" s="34"/>
      <c r="L116" s="49"/>
      <c r="S116" s="32"/>
      <c r="T116" s="32"/>
      <c r="U116" s="32"/>
      <c r="V116" s="32"/>
      <c r="W116" s="32"/>
      <c r="X116" s="32"/>
      <c r="Y116" s="32"/>
      <c r="Z116" s="32"/>
      <c r="AA116" s="32"/>
      <c r="AB116" s="32"/>
      <c r="AC116" s="32"/>
      <c r="AD116" s="32"/>
      <c r="AE116" s="32"/>
    </row>
    <row r="117" spans="1:31" s="2" customFormat="1" ht="12" customHeight="1">
      <c r="A117" s="32"/>
      <c r="B117" s="33"/>
      <c r="C117" s="27" t="s">
        <v>16</v>
      </c>
      <c r="D117" s="34"/>
      <c r="E117" s="34"/>
      <c r="F117" s="34"/>
      <c r="G117" s="34"/>
      <c r="H117" s="34"/>
      <c r="I117" s="34"/>
      <c r="J117" s="34"/>
      <c r="K117" s="34"/>
      <c r="L117" s="49"/>
      <c r="S117" s="32"/>
      <c r="T117" s="32"/>
      <c r="U117" s="32"/>
      <c r="V117" s="32"/>
      <c r="W117" s="32"/>
      <c r="X117" s="32"/>
      <c r="Y117" s="32"/>
      <c r="Z117" s="32"/>
      <c r="AA117" s="32"/>
      <c r="AB117" s="32"/>
      <c r="AC117" s="32"/>
      <c r="AD117" s="32"/>
      <c r="AE117" s="32"/>
    </row>
    <row r="118" spans="1:31" s="2" customFormat="1" ht="16.5" customHeight="1">
      <c r="A118" s="32"/>
      <c r="B118" s="33"/>
      <c r="C118" s="34"/>
      <c r="D118" s="34"/>
      <c r="E118" s="285" t="str">
        <f>E7</f>
        <v>Polní cesty stavby D6 v k.ú. Řevničov_3</v>
      </c>
      <c r="F118" s="286"/>
      <c r="G118" s="286"/>
      <c r="H118" s="286"/>
      <c r="I118" s="34"/>
      <c r="J118" s="34"/>
      <c r="K118" s="34"/>
      <c r="L118" s="49"/>
      <c r="S118" s="32"/>
      <c r="T118" s="32"/>
      <c r="U118" s="32"/>
      <c r="V118" s="32"/>
      <c r="W118" s="32"/>
      <c r="X118" s="32"/>
      <c r="Y118" s="32"/>
      <c r="Z118" s="32"/>
      <c r="AA118" s="32"/>
      <c r="AB118" s="32"/>
      <c r="AC118" s="32"/>
      <c r="AD118" s="32"/>
      <c r="AE118" s="32"/>
    </row>
    <row r="119" spans="1:31" s="2" customFormat="1" ht="12" customHeight="1">
      <c r="A119" s="32"/>
      <c r="B119" s="33"/>
      <c r="C119" s="27" t="s">
        <v>137</v>
      </c>
      <c r="D119" s="34"/>
      <c r="E119" s="34"/>
      <c r="F119" s="34"/>
      <c r="G119" s="34"/>
      <c r="H119" s="34"/>
      <c r="I119" s="34"/>
      <c r="J119" s="34"/>
      <c r="K119" s="34"/>
      <c r="L119" s="49"/>
      <c r="S119" s="32"/>
      <c r="T119" s="32"/>
      <c r="U119" s="32"/>
      <c r="V119" s="32"/>
      <c r="W119" s="32"/>
      <c r="X119" s="32"/>
      <c r="Y119" s="32"/>
      <c r="Z119" s="32"/>
      <c r="AA119" s="32"/>
      <c r="AB119" s="32"/>
      <c r="AC119" s="32"/>
      <c r="AD119" s="32"/>
      <c r="AE119" s="32"/>
    </row>
    <row r="120" spans="1:31" s="2" customFormat="1" ht="16.5" customHeight="1">
      <c r="A120" s="32"/>
      <c r="B120" s="33"/>
      <c r="C120" s="34"/>
      <c r="D120" s="34"/>
      <c r="E120" s="238" t="str">
        <f>E9</f>
        <v xml:space="preserve">202004013 - SO 103 - Polní cesta VPC 10 </v>
      </c>
      <c r="F120" s="287"/>
      <c r="G120" s="287"/>
      <c r="H120" s="287"/>
      <c r="I120" s="34"/>
      <c r="J120" s="34"/>
      <c r="K120" s="34"/>
      <c r="L120" s="49"/>
      <c r="S120" s="32"/>
      <c r="T120" s="32"/>
      <c r="U120" s="32"/>
      <c r="V120" s="32"/>
      <c r="W120" s="32"/>
      <c r="X120" s="32"/>
      <c r="Y120" s="32"/>
      <c r="Z120" s="32"/>
      <c r="AA120" s="32"/>
      <c r="AB120" s="32"/>
      <c r="AC120" s="32"/>
      <c r="AD120" s="32"/>
      <c r="AE120" s="32"/>
    </row>
    <row r="121" spans="1:31" s="2" customFormat="1" ht="6.95" customHeight="1">
      <c r="A121" s="32"/>
      <c r="B121" s="33"/>
      <c r="C121" s="34"/>
      <c r="D121" s="34"/>
      <c r="E121" s="34"/>
      <c r="F121" s="34"/>
      <c r="G121" s="34"/>
      <c r="H121" s="34"/>
      <c r="I121" s="34"/>
      <c r="J121" s="34"/>
      <c r="K121" s="34"/>
      <c r="L121" s="49"/>
      <c r="S121" s="32"/>
      <c r="T121" s="32"/>
      <c r="U121" s="32"/>
      <c r="V121" s="32"/>
      <c r="W121" s="32"/>
      <c r="X121" s="32"/>
      <c r="Y121" s="32"/>
      <c r="Z121" s="32"/>
      <c r="AA121" s="32"/>
      <c r="AB121" s="32"/>
      <c r="AC121" s="32"/>
      <c r="AD121" s="32"/>
      <c r="AE121" s="32"/>
    </row>
    <row r="122" spans="1:31" s="2" customFormat="1" ht="12" customHeight="1">
      <c r="A122" s="32"/>
      <c r="B122" s="33"/>
      <c r="C122" s="27" t="s">
        <v>20</v>
      </c>
      <c r="D122" s="34"/>
      <c r="E122" s="34"/>
      <c r="F122" s="25" t="str">
        <f>F12</f>
        <v>Řevníčov</v>
      </c>
      <c r="G122" s="34"/>
      <c r="H122" s="34"/>
      <c r="I122" s="27" t="s">
        <v>22</v>
      </c>
      <c r="J122" s="64" t="str">
        <f>IF(J12="","",J12)</f>
        <v>18. 4. 2020</v>
      </c>
      <c r="K122" s="34"/>
      <c r="L122" s="49"/>
      <c r="S122" s="32"/>
      <c r="T122" s="32"/>
      <c r="U122" s="32"/>
      <c r="V122" s="32"/>
      <c r="W122" s="32"/>
      <c r="X122" s="32"/>
      <c r="Y122" s="32"/>
      <c r="Z122" s="32"/>
      <c r="AA122" s="32"/>
      <c r="AB122" s="32"/>
      <c r="AC122" s="32"/>
      <c r="AD122" s="32"/>
      <c r="AE122" s="32"/>
    </row>
    <row r="123" spans="1:31" s="2" customFormat="1" ht="6.95" customHeight="1">
      <c r="A123" s="32"/>
      <c r="B123" s="33"/>
      <c r="C123" s="34"/>
      <c r="D123" s="34"/>
      <c r="E123" s="34"/>
      <c r="F123" s="34"/>
      <c r="G123" s="34"/>
      <c r="H123" s="34"/>
      <c r="I123" s="34"/>
      <c r="J123" s="34"/>
      <c r="K123" s="34"/>
      <c r="L123" s="49"/>
      <c r="S123" s="32"/>
      <c r="T123" s="32"/>
      <c r="U123" s="32"/>
      <c r="V123" s="32"/>
      <c r="W123" s="32"/>
      <c r="X123" s="32"/>
      <c r="Y123" s="32"/>
      <c r="Z123" s="32"/>
      <c r="AA123" s="32"/>
      <c r="AB123" s="32"/>
      <c r="AC123" s="32"/>
      <c r="AD123" s="32"/>
      <c r="AE123" s="32"/>
    </row>
    <row r="124" spans="1:31" s="2" customFormat="1" ht="15.2" customHeight="1">
      <c r="A124" s="32"/>
      <c r="B124" s="33"/>
      <c r="C124" s="27" t="s">
        <v>24</v>
      </c>
      <c r="D124" s="34"/>
      <c r="E124" s="34"/>
      <c r="F124" s="25" t="str">
        <f>E15</f>
        <v>Státní pozemkový úřad</v>
      </c>
      <c r="G124" s="34"/>
      <c r="H124" s="34"/>
      <c r="I124" s="27" t="s">
        <v>32</v>
      </c>
      <c r="J124" s="30" t="str">
        <f>E21</f>
        <v>S-pro servis s.r.o.</v>
      </c>
      <c r="K124" s="34"/>
      <c r="L124" s="49"/>
      <c r="S124" s="32"/>
      <c r="T124" s="32"/>
      <c r="U124" s="32"/>
      <c r="V124" s="32"/>
      <c r="W124" s="32"/>
      <c r="X124" s="32"/>
      <c r="Y124" s="32"/>
      <c r="Z124" s="32"/>
      <c r="AA124" s="32"/>
      <c r="AB124" s="32"/>
      <c r="AC124" s="32"/>
      <c r="AD124" s="32"/>
      <c r="AE124" s="32"/>
    </row>
    <row r="125" spans="1:31" s="2" customFormat="1" ht="15.2" customHeight="1">
      <c r="A125" s="32"/>
      <c r="B125" s="33"/>
      <c r="C125" s="27" t="s">
        <v>30</v>
      </c>
      <c r="D125" s="34"/>
      <c r="E125" s="34"/>
      <c r="F125" s="25" t="str">
        <f>IF(E18="","",E18)</f>
        <v>Vyplň údaj</v>
      </c>
      <c r="G125" s="34"/>
      <c r="H125" s="34"/>
      <c r="I125" s="27" t="s">
        <v>37</v>
      </c>
      <c r="J125" s="30" t="str">
        <f>E24</f>
        <v xml:space="preserve"> </v>
      </c>
      <c r="K125" s="34"/>
      <c r="L125" s="49"/>
      <c r="S125" s="32"/>
      <c r="T125" s="32"/>
      <c r="U125" s="32"/>
      <c r="V125" s="32"/>
      <c r="W125" s="32"/>
      <c r="X125" s="32"/>
      <c r="Y125" s="32"/>
      <c r="Z125" s="32"/>
      <c r="AA125" s="32"/>
      <c r="AB125" s="32"/>
      <c r="AC125" s="32"/>
      <c r="AD125" s="32"/>
      <c r="AE125" s="32"/>
    </row>
    <row r="126" spans="1:31" s="2" customFormat="1" ht="10.35" customHeight="1">
      <c r="A126" s="32"/>
      <c r="B126" s="33"/>
      <c r="C126" s="34"/>
      <c r="D126" s="34"/>
      <c r="E126" s="34"/>
      <c r="F126" s="34"/>
      <c r="G126" s="34"/>
      <c r="H126" s="34"/>
      <c r="I126" s="34"/>
      <c r="J126" s="34"/>
      <c r="K126" s="34"/>
      <c r="L126" s="49"/>
      <c r="S126" s="32"/>
      <c r="T126" s="32"/>
      <c r="U126" s="32"/>
      <c r="V126" s="32"/>
      <c r="W126" s="32"/>
      <c r="X126" s="32"/>
      <c r="Y126" s="32"/>
      <c r="Z126" s="32"/>
      <c r="AA126" s="32"/>
      <c r="AB126" s="32"/>
      <c r="AC126" s="32"/>
      <c r="AD126" s="32"/>
      <c r="AE126" s="32"/>
    </row>
    <row r="127" spans="1:31" s="11" customFormat="1" ht="29.25" customHeight="1">
      <c r="A127" s="162"/>
      <c r="B127" s="163"/>
      <c r="C127" s="164" t="s">
        <v>163</v>
      </c>
      <c r="D127" s="165" t="s">
        <v>65</v>
      </c>
      <c r="E127" s="165" t="s">
        <v>61</v>
      </c>
      <c r="F127" s="165" t="s">
        <v>62</v>
      </c>
      <c r="G127" s="165" t="s">
        <v>164</v>
      </c>
      <c r="H127" s="165" t="s">
        <v>165</v>
      </c>
      <c r="I127" s="165" t="s">
        <v>166</v>
      </c>
      <c r="J127" s="165" t="s">
        <v>143</v>
      </c>
      <c r="K127" s="166" t="s">
        <v>167</v>
      </c>
      <c r="L127" s="167"/>
      <c r="M127" s="73" t="s">
        <v>1</v>
      </c>
      <c r="N127" s="74" t="s">
        <v>44</v>
      </c>
      <c r="O127" s="74" t="s">
        <v>168</v>
      </c>
      <c r="P127" s="74" t="s">
        <v>169</v>
      </c>
      <c r="Q127" s="74" t="s">
        <v>170</v>
      </c>
      <c r="R127" s="74" t="s">
        <v>171</v>
      </c>
      <c r="S127" s="74" t="s">
        <v>172</v>
      </c>
      <c r="T127" s="75" t="s">
        <v>173</v>
      </c>
      <c r="U127" s="162"/>
      <c r="V127" s="162"/>
      <c r="W127" s="162"/>
      <c r="X127" s="162"/>
      <c r="Y127" s="162"/>
      <c r="Z127" s="162"/>
      <c r="AA127" s="162"/>
      <c r="AB127" s="162"/>
      <c r="AC127" s="162"/>
      <c r="AD127" s="162"/>
      <c r="AE127" s="162"/>
    </row>
    <row r="128" spans="1:63" s="2" customFormat="1" ht="22.9" customHeight="1">
      <c r="A128" s="32"/>
      <c r="B128" s="33"/>
      <c r="C128" s="80" t="s">
        <v>174</v>
      </c>
      <c r="D128" s="34"/>
      <c r="E128" s="34"/>
      <c r="F128" s="34"/>
      <c r="G128" s="34"/>
      <c r="H128" s="34"/>
      <c r="I128" s="34"/>
      <c r="J128" s="168">
        <f>BK128</f>
        <v>0</v>
      </c>
      <c r="K128" s="34"/>
      <c r="L128" s="37"/>
      <c r="M128" s="76"/>
      <c r="N128" s="169"/>
      <c r="O128" s="77"/>
      <c r="P128" s="170">
        <f>P129+P233</f>
        <v>0</v>
      </c>
      <c r="Q128" s="77"/>
      <c r="R128" s="170">
        <f>R129+R233</f>
        <v>3792.82332085</v>
      </c>
      <c r="S128" s="77"/>
      <c r="T128" s="171">
        <f>T129+T233</f>
        <v>0</v>
      </c>
      <c r="U128" s="32"/>
      <c r="V128" s="32"/>
      <c r="W128" s="32"/>
      <c r="X128" s="32"/>
      <c r="Y128" s="32"/>
      <c r="Z128" s="32"/>
      <c r="AA128" s="32"/>
      <c r="AB128" s="32"/>
      <c r="AC128" s="32"/>
      <c r="AD128" s="32"/>
      <c r="AE128" s="32"/>
      <c r="AT128" s="15" t="s">
        <v>79</v>
      </c>
      <c r="AU128" s="15" t="s">
        <v>145</v>
      </c>
      <c r="BK128" s="172">
        <f>BK129+BK233</f>
        <v>0</v>
      </c>
    </row>
    <row r="129" spans="2:63" s="12" customFormat="1" ht="25.9" customHeight="1">
      <c r="B129" s="173"/>
      <c r="C129" s="174"/>
      <c r="D129" s="175" t="s">
        <v>79</v>
      </c>
      <c r="E129" s="176" t="s">
        <v>175</v>
      </c>
      <c r="F129" s="176" t="s">
        <v>176</v>
      </c>
      <c r="G129" s="174"/>
      <c r="H129" s="174"/>
      <c r="I129" s="177"/>
      <c r="J129" s="178">
        <f>BK129</f>
        <v>0</v>
      </c>
      <c r="K129" s="174"/>
      <c r="L129" s="179"/>
      <c r="M129" s="180"/>
      <c r="N129" s="181"/>
      <c r="O129" s="181"/>
      <c r="P129" s="182">
        <f>P130+P198+P216+P230</f>
        <v>0</v>
      </c>
      <c r="Q129" s="181"/>
      <c r="R129" s="182">
        <f>R130+R198+R216+R230</f>
        <v>3792.82332085</v>
      </c>
      <c r="S129" s="181"/>
      <c r="T129" s="183">
        <f>T130+T198+T216+T230</f>
        <v>0</v>
      </c>
      <c r="AR129" s="184" t="s">
        <v>87</v>
      </c>
      <c r="AT129" s="185" t="s">
        <v>79</v>
      </c>
      <c r="AU129" s="185" t="s">
        <v>80</v>
      </c>
      <c r="AY129" s="184" t="s">
        <v>177</v>
      </c>
      <c r="BK129" s="186">
        <f>BK130+BK198+BK216+BK230</f>
        <v>0</v>
      </c>
    </row>
    <row r="130" spans="2:63" s="12" customFormat="1" ht="22.9" customHeight="1">
      <c r="B130" s="173"/>
      <c r="C130" s="174"/>
      <c r="D130" s="175" t="s">
        <v>79</v>
      </c>
      <c r="E130" s="187" t="s">
        <v>87</v>
      </c>
      <c r="F130" s="187" t="s">
        <v>178</v>
      </c>
      <c r="G130" s="174"/>
      <c r="H130" s="174"/>
      <c r="I130" s="177"/>
      <c r="J130" s="188">
        <f>BK130</f>
        <v>0</v>
      </c>
      <c r="K130" s="174"/>
      <c r="L130" s="179"/>
      <c r="M130" s="180"/>
      <c r="N130" s="181"/>
      <c r="O130" s="181"/>
      <c r="P130" s="182">
        <f>SUM(P131:P197)</f>
        <v>0</v>
      </c>
      <c r="Q130" s="181"/>
      <c r="R130" s="182">
        <f>SUM(R131:R197)</f>
        <v>63.795925</v>
      </c>
      <c r="S130" s="181"/>
      <c r="T130" s="183">
        <f>SUM(T131:T197)</f>
        <v>0</v>
      </c>
      <c r="AR130" s="184" t="s">
        <v>87</v>
      </c>
      <c r="AT130" s="185" t="s">
        <v>79</v>
      </c>
      <c r="AU130" s="185" t="s">
        <v>87</v>
      </c>
      <c r="AY130" s="184" t="s">
        <v>177</v>
      </c>
      <c r="BK130" s="186">
        <f>SUM(BK131:BK197)</f>
        <v>0</v>
      </c>
    </row>
    <row r="131" spans="1:65" s="2" customFormat="1" ht="37.9" customHeight="1">
      <c r="A131" s="32"/>
      <c r="B131" s="33"/>
      <c r="C131" s="189" t="s">
        <v>87</v>
      </c>
      <c r="D131" s="189" t="s">
        <v>179</v>
      </c>
      <c r="E131" s="190" t="s">
        <v>518</v>
      </c>
      <c r="F131" s="191" t="s">
        <v>519</v>
      </c>
      <c r="G131" s="192" t="s">
        <v>182</v>
      </c>
      <c r="H131" s="193">
        <v>3922.034</v>
      </c>
      <c r="I131" s="194"/>
      <c r="J131" s="195">
        <f>ROUND(I131*H131,2)</f>
        <v>0</v>
      </c>
      <c r="K131" s="191" t="s">
        <v>183</v>
      </c>
      <c r="L131" s="37"/>
      <c r="M131" s="196" t="s">
        <v>1</v>
      </c>
      <c r="N131" s="197" t="s">
        <v>45</v>
      </c>
      <c r="O131" s="69"/>
      <c r="P131" s="198">
        <f>O131*H131</f>
        <v>0</v>
      </c>
      <c r="Q131" s="198">
        <v>0</v>
      </c>
      <c r="R131" s="198">
        <f>Q131*H131</f>
        <v>0</v>
      </c>
      <c r="S131" s="198">
        <v>0</v>
      </c>
      <c r="T131" s="199">
        <f>S131*H131</f>
        <v>0</v>
      </c>
      <c r="U131" s="32"/>
      <c r="V131" s="32"/>
      <c r="W131" s="32"/>
      <c r="X131" s="32"/>
      <c r="Y131" s="32"/>
      <c r="Z131" s="32"/>
      <c r="AA131" s="32"/>
      <c r="AB131" s="32"/>
      <c r="AC131" s="32"/>
      <c r="AD131" s="32"/>
      <c r="AE131" s="32"/>
      <c r="AR131" s="200" t="s">
        <v>184</v>
      </c>
      <c r="AT131" s="200" t="s">
        <v>179</v>
      </c>
      <c r="AU131" s="200" t="s">
        <v>89</v>
      </c>
      <c r="AY131" s="15" t="s">
        <v>177</v>
      </c>
      <c r="BE131" s="201">
        <f>IF(N131="základní",J131,0)</f>
        <v>0</v>
      </c>
      <c r="BF131" s="201">
        <f>IF(N131="snížená",J131,0)</f>
        <v>0</v>
      </c>
      <c r="BG131" s="201">
        <f>IF(N131="zákl. přenesená",J131,0)</f>
        <v>0</v>
      </c>
      <c r="BH131" s="201">
        <f>IF(N131="sníž. přenesená",J131,0)</f>
        <v>0</v>
      </c>
      <c r="BI131" s="201">
        <f>IF(N131="nulová",J131,0)</f>
        <v>0</v>
      </c>
      <c r="BJ131" s="15" t="s">
        <v>87</v>
      </c>
      <c r="BK131" s="201">
        <f>ROUND(I131*H131,2)</f>
        <v>0</v>
      </c>
      <c r="BL131" s="15" t="s">
        <v>184</v>
      </c>
      <c r="BM131" s="200" t="s">
        <v>948</v>
      </c>
    </row>
    <row r="132" spans="1:47" s="2" customFormat="1" ht="48.75">
      <c r="A132" s="32"/>
      <c r="B132" s="33"/>
      <c r="C132" s="34"/>
      <c r="D132" s="202" t="s">
        <v>186</v>
      </c>
      <c r="E132" s="34"/>
      <c r="F132" s="203" t="s">
        <v>521</v>
      </c>
      <c r="G132" s="34"/>
      <c r="H132" s="34"/>
      <c r="I132" s="204"/>
      <c r="J132" s="34"/>
      <c r="K132" s="34"/>
      <c r="L132" s="37"/>
      <c r="M132" s="205"/>
      <c r="N132" s="206"/>
      <c r="O132" s="69"/>
      <c r="P132" s="69"/>
      <c r="Q132" s="69"/>
      <c r="R132" s="69"/>
      <c r="S132" s="69"/>
      <c r="T132" s="70"/>
      <c r="U132" s="32"/>
      <c r="V132" s="32"/>
      <c r="W132" s="32"/>
      <c r="X132" s="32"/>
      <c r="Y132" s="32"/>
      <c r="Z132" s="32"/>
      <c r="AA132" s="32"/>
      <c r="AB132" s="32"/>
      <c r="AC132" s="32"/>
      <c r="AD132" s="32"/>
      <c r="AE132" s="32"/>
      <c r="AT132" s="15" t="s">
        <v>186</v>
      </c>
      <c r="AU132" s="15" t="s">
        <v>89</v>
      </c>
    </row>
    <row r="133" spans="1:65" s="2" customFormat="1" ht="14.45" customHeight="1">
      <c r="A133" s="32"/>
      <c r="B133" s="33"/>
      <c r="C133" s="208" t="s">
        <v>89</v>
      </c>
      <c r="D133" s="208" t="s">
        <v>246</v>
      </c>
      <c r="E133" s="209" t="s">
        <v>522</v>
      </c>
      <c r="F133" s="210" t="s">
        <v>523</v>
      </c>
      <c r="G133" s="211" t="s">
        <v>231</v>
      </c>
      <c r="H133" s="212">
        <v>63.73</v>
      </c>
      <c r="I133" s="213"/>
      <c r="J133" s="214">
        <f>ROUND(I133*H133,2)</f>
        <v>0</v>
      </c>
      <c r="K133" s="210" t="s">
        <v>183</v>
      </c>
      <c r="L133" s="215"/>
      <c r="M133" s="216" t="s">
        <v>1</v>
      </c>
      <c r="N133" s="217" t="s">
        <v>45</v>
      </c>
      <c r="O133" s="69"/>
      <c r="P133" s="198">
        <f>O133*H133</f>
        <v>0</v>
      </c>
      <c r="Q133" s="198">
        <v>1</v>
      </c>
      <c r="R133" s="198">
        <f>Q133*H133</f>
        <v>63.73</v>
      </c>
      <c r="S133" s="198">
        <v>0</v>
      </c>
      <c r="T133" s="199">
        <f>S133*H133</f>
        <v>0</v>
      </c>
      <c r="U133" s="32"/>
      <c r="V133" s="32"/>
      <c r="W133" s="32"/>
      <c r="X133" s="32"/>
      <c r="Y133" s="32"/>
      <c r="Z133" s="32"/>
      <c r="AA133" s="32"/>
      <c r="AB133" s="32"/>
      <c r="AC133" s="32"/>
      <c r="AD133" s="32"/>
      <c r="AE133" s="32"/>
      <c r="AR133" s="200" t="s">
        <v>218</v>
      </c>
      <c r="AT133" s="200" t="s">
        <v>246</v>
      </c>
      <c r="AU133" s="200" t="s">
        <v>89</v>
      </c>
      <c r="AY133" s="15" t="s">
        <v>177</v>
      </c>
      <c r="BE133" s="201">
        <f>IF(N133="základní",J133,0)</f>
        <v>0</v>
      </c>
      <c r="BF133" s="201">
        <f>IF(N133="snížená",J133,0)</f>
        <v>0</v>
      </c>
      <c r="BG133" s="201">
        <f>IF(N133="zákl. přenesená",J133,0)</f>
        <v>0</v>
      </c>
      <c r="BH133" s="201">
        <f>IF(N133="sníž. přenesená",J133,0)</f>
        <v>0</v>
      </c>
      <c r="BI133" s="201">
        <f>IF(N133="nulová",J133,0)</f>
        <v>0</v>
      </c>
      <c r="BJ133" s="15" t="s">
        <v>87</v>
      </c>
      <c r="BK133" s="201">
        <f>ROUND(I133*H133,2)</f>
        <v>0</v>
      </c>
      <c r="BL133" s="15" t="s">
        <v>184</v>
      </c>
      <c r="BM133" s="200" t="s">
        <v>949</v>
      </c>
    </row>
    <row r="134" spans="1:47" s="2" customFormat="1" ht="11.25">
      <c r="A134" s="32"/>
      <c r="B134" s="33"/>
      <c r="C134" s="34"/>
      <c r="D134" s="202" t="s">
        <v>186</v>
      </c>
      <c r="E134" s="34"/>
      <c r="F134" s="203" t="s">
        <v>523</v>
      </c>
      <c r="G134" s="34"/>
      <c r="H134" s="34"/>
      <c r="I134" s="204"/>
      <c r="J134" s="34"/>
      <c r="K134" s="34"/>
      <c r="L134" s="37"/>
      <c r="M134" s="205"/>
      <c r="N134" s="206"/>
      <c r="O134" s="69"/>
      <c r="P134" s="69"/>
      <c r="Q134" s="69"/>
      <c r="R134" s="69"/>
      <c r="S134" s="69"/>
      <c r="T134" s="70"/>
      <c r="U134" s="32"/>
      <c r="V134" s="32"/>
      <c r="W134" s="32"/>
      <c r="X134" s="32"/>
      <c r="Y134" s="32"/>
      <c r="Z134" s="32"/>
      <c r="AA134" s="32"/>
      <c r="AB134" s="32"/>
      <c r="AC134" s="32"/>
      <c r="AD134" s="32"/>
      <c r="AE134" s="32"/>
      <c r="AT134" s="15" t="s">
        <v>186</v>
      </c>
      <c r="AU134" s="15" t="s">
        <v>89</v>
      </c>
    </row>
    <row r="135" spans="1:47" s="2" customFormat="1" ht="19.5">
      <c r="A135" s="32"/>
      <c r="B135" s="33"/>
      <c r="C135" s="34"/>
      <c r="D135" s="202" t="s">
        <v>188</v>
      </c>
      <c r="E135" s="34"/>
      <c r="F135" s="207" t="s">
        <v>950</v>
      </c>
      <c r="G135" s="34"/>
      <c r="H135" s="34"/>
      <c r="I135" s="204"/>
      <c r="J135" s="34"/>
      <c r="K135" s="34"/>
      <c r="L135" s="37"/>
      <c r="M135" s="205"/>
      <c r="N135" s="206"/>
      <c r="O135" s="69"/>
      <c r="P135" s="69"/>
      <c r="Q135" s="69"/>
      <c r="R135" s="69"/>
      <c r="S135" s="69"/>
      <c r="T135" s="70"/>
      <c r="U135" s="32"/>
      <c r="V135" s="32"/>
      <c r="W135" s="32"/>
      <c r="X135" s="32"/>
      <c r="Y135" s="32"/>
      <c r="Z135" s="32"/>
      <c r="AA135" s="32"/>
      <c r="AB135" s="32"/>
      <c r="AC135" s="32"/>
      <c r="AD135" s="32"/>
      <c r="AE135" s="32"/>
      <c r="AT135" s="15" t="s">
        <v>188</v>
      </c>
      <c r="AU135" s="15" t="s">
        <v>89</v>
      </c>
    </row>
    <row r="136" spans="1:65" s="2" customFormat="1" ht="24.2" customHeight="1">
      <c r="A136" s="32"/>
      <c r="B136" s="33"/>
      <c r="C136" s="189" t="s">
        <v>195</v>
      </c>
      <c r="D136" s="189" t="s">
        <v>179</v>
      </c>
      <c r="E136" s="190" t="s">
        <v>951</v>
      </c>
      <c r="F136" s="191" t="s">
        <v>952</v>
      </c>
      <c r="G136" s="192" t="s">
        <v>182</v>
      </c>
      <c r="H136" s="193">
        <v>2263.75</v>
      </c>
      <c r="I136" s="194"/>
      <c r="J136" s="195">
        <f>ROUND(I136*H136,2)</f>
        <v>0</v>
      </c>
      <c r="K136" s="191" t="s">
        <v>183</v>
      </c>
      <c r="L136" s="37"/>
      <c r="M136" s="196" t="s">
        <v>1</v>
      </c>
      <c r="N136" s="197" t="s">
        <v>45</v>
      </c>
      <c r="O136" s="69"/>
      <c r="P136" s="198">
        <f>O136*H136</f>
        <v>0</v>
      </c>
      <c r="Q136" s="198">
        <v>0</v>
      </c>
      <c r="R136" s="198">
        <f>Q136*H136</f>
        <v>0</v>
      </c>
      <c r="S136" s="198">
        <v>0</v>
      </c>
      <c r="T136" s="199">
        <f>S136*H136</f>
        <v>0</v>
      </c>
      <c r="U136" s="32"/>
      <c r="V136" s="32"/>
      <c r="W136" s="32"/>
      <c r="X136" s="32"/>
      <c r="Y136" s="32"/>
      <c r="Z136" s="32"/>
      <c r="AA136" s="32"/>
      <c r="AB136" s="32"/>
      <c r="AC136" s="32"/>
      <c r="AD136" s="32"/>
      <c r="AE136" s="32"/>
      <c r="AR136" s="200" t="s">
        <v>184</v>
      </c>
      <c r="AT136" s="200" t="s">
        <v>179</v>
      </c>
      <c r="AU136" s="200" t="s">
        <v>89</v>
      </c>
      <c r="AY136" s="15" t="s">
        <v>177</v>
      </c>
      <c r="BE136" s="201">
        <f>IF(N136="základní",J136,0)</f>
        <v>0</v>
      </c>
      <c r="BF136" s="201">
        <f>IF(N136="snížená",J136,0)</f>
        <v>0</v>
      </c>
      <c r="BG136" s="201">
        <f>IF(N136="zákl. přenesená",J136,0)</f>
        <v>0</v>
      </c>
      <c r="BH136" s="201">
        <f>IF(N136="sníž. přenesená",J136,0)</f>
        <v>0</v>
      </c>
      <c r="BI136" s="201">
        <f>IF(N136="nulová",J136,0)</f>
        <v>0</v>
      </c>
      <c r="BJ136" s="15" t="s">
        <v>87</v>
      </c>
      <c r="BK136" s="201">
        <f>ROUND(I136*H136,2)</f>
        <v>0</v>
      </c>
      <c r="BL136" s="15" t="s">
        <v>184</v>
      </c>
      <c r="BM136" s="200" t="s">
        <v>953</v>
      </c>
    </row>
    <row r="137" spans="1:47" s="2" customFormat="1" ht="19.5">
      <c r="A137" s="32"/>
      <c r="B137" s="33"/>
      <c r="C137" s="34"/>
      <c r="D137" s="202" t="s">
        <v>186</v>
      </c>
      <c r="E137" s="34"/>
      <c r="F137" s="203" t="s">
        <v>954</v>
      </c>
      <c r="G137" s="34"/>
      <c r="H137" s="34"/>
      <c r="I137" s="204"/>
      <c r="J137" s="34"/>
      <c r="K137" s="34"/>
      <c r="L137" s="37"/>
      <c r="M137" s="205"/>
      <c r="N137" s="206"/>
      <c r="O137" s="69"/>
      <c r="P137" s="69"/>
      <c r="Q137" s="69"/>
      <c r="R137" s="69"/>
      <c r="S137" s="69"/>
      <c r="T137" s="70"/>
      <c r="U137" s="32"/>
      <c r="V137" s="32"/>
      <c r="W137" s="32"/>
      <c r="X137" s="32"/>
      <c r="Y137" s="32"/>
      <c r="Z137" s="32"/>
      <c r="AA137" s="32"/>
      <c r="AB137" s="32"/>
      <c r="AC137" s="32"/>
      <c r="AD137" s="32"/>
      <c r="AE137" s="32"/>
      <c r="AT137" s="15" t="s">
        <v>186</v>
      </c>
      <c r="AU137" s="15" t="s">
        <v>89</v>
      </c>
    </row>
    <row r="138" spans="1:65" s="2" customFormat="1" ht="24.2" customHeight="1">
      <c r="A138" s="32"/>
      <c r="B138" s="33"/>
      <c r="C138" s="189" t="s">
        <v>184</v>
      </c>
      <c r="D138" s="189" t="s">
        <v>179</v>
      </c>
      <c r="E138" s="190" t="s">
        <v>202</v>
      </c>
      <c r="F138" s="191" t="s">
        <v>203</v>
      </c>
      <c r="G138" s="192" t="s">
        <v>198</v>
      </c>
      <c r="H138" s="193">
        <v>1004.899</v>
      </c>
      <c r="I138" s="194"/>
      <c r="J138" s="195">
        <f>ROUND(I138*H138,2)</f>
        <v>0</v>
      </c>
      <c r="K138" s="191" t="s">
        <v>183</v>
      </c>
      <c r="L138" s="37"/>
      <c r="M138" s="196" t="s">
        <v>1</v>
      </c>
      <c r="N138" s="197" t="s">
        <v>45</v>
      </c>
      <c r="O138" s="69"/>
      <c r="P138" s="198">
        <f>O138*H138</f>
        <v>0</v>
      </c>
      <c r="Q138" s="198">
        <v>0</v>
      </c>
      <c r="R138" s="198">
        <f>Q138*H138</f>
        <v>0</v>
      </c>
      <c r="S138" s="198">
        <v>0</v>
      </c>
      <c r="T138" s="199">
        <f>S138*H138</f>
        <v>0</v>
      </c>
      <c r="U138" s="32"/>
      <c r="V138" s="32"/>
      <c r="W138" s="32"/>
      <c r="X138" s="32"/>
      <c r="Y138" s="32"/>
      <c r="Z138" s="32"/>
      <c r="AA138" s="32"/>
      <c r="AB138" s="32"/>
      <c r="AC138" s="32"/>
      <c r="AD138" s="32"/>
      <c r="AE138" s="32"/>
      <c r="AR138" s="200" t="s">
        <v>184</v>
      </c>
      <c r="AT138" s="200" t="s">
        <v>179</v>
      </c>
      <c r="AU138" s="200" t="s">
        <v>89</v>
      </c>
      <c r="AY138" s="15" t="s">
        <v>177</v>
      </c>
      <c r="BE138" s="201">
        <f>IF(N138="základní",J138,0)</f>
        <v>0</v>
      </c>
      <c r="BF138" s="201">
        <f>IF(N138="snížená",J138,0)</f>
        <v>0</v>
      </c>
      <c r="BG138" s="201">
        <f>IF(N138="zákl. přenesená",J138,0)</f>
        <v>0</v>
      </c>
      <c r="BH138" s="201">
        <f>IF(N138="sníž. přenesená",J138,0)</f>
        <v>0</v>
      </c>
      <c r="BI138" s="201">
        <f>IF(N138="nulová",J138,0)</f>
        <v>0</v>
      </c>
      <c r="BJ138" s="15" t="s">
        <v>87</v>
      </c>
      <c r="BK138" s="201">
        <f>ROUND(I138*H138,2)</f>
        <v>0</v>
      </c>
      <c r="BL138" s="15" t="s">
        <v>184</v>
      </c>
      <c r="BM138" s="200" t="s">
        <v>955</v>
      </c>
    </row>
    <row r="139" spans="1:47" s="2" customFormat="1" ht="19.5">
      <c r="A139" s="32"/>
      <c r="B139" s="33"/>
      <c r="C139" s="34"/>
      <c r="D139" s="202" t="s">
        <v>186</v>
      </c>
      <c r="E139" s="34"/>
      <c r="F139" s="203" t="s">
        <v>205</v>
      </c>
      <c r="G139" s="34"/>
      <c r="H139" s="34"/>
      <c r="I139" s="204"/>
      <c r="J139" s="34"/>
      <c r="K139" s="34"/>
      <c r="L139" s="37"/>
      <c r="M139" s="205"/>
      <c r="N139" s="206"/>
      <c r="O139" s="69"/>
      <c r="P139" s="69"/>
      <c r="Q139" s="69"/>
      <c r="R139" s="69"/>
      <c r="S139" s="69"/>
      <c r="T139" s="70"/>
      <c r="U139" s="32"/>
      <c r="V139" s="32"/>
      <c r="W139" s="32"/>
      <c r="X139" s="32"/>
      <c r="Y139" s="32"/>
      <c r="Z139" s="32"/>
      <c r="AA139" s="32"/>
      <c r="AB139" s="32"/>
      <c r="AC139" s="32"/>
      <c r="AD139" s="32"/>
      <c r="AE139" s="32"/>
      <c r="AT139" s="15" t="s">
        <v>186</v>
      </c>
      <c r="AU139" s="15" t="s">
        <v>89</v>
      </c>
    </row>
    <row r="140" spans="1:47" s="2" customFormat="1" ht="19.5">
      <c r="A140" s="32"/>
      <c r="B140" s="33"/>
      <c r="C140" s="34"/>
      <c r="D140" s="202" t="s">
        <v>188</v>
      </c>
      <c r="E140" s="34"/>
      <c r="F140" s="207" t="s">
        <v>558</v>
      </c>
      <c r="G140" s="34"/>
      <c r="H140" s="34"/>
      <c r="I140" s="204"/>
      <c r="J140" s="34"/>
      <c r="K140" s="34"/>
      <c r="L140" s="37"/>
      <c r="M140" s="205"/>
      <c r="N140" s="206"/>
      <c r="O140" s="69"/>
      <c r="P140" s="69"/>
      <c r="Q140" s="69"/>
      <c r="R140" s="69"/>
      <c r="S140" s="69"/>
      <c r="T140" s="70"/>
      <c r="U140" s="32"/>
      <c r="V140" s="32"/>
      <c r="W140" s="32"/>
      <c r="X140" s="32"/>
      <c r="Y140" s="32"/>
      <c r="Z140" s="32"/>
      <c r="AA140" s="32"/>
      <c r="AB140" s="32"/>
      <c r="AC140" s="32"/>
      <c r="AD140" s="32"/>
      <c r="AE140" s="32"/>
      <c r="AT140" s="15" t="s">
        <v>188</v>
      </c>
      <c r="AU140" s="15" t="s">
        <v>89</v>
      </c>
    </row>
    <row r="141" spans="1:65" s="2" customFormat="1" ht="24.2" customHeight="1">
      <c r="A141" s="32"/>
      <c r="B141" s="33"/>
      <c r="C141" s="189" t="s">
        <v>207</v>
      </c>
      <c r="D141" s="189" t="s">
        <v>179</v>
      </c>
      <c r="E141" s="190" t="s">
        <v>956</v>
      </c>
      <c r="F141" s="191" t="s">
        <v>957</v>
      </c>
      <c r="G141" s="192" t="s">
        <v>198</v>
      </c>
      <c r="H141" s="193">
        <v>395.55</v>
      </c>
      <c r="I141" s="194"/>
      <c r="J141" s="195">
        <f>ROUND(I141*H141,2)</f>
        <v>0</v>
      </c>
      <c r="K141" s="191" t="s">
        <v>183</v>
      </c>
      <c r="L141" s="37"/>
      <c r="M141" s="196" t="s">
        <v>1</v>
      </c>
      <c r="N141" s="197" t="s">
        <v>45</v>
      </c>
      <c r="O141" s="69"/>
      <c r="P141" s="198">
        <f>O141*H141</f>
        <v>0</v>
      </c>
      <c r="Q141" s="198">
        <v>0</v>
      </c>
      <c r="R141" s="198">
        <f>Q141*H141</f>
        <v>0</v>
      </c>
      <c r="S141" s="198">
        <v>0</v>
      </c>
      <c r="T141" s="199">
        <f>S141*H141</f>
        <v>0</v>
      </c>
      <c r="U141" s="32"/>
      <c r="V141" s="32"/>
      <c r="W141" s="32"/>
      <c r="X141" s="32"/>
      <c r="Y141" s="32"/>
      <c r="Z141" s="32"/>
      <c r="AA141" s="32"/>
      <c r="AB141" s="32"/>
      <c r="AC141" s="32"/>
      <c r="AD141" s="32"/>
      <c r="AE141" s="32"/>
      <c r="AR141" s="200" t="s">
        <v>184</v>
      </c>
      <c r="AT141" s="200" t="s">
        <v>179</v>
      </c>
      <c r="AU141" s="200" t="s">
        <v>89</v>
      </c>
      <c r="AY141" s="15" t="s">
        <v>177</v>
      </c>
      <c r="BE141" s="201">
        <f>IF(N141="základní",J141,0)</f>
        <v>0</v>
      </c>
      <c r="BF141" s="201">
        <f>IF(N141="snížená",J141,0)</f>
        <v>0</v>
      </c>
      <c r="BG141" s="201">
        <f>IF(N141="zákl. přenesená",J141,0)</f>
        <v>0</v>
      </c>
      <c r="BH141" s="201">
        <f>IF(N141="sníž. přenesená",J141,0)</f>
        <v>0</v>
      </c>
      <c r="BI141" s="201">
        <f>IF(N141="nulová",J141,0)</f>
        <v>0</v>
      </c>
      <c r="BJ141" s="15" t="s">
        <v>87</v>
      </c>
      <c r="BK141" s="201">
        <f>ROUND(I141*H141,2)</f>
        <v>0</v>
      </c>
      <c r="BL141" s="15" t="s">
        <v>184</v>
      </c>
      <c r="BM141" s="200" t="s">
        <v>958</v>
      </c>
    </row>
    <row r="142" spans="1:47" s="2" customFormat="1" ht="29.25">
      <c r="A142" s="32"/>
      <c r="B142" s="33"/>
      <c r="C142" s="34"/>
      <c r="D142" s="202" t="s">
        <v>186</v>
      </c>
      <c r="E142" s="34"/>
      <c r="F142" s="203" t="s">
        <v>959</v>
      </c>
      <c r="G142" s="34"/>
      <c r="H142" s="34"/>
      <c r="I142" s="204"/>
      <c r="J142" s="34"/>
      <c r="K142" s="34"/>
      <c r="L142" s="37"/>
      <c r="M142" s="205"/>
      <c r="N142" s="206"/>
      <c r="O142" s="69"/>
      <c r="P142" s="69"/>
      <c r="Q142" s="69"/>
      <c r="R142" s="69"/>
      <c r="S142" s="69"/>
      <c r="T142" s="70"/>
      <c r="U142" s="32"/>
      <c r="V142" s="32"/>
      <c r="W142" s="32"/>
      <c r="X142" s="32"/>
      <c r="Y142" s="32"/>
      <c r="Z142" s="32"/>
      <c r="AA142" s="32"/>
      <c r="AB142" s="32"/>
      <c r="AC142" s="32"/>
      <c r="AD142" s="32"/>
      <c r="AE142" s="32"/>
      <c r="AT142" s="15" t="s">
        <v>186</v>
      </c>
      <c r="AU142" s="15" t="s">
        <v>89</v>
      </c>
    </row>
    <row r="143" spans="1:47" s="2" customFormat="1" ht="39">
      <c r="A143" s="32"/>
      <c r="B143" s="33"/>
      <c r="C143" s="34"/>
      <c r="D143" s="202" t="s">
        <v>188</v>
      </c>
      <c r="E143" s="34"/>
      <c r="F143" s="207" t="s">
        <v>960</v>
      </c>
      <c r="G143" s="34"/>
      <c r="H143" s="34"/>
      <c r="I143" s="204"/>
      <c r="J143" s="34"/>
      <c r="K143" s="34"/>
      <c r="L143" s="37"/>
      <c r="M143" s="205"/>
      <c r="N143" s="206"/>
      <c r="O143" s="69"/>
      <c r="P143" s="69"/>
      <c r="Q143" s="69"/>
      <c r="R143" s="69"/>
      <c r="S143" s="69"/>
      <c r="T143" s="70"/>
      <c r="U143" s="32"/>
      <c r="V143" s="32"/>
      <c r="W143" s="32"/>
      <c r="X143" s="32"/>
      <c r="Y143" s="32"/>
      <c r="Z143" s="32"/>
      <c r="AA143" s="32"/>
      <c r="AB143" s="32"/>
      <c r="AC143" s="32"/>
      <c r="AD143" s="32"/>
      <c r="AE143" s="32"/>
      <c r="AT143" s="15" t="s">
        <v>188</v>
      </c>
      <c r="AU143" s="15" t="s">
        <v>89</v>
      </c>
    </row>
    <row r="144" spans="1:65" s="2" customFormat="1" ht="24.2" customHeight="1">
      <c r="A144" s="32"/>
      <c r="B144" s="33"/>
      <c r="C144" s="189" t="s">
        <v>210</v>
      </c>
      <c r="D144" s="189" t="s">
        <v>179</v>
      </c>
      <c r="E144" s="190" t="s">
        <v>961</v>
      </c>
      <c r="F144" s="191" t="s">
        <v>962</v>
      </c>
      <c r="G144" s="192" t="s">
        <v>198</v>
      </c>
      <c r="H144" s="193">
        <v>2</v>
      </c>
      <c r="I144" s="194"/>
      <c r="J144" s="195">
        <f>ROUND(I144*H144,2)</f>
        <v>0</v>
      </c>
      <c r="K144" s="191" t="s">
        <v>183</v>
      </c>
      <c r="L144" s="37"/>
      <c r="M144" s="196" t="s">
        <v>1</v>
      </c>
      <c r="N144" s="197" t="s">
        <v>45</v>
      </c>
      <c r="O144" s="69"/>
      <c r="P144" s="198">
        <f>O144*H144</f>
        <v>0</v>
      </c>
      <c r="Q144" s="198">
        <v>0</v>
      </c>
      <c r="R144" s="198">
        <f>Q144*H144</f>
        <v>0</v>
      </c>
      <c r="S144" s="198">
        <v>0</v>
      </c>
      <c r="T144" s="199">
        <f>S144*H144</f>
        <v>0</v>
      </c>
      <c r="U144" s="32"/>
      <c r="V144" s="32"/>
      <c r="W144" s="32"/>
      <c r="X144" s="32"/>
      <c r="Y144" s="32"/>
      <c r="Z144" s="32"/>
      <c r="AA144" s="32"/>
      <c r="AB144" s="32"/>
      <c r="AC144" s="32"/>
      <c r="AD144" s="32"/>
      <c r="AE144" s="32"/>
      <c r="AR144" s="200" t="s">
        <v>184</v>
      </c>
      <c r="AT144" s="200" t="s">
        <v>179</v>
      </c>
      <c r="AU144" s="200" t="s">
        <v>89</v>
      </c>
      <c r="AY144" s="15" t="s">
        <v>177</v>
      </c>
      <c r="BE144" s="201">
        <f>IF(N144="základní",J144,0)</f>
        <v>0</v>
      </c>
      <c r="BF144" s="201">
        <f>IF(N144="snížená",J144,0)</f>
        <v>0</v>
      </c>
      <c r="BG144" s="201">
        <f>IF(N144="zákl. přenesená",J144,0)</f>
        <v>0</v>
      </c>
      <c r="BH144" s="201">
        <f>IF(N144="sníž. přenesená",J144,0)</f>
        <v>0</v>
      </c>
      <c r="BI144" s="201">
        <f>IF(N144="nulová",J144,0)</f>
        <v>0</v>
      </c>
      <c r="BJ144" s="15" t="s">
        <v>87</v>
      </c>
      <c r="BK144" s="201">
        <f>ROUND(I144*H144,2)</f>
        <v>0</v>
      </c>
      <c r="BL144" s="15" t="s">
        <v>184</v>
      </c>
      <c r="BM144" s="200" t="s">
        <v>963</v>
      </c>
    </row>
    <row r="145" spans="1:47" s="2" customFormat="1" ht="29.25">
      <c r="A145" s="32"/>
      <c r="B145" s="33"/>
      <c r="C145" s="34"/>
      <c r="D145" s="202" t="s">
        <v>186</v>
      </c>
      <c r="E145" s="34"/>
      <c r="F145" s="203" t="s">
        <v>964</v>
      </c>
      <c r="G145" s="34"/>
      <c r="H145" s="34"/>
      <c r="I145" s="204"/>
      <c r="J145" s="34"/>
      <c r="K145" s="34"/>
      <c r="L145" s="37"/>
      <c r="M145" s="205"/>
      <c r="N145" s="206"/>
      <c r="O145" s="69"/>
      <c r="P145" s="69"/>
      <c r="Q145" s="69"/>
      <c r="R145" s="69"/>
      <c r="S145" s="69"/>
      <c r="T145" s="70"/>
      <c r="U145" s="32"/>
      <c r="V145" s="32"/>
      <c r="W145" s="32"/>
      <c r="X145" s="32"/>
      <c r="Y145" s="32"/>
      <c r="Z145" s="32"/>
      <c r="AA145" s="32"/>
      <c r="AB145" s="32"/>
      <c r="AC145" s="32"/>
      <c r="AD145" s="32"/>
      <c r="AE145" s="32"/>
      <c r="AT145" s="15" t="s">
        <v>186</v>
      </c>
      <c r="AU145" s="15" t="s">
        <v>89</v>
      </c>
    </row>
    <row r="146" spans="1:47" s="2" customFormat="1" ht="39">
      <c r="A146" s="32"/>
      <c r="B146" s="33"/>
      <c r="C146" s="34"/>
      <c r="D146" s="202" t="s">
        <v>188</v>
      </c>
      <c r="E146" s="34"/>
      <c r="F146" s="207" t="s">
        <v>965</v>
      </c>
      <c r="G146" s="34"/>
      <c r="H146" s="34"/>
      <c r="I146" s="204"/>
      <c r="J146" s="34"/>
      <c r="K146" s="34"/>
      <c r="L146" s="37"/>
      <c r="M146" s="205"/>
      <c r="N146" s="206"/>
      <c r="O146" s="69"/>
      <c r="P146" s="69"/>
      <c r="Q146" s="69"/>
      <c r="R146" s="69"/>
      <c r="S146" s="69"/>
      <c r="T146" s="70"/>
      <c r="U146" s="32"/>
      <c r="V146" s="32"/>
      <c r="W146" s="32"/>
      <c r="X146" s="32"/>
      <c r="Y146" s="32"/>
      <c r="Z146" s="32"/>
      <c r="AA146" s="32"/>
      <c r="AB146" s="32"/>
      <c r="AC146" s="32"/>
      <c r="AD146" s="32"/>
      <c r="AE146" s="32"/>
      <c r="AT146" s="15" t="s">
        <v>188</v>
      </c>
      <c r="AU146" s="15" t="s">
        <v>89</v>
      </c>
    </row>
    <row r="147" spans="1:65" s="2" customFormat="1" ht="24.2" customHeight="1">
      <c r="A147" s="32"/>
      <c r="B147" s="33"/>
      <c r="C147" s="189" t="s">
        <v>216</v>
      </c>
      <c r="D147" s="189" t="s">
        <v>179</v>
      </c>
      <c r="E147" s="190" t="s">
        <v>749</v>
      </c>
      <c r="F147" s="191" t="s">
        <v>750</v>
      </c>
      <c r="G147" s="192" t="s">
        <v>198</v>
      </c>
      <c r="H147" s="193">
        <v>120.8</v>
      </c>
      <c r="I147" s="194"/>
      <c r="J147" s="195">
        <f>ROUND(I147*H147,2)</f>
        <v>0</v>
      </c>
      <c r="K147" s="191" t="s">
        <v>183</v>
      </c>
      <c r="L147" s="37"/>
      <c r="M147" s="196" t="s">
        <v>1</v>
      </c>
      <c r="N147" s="197" t="s">
        <v>45</v>
      </c>
      <c r="O147" s="69"/>
      <c r="P147" s="198">
        <f>O147*H147</f>
        <v>0</v>
      </c>
      <c r="Q147" s="198">
        <v>0</v>
      </c>
      <c r="R147" s="198">
        <f>Q147*H147</f>
        <v>0</v>
      </c>
      <c r="S147" s="198">
        <v>0</v>
      </c>
      <c r="T147" s="199">
        <f>S147*H147</f>
        <v>0</v>
      </c>
      <c r="U147" s="32"/>
      <c r="V147" s="32"/>
      <c r="W147" s="32"/>
      <c r="X147" s="32"/>
      <c r="Y147" s="32"/>
      <c r="Z147" s="32"/>
      <c r="AA147" s="32"/>
      <c r="AB147" s="32"/>
      <c r="AC147" s="32"/>
      <c r="AD147" s="32"/>
      <c r="AE147" s="32"/>
      <c r="AR147" s="200" t="s">
        <v>184</v>
      </c>
      <c r="AT147" s="200" t="s">
        <v>179</v>
      </c>
      <c r="AU147" s="200" t="s">
        <v>89</v>
      </c>
      <c r="AY147" s="15" t="s">
        <v>177</v>
      </c>
      <c r="BE147" s="201">
        <f>IF(N147="základní",J147,0)</f>
        <v>0</v>
      </c>
      <c r="BF147" s="201">
        <f>IF(N147="snížená",J147,0)</f>
        <v>0</v>
      </c>
      <c r="BG147" s="201">
        <f>IF(N147="zákl. přenesená",J147,0)</f>
        <v>0</v>
      </c>
      <c r="BH147" s="201">
        <f>IF(N147="sníž. přenesená",J147,0)</f>
        <v>0</v>
      </c>
      <c r="BI147" s="201">
        <f>IF(N147="nulová",J147,0)</f>
        <v>0</v>
      </c>
      <c r="BJ147" s="15" t="s">
        <v>87</v>
      </c>
      <c r="BK147" s="201">
        <f>ROUND(I147*H147,2)</f>
        <v>0</v>
      </c>
      <c r="BL147" s="15" t="s">
        <v>184</v>
      </c>
      <c r="BM147" s="200" t="s">
        <v>966</v>
      </c>
    </row>
    <row r="148" spans="1:47" s="2" customFormat="1" ht="29.25">
      <c r="A148" s="32"/>
      <c r="B148" s="33"/>
      <c r="C148" s="34"/>
      <c r="D148" s="202" t="s">
        <v>186</v>
      </c>
      <c r="E148" s="34"/>
      <c r="F148" s="203" t="s">
        <v>752</v>
      </c>
      <c r="G148" s="34"/>
      <c r="H148" s="34"/>
      <c r="I148" s="204"/>
      <c r="J148" s="34"/>
      <c r="K148" s="34"/>
      <c r="L148" s="37"/>
      <c r="M148" s="205"/>
      <c r="N148" s="206"/>
      <c r="O148" s="69"/>
      <c r="P148" s="69"/>
      <c r="Q148" s="69"/>
      <c r="R148" s="69"/>
      <c r="S148" s="69"/>
      <c r="T148" s="70"/>
      <c r="U148" s="32"/>
      <c r="V148" s="32"/>
      <c r="W148" s="32"/>
      <c r="X148" s="32"/>
      <c r="Y148" s="32"/>
      <c r="Z148" s="32"/>
      <c r="AA148" s="32"/>
      <c r="AB148" s="32"/>
      <c r="AC148" s="32"/>
      <c r="AD148" s="32"/>
      <c r="AE148" s="32"/>
      <c r="AT148" s="15" t="s">
        <v>186</v>
      </c>
      <c r="AU148" s="15" t="s">
        <v>89</v>
      </c>
    </row>
    <row r="149" spans="1:47" s="2" customFormat="1" ht="78">
      <c r="A149" s="32"/>
      <c r="B149" s="33"/>
      <c r="C149" s="34"/>
      <c r="D149" s="202" t="s">
        <v>188</v>
      </c>
      <c r="E149" s="34"/>
      <c r="F149" s="207" t="s">
        <v>967</v>
      </c>
      <c r="G149" s="34"/>
      <c r="H149" s="34"/>
      <c r="I149" s="204"/>
      <c r="J149" s="34"/>
      <c r="K149" s="34"/>
      <c r="L149" s="37"/>
      <c r="M149" s="205"/>
      <c r="N149" s="206"/>
      <c r="O149" s="69"/>
      <c r="P149" s="69"/>
      <c r="Q149" s="69"/>
      <c r="R149" s="69"/>
      <c r="S149" s="69"/>
      <c r="T149" s="70"/>
      <c r="U149" s="32"/>
      <c r="V149" s="32"/>
      <c r="W149" s="32"/>
      <c r="X149" s="32"/>
      <c r="Y149" s="32"/>
      <c r="Z149" s="32"/>
      <c r="AA149" s="32"/>
      <c r="AB149" s="32"/>
      <c r="AC149" s="32"/>
      <c r="AD149" s="32"/>
      <c r="AE149" s="32"/>
      <c r="AT149" s="15" t="s">
        <v>188</v>
      </c>
      <c r="AU149" s="15" t="s">
        <v>89</v>
      </c>
    </row>
    <row r="150" spans="1:65" s="2" customFormat="1" ht="24.2" customHeight="1">
      <c r="A150" s="32"/>
      <c r="B150" s="33"/>
      <c r="C150" s="189" t="s">
        <v>218</v>
      </c>
      <c r="D150" s="189" t="s">
        <v>179</v>
      </c>
      <c r="E150" s="190" t="s">
        <v>968</v>
      </c>
      <c r="F150" s="191" t="s">
        <v>969</v>
      </c>
      <c r="G150" s="192" t="s">
        <v>198</v>
      </c>
      <c r="H150" s="193">
        <v>2.24</v>
      </c>
      <c r="I150" s="194"/>
      <c r="J150" s="195">
        <f>ROUND(I150*H150,2)</f>
        <v>0</v>
      </c>
      <c r="K150" s="191" t="s">
        <v>183</v>
      </c>
      <c r="L150" s="37"/>
      <c r="M150" s="196" t="s">
        <v>1</v>
      </c>
      <c r="N150" s="197" t="s">
        <v>45</v>
      </c>
      <c r="O150" s="69"/>
      <c r="P150" s="198">
        <f>O150*H150</f>
        <v>0</v>
      </c>
      <c r="Q150" s="198">
        <v>0</v>
      </c>
      <c r="R150" s="198">
        <f>Q150*H150</f>
        <v>0</v>
      </c>
      <c r="S150" s="198">
        <v>0</v>
      </c>
      <c r="T150" s="199">
        <f>S150*H150</f>
        <v>0</v>
      </c>
      <c r="U150" s="32"/>
      <c r="V150" s="32"/>
      <c r="W150" s="32"/>
      <c r="X150" s="32"/>
      <c r="Y150" s="32"/>
      <c r="Z150" s="32"/>
      <c r="AA150" s="32"/>
      <c r="AB150" s="32"/>
      <c r="AC150" s="32"/>
      <c r="AD150" s="32"/>
      <c r="AE150" s="32"/>
      <c r="AR150" s="200" t="s">
        <v>184</v>
      </c>
      <c r="AT150" s="200" t="s">
        <v>179</v>
      </c>
      <c r="AU150" s="200" t="s">
        <v>89</v>
      </c>
      <c r="AY150" s="15" t="s">
        <v>177</v>
      </c>
      <c r="BE150" s="201">
        <f>IF(N150="základní",J150,0)</f>
        <v>0</v>
      </c>
      <c r="BF150" s="201">
        <f>IF(N150="snížená",J150,0)</f>
        <v>0</v>
      </c>
      <c r="BG150" s="201">
        <f>IF(N150="zákl. přenesená",J150,0)</f>
        <v>0</v>
      </c>
      <c r="BH150" s="201">
        <f>IF(N150="sníž. přenesená",J150,0)</f>
        <v>0</v>
      </c>
      <c r="BI150" s="201">
        <f>IF(N150="nulová",J150,0)</f>
        <v>0</v>
      </c>
      <c r="BJ150" s="15" t="s">
        <v>87</v>
      </c>
      <c r="BK150" s="201">
        <f>ROUND(I150*H150,2)</f>
        <v>0</v>
      </c>
      <c r="BL150" s="15" t="s">
        <v>184</v>
      </c>
      <c r="BM150" s="200" t="s">
        <v>970</v>
      </c>
    </row>
    <row r="151" spans="1:47" s="2" customFormat="1" ht="29.25">
      <c r="A151" s="32"/>
      <c r="B151" s="33"/>
      <c r="C151" s="34"/>
      <c r="D151" s="202" t="s">
        <v>186</v>
      </c>
      <c r="E151" s="34"/>
      <c r="F151" s="203" t="s">
        <v>971</v>
      </c>
      <c r="G151" s="34"/>
      <c r="H151" s="34"/>
      <c r="I151" s="204"/>
      <c r="J151" s="34"/>
      <c r="K151" s="34"/>
      <c r="L151" s="37"/>
      <c r="M151" s="205"/>
      <c r="N151" s="206"/>
      <c r="O151" s="69"/>
      <c r="P151" s="69"/>
      <c r="Q151" s="69"/>
      <c r="R151" s="69"/>
      <c r="S151" s="69"/>
      <c r="T151" s="70"/>
      <c r="U151" s="32"/>
      <c r="V151" s="32"/>
      <c r="W151" s="32"/>
      <c r="X151" s="32"/>
      <c r="Y151" s="32"/>
      <c r="Z151" s="32"/>
      <c r="AA151" s="32"/>
      <c r="AB151" s="32"/>
      <c r="AC151" s="32"/>
      <c r="AD151" s="32"/>
      <c r="AE151" s="32"/>
      <c r="AT151" s="15" t="s">
        <v>186</v>
      </c>
      <c r="AU151" s="15" t="s">
        <v>89</v>
      </c>
    </row>
    <row r="152" spans="1:47" s="2" customFormat="1" ht="48.75">
      <c r="A152" s="32"/>
      <c r="B152" s="33"/>
      <c r="C152" s="34"/>
      <c r="D152" s="202" t="s">
        <v>188</v>
      </c>
      <c r="E152" s="34"/>
      <c r="F152" s="207" t="s">
        <v>972</v>
      </c>
      <c r="G152" s="34"/>
      <c r="H152" s="34"/>
      <c r="I152" s="204"/>
      <c r="J152" s="34"/>
      <c r="K152" s="34"/>
      <c r="L152" s="37"/>
      <c r="M152" s="205"/>
      <c r="N152" s="206"/>
      <c r="O152" s="69"/>
      <c r="P152" s="69"/>
      <c r="Q152" s="69"/>
      <c r="R152" s="69"/>
      <c r="S152" s="69"/>
      <c r="T152" s="70"/>
      <c r="U152" s="32"/>
      <c r="V152" s="32"/>
      <c r="W152" s="32"/>
      <c r="X152" s="32"/>
      <c r="Y152" s="32"/>
      <c r="Z152" s="32"/>
      <c r="AA152" s="32"/>
      <c r="AB152" s="32"/>
      <c r="AC152" s="32"/>
      <c r="AD152" s="32"/>
      <c r="AE152" s="32"/>
      <c r="AT152" s="15" t="s">
        <v>188</v>
      </c>
      <c r="AU152" s="15" t="s">
        <v>89</v>
      </c>
    </row>
    <row r="153" spans="1:65" s="2" customFormat="1" ht="14.45" customHeight="1">
      <c r="A153" s="32"/>
      <c r="B153" s="33"/>
      <c r="C153" s="189" t="s">
        <v>220</v>
      </c>
      <c r="D153" s="189" t="s">
        <v>179</v>
      </c>
      <c r="E153" s="190" t="s">
        <v>760</v>
      </c>
      <c r="F153" s="191" t="s">
        <v>761</v>
      </c>
      <c r="G153" s="192" t="s">
        <v>198</v>
      </c>
      <c r="H153" s="193">
        <v>395.55</v>
      </c>
      <c r="I153" s="194"/>
      <c r="J153" s="195">
        <f>ROUND(I153*H153,2)</f>
        <v>0</v>
      </c>
      <c r="K153" s="191" t="s">
        <v>183</v>
      </c>
      <c r="L153" s="37"/>
      <c r="M153" s="196" t="s">
        <v>1</v>
      </c>
      <c r="N153" s="197" t="s">
        <v>45</v>
      </c>
      <c r="O153" s="69"/>
      <c r="P153" s="198">
        <f>O153*H153</f>
        <v>0</v>
      </c>
      <c r="Q153" s="198">
        <v>0</v>
      </c>
      <c r="R153" s="198">
        <f>Q153*H153</f>
        <v>0</v>
      </c>
      <c r="S153" s="198">
        <v>0</v>
      </c>
      <c r="T153" s="199">
        <f>S153*H153</f>
        <v>0</v>
      </c>
      <c r="U153" s="32"/>
      <c r="V153" s="32"/>
      <c r="W153" s="32"/>
      <c r="X153" s="32"/>
      <c r="Y153" s="32"/>
      <c r="Z153" s="32"/>
      <c r="AA153" s="32"/>
      <c r="AB153" s="32"/>
      <c r="AC153" s="32"/>
      <c r="AD153" s="32"/>
      <c r="AE153" s="32"/>
      <c r="AR153" s="200" t="s">
        <v>184</v>
      </c>
      <c r="AT153" s="200" t="s">
        <v>179</v>
      </c>
      <c r="AU153" s="200" t="s">
        <v>89</v>
      </c>
      <c r="AY153" s="15" t="s">
        <v>177</v>
      </c>
      <c r="BE153" s="201">
        <f>IF(N153="základní",J153,0)</f>
        <v>0</v>
      </c>
      <c r="BF153" s="201">
        <f>IF(N153="snížená",J153,0)</f>
        <v>0</v>
      </c>
      <c r="BG153" s="201">
        <f>IF(N153="zákl. přenesená",J153,0)</f>
        <v>0</v>
      </c>
      <c r="BH153" s="201">
        <f>IF(N153="sníž. přenesená",J153,0)</f>
        <v>0</v>
      </c>
      <c r="BI153" s="201">
        <f>IF(N153="nulová",J153,0)</f>
        <v>0</v>
      </c>
      <c r="BJ153" s="15" t="s">
        <v>87</v>
      </c>
      <c r="BK153" s="201">
        <f>ROUND(I153*H153,2)</f>
        <v>0</v>
      </c>
      <c r="BL153" s="15" t="s">
        <v>184</v>
      </c>
      <c r="BM153" s="200" t="s">
        <v>973</v>
      </c>
    </row>
    <row r="154" spans="1:47" s="2" customFormat="1" ht="39">
      <c r="A154" s="32"/>
      <c r="B154" s="33"/>
      <c r="C154" s="34"/>
      <c r="D154" s="202" t="s">
        <v>186</v>
      </c>
      <c r="E154" s="34"/>
      <c r="F154" s="203" t="s">
        <v>763</v>
      </c>
      <c r="G154" s="34"/>
      <c r="H154" s="34"/>
      <c r="I154" s="204"/>
      <c r="J154" s="34"/>
      <c r="K154" s="34"/>
      <c r="L154" s="37"/>
      <c r="M154" s="205"/>
      <c r="N154" s="206"/>
      <c r="O154" s="69"/>
      <c r="P154" s="69"/>
      <c r="Q154" s="69"/>
      <c r="R154" s="69"/>
      <c r="S154" s="69"/>
      <c r="T154" s="70"/>
      <c r="U154" s="32"/>
      <c r="V154" s="32"/>
      <c r="W154" s="32"/>
      <c r="X154" s="32"/>
      <c r="Y154" s="32"/>
      <c r="Z154" s="32"/>
      <c r="AA154" s="32"/>
      <c r="AB154" s="32"/>
      <c r="AC154" s="32"/>
      <c r="AD154" s="32"/>
      <c r="AE154" s="32"/>
      <c r="AT154" s="15" t="s">
        <v>186</v>
      </c>
      <c r="AU154" s="15" t="s">
        <v>89</v>
      </c>
    </row>
    <row r="155" spans="1:65" s="2" customFormat="1" ht="24.2" customHeight="1">
      <c r="A155" s="32"/>
      <c r="B155" s="33"/>
      <c r="C155" s="189" t="s">
        <v>224</v>
      </c>
      <c r="D155" s="189" t="s">
        <v>179</v>
      </c>
      <c r="E155" s="190" t="s">
        <v>211</v>
      </c>
      <c r="F155" s="191" t="s">
        <v>212</v>
      </c>
      <c r="G155" s="192" t="s">
        <v>198</v>
      </c>
      <c r="H155" s="193">
        <v>1004.899</v>
      </c>
      <c r="I155" s="194"/>
      <c r="J155" s="195">
        <f>ROUND(I155*H155,2)</f>
        <v>0</v>
      </c>
      <c r="K155" s="191" t="s">
        <v>183</v>
      </c>
      <c r="L155" s="37"/>
      <c r="M155" s="196" t="s">
        <v>1</v>
      </c>
      <c r="N155" s="197" t="s">
        <v>45</v>
      </c>
      <c r="O155" s="69"/>
      <c r="P155" s="198">
        <f>O155*H155</f>
        <v>0</v>
      </c>
      <c r="Q155" s="198">
        <v>0</v>
      </c>
      <c r="R155" s="198">
        <f>Q155*H155</f>
        <v>0</v>
      </c>
      <c r="S155" s="198">
        <v>0</v>
      </c>
      <c r="T155" s="199">
        <f>S155*H155</f>
        <v>0</v>
      </c>
      <c r="U155" s="32"/>
      <c r="V155" s="32"/>
      <c r="W155" s="32"/>
      <c r="X155" s="32"/>
      <c r="Y155" s="32"/>
      <c r="Z155" s="32"/>
      <c r="AA155" s="32"/>
      <c r="AB155" s="32"/>
      <c r="AC155" s="32"/>
      <c r="AD155" s="32"/>
      <c r="AE155" s="32"/>
      <c r="AR155" s="200" t="s">
        <v>184</v>
      </c>
      <c r="AT155" s="200" t="s">
        <v>179</v>
      </c>
      <c r="AU155" s="200" t="s">
        <v>89</v>
      </c>
      <c r="AY155" s="15" t="s">
        <v>177</v>
      </c>
      <c r="BE155" s="201">
        <f>IF(N155="základní",J155,0)</f>
        <v>0</v>
      </c>
      <c r="BF155" s="201">
        <f>IF(N155="snížená",J155,0)</f>
        <v>0</v>
      </c>
      <c r="BG155" s="201">
        <f>IF(N155="zákl. přenesená",J155,0)</f>
        <v>0</v>
      </c>
      <c r="BH155" s="201">
        <f>IF(N155="sníž. přenesená",J155,0)</f>
        <v>0</v>
      </c>
      <c r="BI155" s="201">
        <f>IF(N155="nulová",J155,0)</f>
        <v>0</v>
      </c>
      <c r="BJ155" s="15" t="s">
        <v>87</v>
      </c>
      <c r="BK155" s="201">
        <f>ROUND(I155*H155,2)</f>
        <v>0</v>
      </c>
      <c r="BL155" s="15" t="s">
        <v>184</v>
      </c>
      <c r="BM155" s="200" t="s">
        <v>974</v>
      </c>
    </row>
    <row r="156" spans="1:47" s="2" customFormat="1" ht="39">
      <c r="A156" s="32"/>
      <c r="B156" s="33"/>
      <c r="C156" s="34"/>
      <c r="D156" s="202" t="s">
        <v>186</v>
      </c>
      <c r="E156" s="34"/>
      <c r="F156" s="203" t="s">
        <v>214</v>
      </c>
      <c r="G156" s="34"/>
      <c r="H156" s="34"/>
      <c r="I156" s="204"/>
      <c r="J156" s="34"/>
      <c r="K156" s="34"/>
      <c r="L156" s="37"/>
      <c r="M156" s="205"/>
      <c r="N156" s="206"/>
      <c r="O156" s="69"/>
      <c r="P156" s="69"/>
      <c r="Q156" s="69"/>
      <c r="R156" s="69"/>
      <c r="S156" s="69"/>
      <c r="T156" s="70"/>
      <c r="U156" s="32"/>
      <c r="V156" s="32"/>
      <c r="W156" s="32"/>
      <c r="X156" s="32"/>
      <c r="Y156" s="32"/>
      <c r="Z156" s="32"/>
      <c r="AA156" s="32"/>
      <c r="AB156" s="32"/>
      <c r="AC156" s="32"/>
      <c r="AD156" s="32"/>
      <c r="AE156" s="32"/>
      <c r="AT156" s="15" t="s">
        <v>186</v>
      </c>
      <c r="AU156" s="15" t="s">
        <v>89</v>
      </c>
    </row>
    <row r="157" spans="1:65" s="2" customFormat="1" ht="24.2" customHeight="1">
      <c r="A157" s="32"/>
      <c r="B157" s="33"/>
      <c r="C157" s="189" t="s">
        <v>226</v>
      </c>
      <c r="D157" s="189" t="s">
        <v>179</v>
      </c>
      <c r="E157" s="190" t="s">
        <v>211</v>
      </c>
      <c r="F157" s="191" t="s">
        <v>212</v>
      </c>
      <c r="G157" s="192" t="s">
        <v>198</v>
      </c>
      <c r="H157" s="193">
        <v>120.8</v>
      </c>
      <c r="I157" s="194"/>
      <c r="J157" s="195">
        <f>ROUND(I157*H157,2)</f>
        <v>0</v>
      </c>
      <c r="K157" s="191" t="s">
        <v>183</v>
      </c>
      <c r="L157" s="37"/>
      <c r="M157" s="196" t="s">
        <v>1</v>
      </c>
      <c r="N157" s="197" t="s">
        <v>45</v>
      </c>
      <c r="O157" s="69"/>
      <c r="P157" s="198">
        <f>O157*H157</f>
        <v>0</v>
      </c>
      <c r="Q157" s="198">
        <v>0</v>
      </c>
      <c r="R157" s="198">
        <f>Q157*H157</f>
        <v>0</v>
      </c>
      <c r="S157" s="198">
        <v>0</v>
      </c>
      <c r="T157" s="199">
        <f>S157*H157</f>
        <v>0</v>
      </c>
      <c r="U157" s="32"/>
      <c r="V157" s="32"/>
      <c r="W157" s="32"/>
      <c r="X157" s="32"/>
      <c r="Y157" s="32"/>
      <c r="Z157" s="32"/>
      <c r="AA157" s="32"/>
      <c r="AB157" s="32"/>
      <c r="AC157" s="32"/>
      <c r="AD157" s="32"/>
      <c r="AE157" s="32"/>
      <c r="AR157" s="200" t="s">
        <v>184</v>
      </c>
      <c r="AT157" s="200" t="s">
        <v>179</v>
      </c>
      <c r="AU157" s="200" t="s">
        <v>89</v>
      </c>
      <c r="AY157" s="15" t="s">
        <v>177</v>
      </c>
      <c r="BE157" s="201">
        <f>IF(N157="základní",J157,0)</f>
        <v>0</v>
      </c>
      <c r="BF157" s="201">
        <f>IF(N157="snížená",J157,0)</f>
        <v>0</v>
      </c>
      <c r="BG157" s="201">
        <f>IF(N157="zákl. přenesená",J157,0)</f>
        <v>0</v>
      </c>
      <c r="BH157" s="201">
        <f>IF(N157="sníž. přenesená",J157,0)</f>
        <v>0</v>
      </c>
      <c r="BI157" s="201">
        <f>IF(N157="nulová",J157,0)</f>
        <v>0</v>
      </c>
      <c r="BJ157" s="15" t="s">
        <v>87</v>
      </c>
      <c r="BK157" s="201">
        <f>ROUND(I157*H157,2)</f>
        <v>0</v>
      </c>
      <c r="BL157" s="15" t="s">
        <v>184</v>
      </c>
      <c r="BM157" s="200" t="s">
        <v>975</v>
      </c>
    </row>
    <row r="158" spans="1:47" s="2" customFormat="1" ht="39">
      <c r="A158" s="32"/>
      <c r="B158" s="33"/>
      <c r="C158" s="34"/>
      <c r="D158" s="202" t="s">
        <v>186</v>
      </c>
      <c r="E158" s="34"/>
      <c r="F158" s="203" t="s">
        <v>214</v>
      </c>
      <c r="G158" s="34"/>
      <c r="H158" s="34"/>
      <c r="I158" s="204"/>
      <c r="J158" s="34"/>
      <c r="K158" s="34"/>
      <c r="L158" s="37"/>
      <c r="M158" s="205"/>
      <c r="N158" s="206"/>
      <c r="O158" s="69"/>
      <c r="P158" s="69"/>
      <c r="Q158" s="69"/>
      <c r="R158" s="69"/>
      <c r="S158" s="69"/>
      <c r="T158" s="70"/>
      <c r="U158" s="32"/>
      <c r="V158" s="32"/>
      <c r="W158" s="32"/>
      <c r="X158" s="32"/>
      <c r="Y158" s="32"/>
      <c r="Z158" s="32"/>
      <c r="AA158" s="32"/>
      <c r="AB158" s="32"/>
      <c r="AC158" s="32"/>
      <c r="AD158" s="32"/>
      <c r="AE158" s="32"/>
      <c r="AT158" s="15" t="s">
        <v>186</v>
      </c>
      <c r="AU158" s="15" t="s">
        <v>89</v>
      </c>
    </row>
    <row r="159" spans="1:47" s="2" customFormat="1" ht="48.75">
      <c r="A159" s="32"/>
      <c r="B159" s="33"/>
      <c r="C159" s="34"/>
      <c r="D159" s="202" t="s">
        <v>188</v>
      </c>
      <c r="E159" s="34"/>
      <c r="F159" s="207" t="s">
        <v>734</v>
      </c>
      <c r="G159" s="34"/>
      <c r="H159" s="34"/>
      <c r="I159" s="204"/>
      <c r="J159" s="34"/>
      <c r="K159" s="34"/>
      <c r="L159" s="37"/>
      <c r="M159" s="205"/>
      <c r="N159" s="206"/>
      <c r="O159" s="69"/>
      <c r="P159" s="69"/>
      <c r="Q159" s="69"/>
      <c r="R159" s="69"/>
      <c r="S159" s="69"/>
      <c r="T159" s="70"/>
      <c r="U159" s="32"/>
      <c r="V159" s="32"/>
      <c r="W159" s="32"/>
      <c r="X159" s="32"/>
      <c r="Y159" s="32"/>
      <c r="Z159" s="32"/>
      <c r="AA159" s="32"/>
      <c r="AB159" s="32"/>
      <c r="AC159" s="32"/>
      <c r="AD159" s="32"/>
      <c r="AE159" s="32"/>
      <c r="AT159" s="15" t="s">
        <v>188</v>
      </c>
      <c r="AU159" s="15" t="s">
        <v>89</v>
      </c>
    </row>
    <row r="160" spans="1:65" s="2" customFormat="1" ht="24.2" customHeight="1">
      <c r="A160" s="32"/>
      <c r="B160" s="33"/>
      <c r="C160" s="189" t="s">
        <v>228</v>
      </c>
      <c r="D160" s="189" t="s">
        <v>179</v>
      </c>
      <c r="E160" s="190" t="s">
        <v>211</v>
      </c>
      <c r="F160" s="191" t="s">
        <v>212</v>
      </c>
      <c r="G160" s="192" t="s">
        <v>198</v>
      </c>
      <c r="H160" s="193">
        <v>4.24</v>
      </c>
      <c r="I160" s="194"/>
      <c r="J160" s="195">
        <f>ROUND(I160*H160,2)</f>
        <v>0</v>
      </c>
      <c r="K160" s="191" t="s">
        <v>183</v>
      </c>
      <c r="L160" s="37"/>
      <c r="M160" s="196" t="s">
        <v>1</v>
      </c>
      <c r="N160" s="197" t="s">
        <v>45</v>
      </c>
      <c r="O160" s="69"/>
      <c r="P160" s="198">
        <f>O160*H160</f>
        <v>0</v>
      </c>
      <c r="Q160" s="198">
        <v>0</v>
      </c>
      <c r="R160" s="198">
        <f>Q160*H160</f>
        <v>0</v>
      </c>
      <c r="S160" s="198">
        <v>0</v>
      </c>
      <c r="T160" s="199">
        <f>S160*H160</f>
        <v>0</v>
      </c>
      <c r="U160" s="32"/>
      <c r="V160" s="32"/>
      <c r="W160" s="32"/>
      <c r="X160" s="32"/>
      <c r="Y160" s="32"/>
      <c r="Z160" s="32"/>
      <c r="AA160" s="32"/>
      <c r="AB160" s="32"/>
      <c r="AC160" s="32"/>
      <c r="AD160" s="32"/>
      <c r="AE160" s="32"/>
      <c r="AR160" s="200" t="s">
        <v>184</v>
      </c>
      <c r="AT160" s="200" t="s">
        <v>179</v>
      </c>
      <c r="AU160" s="200" t="s">
        <v>89</v>
      </c>
      <c r="AY160" s="15" t="s">
        <v>177</v>
      </c>
      <c r="BE160" s="201">
        <f>IF(N160="základní",J160,0)</f>
        <v>0</v>
      </c>
      <c r="BF160" s="201">
        <f>IF(N160="snížená",J160,0)</f>
        <v>0</v>
      </c>
      <c r="BG160" s="201">
        <f>IF(N160="zákl. přenesená",J160,0)</f>
        <v>0</v>
      </c>
      <c r="BH160" s="201">
        <f>IF(N160="sníž. přenesená",J160,0)</f>
        <v>0</v>
      </c>
      <c r="BI160" s="201">
        <f>IF(N160="nulová",J160,0)</f>
        <v>0</v>
      </c>
      <c r="BJ160" s="15" t="s">
        <v>87</v>
      </c>
      <c r="BK160" s="201">
        <f>ROUND(I160*H160,2)</f>
        <v>0</v>
      </c>
      <c r="BL160" s="15" t="s">
        <v>184</v>
      </c>
      <c r="BM160" s="200" t="s">
        <v>976</v>
      </c>
    </row>
    <row r="161" spans="1:47" s="2" customFormat="1" ht="39">
      <c r="A161" s="32"/>
      <c r="B161" s="33"/>
      <c r="C161" s="34"/>
      <c r="D161" s="202" t="s">
        <v>186</v>
      </c>
      <c r="E161" s="34"/>
      <c r="F161" s="203" t="s">
        <v>214</v>
      </c>
      <c r="G161" s="34"/>
      <c r="H161" s="34"/>
      <c r="I161" s="204"/>
      <c r="J161" s="34"/>
      <c r="K161" s="34"/>
      <c r="L161" s="37"/>
      <c r="M161" s="205"/>
      <c r="N161" s="206"/>
      <c r="O161" s="69"/>
      <c r="P161" s="69"/>
      <c r="Q161" s="69"/>
      <c r="R161" s="69"/>
      <c r="S161" s="69"/>
      <c r="T161" s="70"/>
      <c r="U161" s="32"/>
      <c r="V161" s="32"/>
      <c r="W161" s="32"/>
      <c r="X161" s="32"/>
      <c r="Y161" s="32"/>
      <c r="Z161" s="32"/>
      <c r="AA161" s="32"/>
      <c r="AB161" s="32"/>
      <c r="AC161" s="32"/>
      <c r="AD161" s="32"/>
      <c r="AE161" s="32"/>
      <c r="AT161" s="15" t="s">
        <v>186</v>
      </c>
      <c r="AU161" s="15" t="s">
        <v>89</v>
      </c>
    </row>
    <row r="162" spans="1:47" s="2" customFormat="1" ht="29.25">
      <c r="A162" s="32"/>
      <c r="B162" s="33"/>
      <c r="C162" s="34"/>
      <c r="D162" s="202" t="s">
        <v>188</v>
      </c>
      <c r="E162" s="34"/>
      <c r="F162" s="207" t="s">
        <v>977</v>
      </c>
      <c r="G162" s="34"/>
      <c r="H162" s="34"/>
      <c r="I162" s="204"/>
      <c r="J162" s="34"/>
      <c r="K162" s="34"/>
      <c r="L162" s="37"/>
      <c r="M162" s="205"/>
      <c r="N162" s="206"/>
      <c r="O162" s="69"/>
      <c r="P162" s="69"/>
      <c r="Q162" s="69"/>
      <c r="R162" s="69"/>
      <c r="S162" s="69"/>
      <c r="T162" s="70"/>
      <c r="U162" s="32"/>
      <c r="V162" s="32"/>
      <c r="W162" s="32"/>
      <c r="X162" s="32"/>
      <c r="Y162" s="32"/>
      <c r="Z162" s="32"/>
      <c r="AA162" s="32"/>
      <c r="AB162" s="32"/>
      <c r="AC162" s="32"/>
      <c r="AD162" s="32"/>
      <c r="AE162" s="32"/>
      <c r="AT162" s="15" t="s">
        <v>188</v>
      </c>
      <c r="AU162" s="15" t="s">
        <v>89</v>
      </c>
    </row>
    <row r="163" spans="1:65" s="2" customFormat="1" ht="24.2" customHeight="1">
      <c r="A163" s="32"/>
      <c r="B163" s="33"/>
      <c r="C163" s="189" t="s">
        <v>235</v>
      </c>
      <c r="D163" s="189" t="s">
        <v>179</v>
      </c>
      <c r="E163" s="190" t="s">
        <v>211</v>
      </c>
      <c r="F163" s="191" t="s">
        <v>212</v>
      </c>
      <c r="G163" s="192" t="s">
        <v>198</v>
      </c>
      <c r="H163" s="193">
        <v>452.75</v>
      </c>
      <c r="I163" s="194"/>
      <c r="J163" s="195">
        <f>ROUND(I163*H163,2)</f>
        <v>0</v>
      </c>
      <c r="K163" s="191" t="s">
        <v>183</v>
      </c>
      <c r="L163" s="37"/>
      <c r="M163" s="196" t="s">
        <v>1</v>
      </c>
      <c r="N163" s="197" t="s">
        <v>45</v>
      </c>
      <c r="O163" s="69"/>
      <c r="P163" s="198">
        <f>O163*H163</f>
        <v>0</v>
      </c>
      <c r="Q163" s="198">
        <v>0</v>
      </c>
      <c r="R163" s="198">
        <f>Q163*H163</f>
        <v>0</v>
      </c>
      <c r="S163" s="198">
        <v>0</v>
      </c>
      <c r="T163" s="199">
        <f>S163*H163</f>
        <v>0</v>
      </c>
      <c r="U163" s="32"/>
      <c r="V163" s="32"/>
      <c r="W163" s="32"/>
      <c r="X163" s="32"/>
      <c r="Y163" s="32"/>
      <c r="Z163" s="32"/>
      <c r="AA163" s="32"/>
      <c r="AB163" s="32"/>
      <c r="AC163" s="32"/>
      <c r="AD163" s="32"/>
      <c r="AE163" s="32"/>
      <c r="AR163" s="200" t="s">
        <v>184</v>
      </c>
      <c r="AT163" s="200" t="s">
        <v>179</v>
      </c>
      <c r="AU163" s="200" t="s">
        <v>89</v>
      </c>
      <c r="AY163" s="15" t="s">
        <v>177</v>
      </c>
      <c r="BE163" s="201">
        <f>IF(N163="základní",J163,0)</f>
        <v>0</v>
      </c>
      <c r="BF163" s="201">
        <f>IF(N163="snížená",J163,0)</f>
        <v>0</v>
      </c>
      <c r="BG163" s="201">
        <f>IF(N163="zákl. přenesená",J163,0)</f>
        <v>0</v>
      </c>
      <c r="BH163" s="201">
        <f>IF(N163="sníž. přenesená",J163,0)</f>
        <v>0</v>
      </c>
      <c r="BI163" s="201">
        <f>IF(N163="nulová",J163,0)</f>
        <v>0</v>
      </c>
      <c r="BJ163" s="15" t="s">
        <v>87</v>
      </c>
      <c r="BK163" s="201">
        <f>ROUND(I163*H163,2)</f>
        <v>0</v>
      </c>
      <c r="BL163" s="15" t="s">
        <v>184</v>
      </c>
      <c r="BM163" s="200" t="s">
        <v>978</v>
      </c>
    </row>
    <row r="164" spans="1:47" s="2" customFormat="1" ht="39">
      <c r="A164" s="32"/>
      <c r="B164" s="33"/>
      <c r="C164" s="34"/>
      <c r="D164" s="202" t="s">
        <v>186</v>
      </c>
      <c r="E164" s="34"/>
      <c r="F164" s="203" t="s">
        <v>214</v>
      </c>
      <c r="G164" s="34"/>
      <c r="H164" s="34"/>
      <c r="I164" s="204"/>
      <c r="J164" s="34"/>
      <c r="K164" s="34"/>
      <c r="L164" s="37"/>
      <c r="M164" s="205"/>
      <c r="N164" s="206"/>
      <c r="O164" s="69"/>
      <c r="P164" s="69"/>
      <c r="Q164" s="69"/>
      <c r="R164" s="69"/>
      <c r="S164" s="69"/>
      <c r="T164" s="70"/>
      <c r="U164" s="32"/>
      <c r="V164" s="32"/>
      <c r="W164" s="32"/>
      <c r="X164" s="32"/>
      <c r="Y164" s="32"/>
      <c r="Z164" s="32"/>
      <c r="AA164" s="32"/>
      <c r="AB164" s="32"/>
      <c r="AC164" s="32"/>
      <c r="AD164" s="32"/>
      <c r="AE164" s="32"/>
      <c r="AT164" s="15" t="s">
        <v>186</v>
      </c>
      <c r="AU164" s="15" t="s">
        <v>89</v>
      </c>
    </row>
    <row r="165" spans="1:47" s="2" customFormat="1" ht="19.5">
      <c r="A165" s="32"/>
      <c r="B165" s="33"/>
      <c r="C165" s="34"/>
      <c r="D165" s="202" t="s">
        <v>188</v>
      </c>
      <c r="E165" s="34"/>
      <c r="F165" s="207" t="s">
        <v>979</v>
      </c>
      <c r="G165" s="34"/>
      <c r="H165" s="34"/>
      <c r="I165" s="204"/>
      <c r="J165" s="34"/>
      <c r="K165" s="34"/>
      <c r="L165" s="37"/>
      <c r="M165" s="205"/>
      <c r="N165" s="206"/>
      <c r="O165" s="69"/>
      <c r="P165" s="69"/>
      <c r="Q165" s="69"/>
      <c r="R165" s="69"/>
      <c r="S165" s="69"/>
      <c r="T165" s="70"/>
      <c r="U165" s="32"/>
      <c r="V165" s="32"/>
      <c r="W165" s="32"/>
      <c r="X165" s="32"/>
      <c r="Y165" s="32"/>
      <c r="Z165" s="32"/>
      <c r="AA165" s="32"/>
      <c r="AB165" s="32"/>
      <c r="AC165" s="32"/>
      <c r="AD165" s="32"/>
      <c r="AE165" s="32"/>
      <c r="AT165" s="15" t="s">
        <v>188</v>
      </c>
      <c r="AU165" s="15" t="s">
        <v>89</v>
      </c>
    </row>
    <row r="166" spans="1:65" s="2" customFormat="1" ht="14.45" customHeight="1">
      <c r="A166" s="32"/>
      <c r="B166" s="33"/>
      <c r="C166" s="189" t="s">
        <v>238</v>
      </c>
      <c r="D166" s="189" t="s">
        <v>179</v>
      </c>
      <c r="E166" s="190" t="s">
        <v>221</v>
      </c>
      <c r="F166" s="191" t="s">
        <v>222</v>
      </c>
      <c r="G166" s="192" t="s">
        <v>198</v>
      </c>
      <c r="H166" s="193">
        <v>1004.899</v>
      </c>
      <c r="I166" s="194"/>
      <c r="J166" s="195">
        <f>ROUND(I166*H166,2)</f>
        <v>0</v>
      </c>
      <c r="K166" s="191" t="s">
        <v>183</v>
      </c>
      <c r="L166" s="37"/>
      <c r="M166" s="196" t="s">
        <v>1</v>
      </c>
      <c r="N166" s="197" t="s">
        <v>45</v>
      </c>
      <c r="O166" s="69"/>
      <c r="P166" s="198">
        <f>O166*H166</f>
        <v>0</v>
      </c>
      <c r="Q166" s="198">
        <v>0</v>
      </c>
      <c r="R166" s="198">
        <f>Q166*H166</f>
        <v>0</v>
      </c>
      <c r="S166" s="198">
        <v>0</v>
      </c>
      <c r="T166" s="199">
        <f>S166*H166</f>
        <v>0</v>
      </c>
      <c r="U166" s="32"/>
      <c r="V166" s="32"/>
      <c r="W166" s="32"/>
      <c r="X166" s="32"/>
      <c r="Y166" s="32"/>
      <c r="Z166" s="32"/>
      <c r="AA166" s="32"/>
      <c r="AB166" s="32"/>
      <c r="AC166" s="32"/>
      <c r="AD166" s="32"/>
      <c r="AE166" s="32"/>
      <c r="AR166" s="200" t="s">
        <v>184</v>
      </c>
      <c r="AT166" s="200" t="s">
        <v>179</v>
      </c>
      <c r="AU166" s="200" t="s">
        <v>89</v>
      </c>
      <c r="AY166" s="15" t="s">
        <v>177</v>
      </c>
      <c r="BE166" s="201">
        <f>IF(N166="základní",J166,0)</f>
        <v>0</v>
      </c>
      <c r="BF166" s="201">
        <f>IF(N166="snížená",J166,0)</f>
        <v>0</v>
      </c>
      <c r="BG166" s="201">
        <f>IF(N166="zákl. přenesená",J166,0)</f>
        <v>0</v>
      </c>
      <c r="BH166" s="201">
        <f>IF(N166="sníž. přenesená",J166,0)</f>
        <v>0</v>
      </c>
      <c r="BI166" s="201">
        <f>IF(N166="nulová",J166,0)</f>
        <v>0</v>
      </c>
      <c r="BJ166" s="15" t="s">
        <v>87</v>
      </c>
      <c r="BK166" s="201">
        <f>ROUND(I166*H166,2)</f>
        <v>0</v>
      </c>
      <c r="BL166" s="15" t="s">
        <v>184</v>
      </c>
      <c r="BM166" s="200" t="s">
        <v>980</v>
      </c>
    </row>
    <row r="167" spans="1:47" s="2" customFormat="1" ht="11.25">
      <c r="A167" s="32"/>
      <c r="B167" s="33"/>
      <c r="C167" s="34"/>
      <c r="D167" s="202" t="s">
        <v>186</v>
      </c>
      <c r="E167" s="34"/>
      <c r="F167" s="203" t="s">
        <v>222</v>
      </c>
      <c r="G167" s="34"/>
      <c r="H167" s="34"/>
      <c r="I167" s="204"/>
      <c r="J167" s="34"/>
      <c r="K167" s="34"/>
      <c r="L167" s="37"/>
      <c r="M167" s="205"/>
      <c r="N167" s="206"/>
      <c r="O167" s="69"/>
      <c r="P167" s="69"/>
      <c r="Q167" s="69"/>
      <c r="R167" s="69"/>
      <c r="S167" s="69"/>
      <c r="T167" s="70"/>
      <c r="U167" s="32"/>
      <c r="V167" s="32"/>
      <c r="W167" s="32"/>
      <c r="X167" s="32"/>
      <c r="Y167" s="32"/>
      <c r="Z167" s="32"/>
      <c r="AA167" s="32"/>
      <c r="AB167" s="32"/>
      <c r="AC167" s="32"/>
      <c r="AD167" s="32"/>
      <c r="AE167" s="32"/>
      <c r="AT167" s="15" t="s">
        <v>186</v>
      </c>
      <c r="AU167" s="15" t="s">
        <v>89</v>
      </c>
    </row>
    <row r="168" spans="1:47" s="2" customFormat="1" ht="19.5">
      <c r="A168" s="32"/>
      <c r="B168" s="33"/>
      <c r="C168" s="34"/>
      <c r="D168" s="202" t="s">
        <v>188</v>
      </c>
      <c r="E168" s="34"/>
      <c r="F168" s="207" t="s">
        <v>539</v>
      </c>
      <c r="G168" s="34"/>
      <c r="H168" s="34"/>
      <c r="I168" s="204"/>
      <c r="J168" s="34"/>
      <c r="K168" s="34"/>
      <c r="L168" s="37"/>
      <c r="M168" s="205"/>
      <c r="N168" s="206"/>
      <c r="O168" s="69"/>
      <c r="P168" s="69"/>
      <c r="Q168" s="69"/>
      <c r="R168" s="69"/>
      <c r="S168" s="69"/>
      <c r="T168" s="70"/>
      <c r="U168" s="32"/>
      <c r="V168" s="32"/>
      <c r="W168" s="32"/>
      <c r="X168" s="32"/>
      <c r="Y168" s="32"/>
      <c r="Z168" s="32"/>
      <c r="AA168" s="32"/>
      <c r="AB168" s="32"/>
      <c r="AC168" s="32"/>
      <c r="AD168" s="32"/>
      <c r="AE168" s="32"/>
      <c r="AT168" s="15" t="s">
        <v>188</v>
      </c>
      <c r="AU168" s="15" t="s">
        <v>89</v>
      </c>
    </row>
    <row r="169" spans="1:65" s="2" customFormat="1" ht="14.45" customHeight="1">
      <c r="A169" s="32"/>
      <c r="B169" s="33"/>
      <c r="C169" s="189" t="s">
        <v>8</v>
      </c>
      <c r="D169" s="189" t="s">
        <v>179</v>
      </c>
      <c r="E169" s="190" t="s">
        <v>221</v>
      </c>
      <c r="F169" s="191" t="s">
        <v>222</v>
      </c>
      <c r="G169" s="192" t="s">
        <v>198</v>
      </c>
      <c r="H169" s="193">
        <v>120.8</v>
      </c>
      <c r="I169" s="194"/>
      <c r="J169" s="195">
        <f>ROUND(I169*H169,2)</f>
        <v>0</v>
      </c>
      <c r="K169" s="191" t="s">
        <v>183</v>
      </c>
      <c r="L169" s="37"/>
      <c r="M169" s="196" t="s">
        <v>1</v>
      </c>
      <c r="N169" s="197" t="s">
        <v>45</v>
      </c>
      <c r="O169" s="69"/>
      <c r="P169" s="198">
        <f>O169*H169</f>
        <v>0</v>
      </c>
      <c r="Q169" s="198">
        <v>0</v>
      </c>
      <c r="R169" s="198">
        <f>Q169*H169</f>
        <v>0</v>
      </c>
      <c r="S169" s="198">
        <v>0</v>
      </c>
      <c r="T169" s="199">
        <f>S169*H169</f>
        <v>0</v>
      </c>
      <c r="U169" s="32"/>
      <c r="V169" s="32"/>
      <c r="W169" s="32"/>
      <c r="X169" s="32"/>
      <c r="Y169" s="32"/>
      <c r="Z169" s="32"/>
      <c r="AA169" s="32"/>
      <c r="AB169" s="32"/>
      <c r="AC169" s="32"/>
      <c r="AD169" s="32"/>
      <c r="AE169" s="32"/>
      <c r="AR169" s="200" t="s">
        <v>184</v>
      </c>
      <c r="AT169" s="200" t="s">
        <v>179</v>
      </c>
      <c r="AU169" s="200" t="s">
        <v>89</v>
      </c>
      <c r="AY169" s="15" t="s">
        <v>177</v>
      </c>
      <c r="BE169" s="201">
        <f>IF(N169="základní",J169,0)</f>
        <v>0</v>
      </c>
      <c r="BF169" s="201">
        <f>IF(N169="snížená",J169,0)</f>
        <v>0</v>
      </c>
      <c r="BG169" s="201">
        <f>IF(N169="zákl. přenesená",J169,0)</f>
        <v>0</v>
      </c>
      <c r="BH169" s="201">
        <f>IF(N169="sníž. přenesená",J169,0)</f>
        <v>0</v>
      </c>
      <c r="BI169" s="201">
        <f>IF(N169="nulová",J169,0)</f>
        <v>0</v>
      </c>
      <c r="BJ169" s="15" t="s">
        <v>87</v>
      </c>
      <c r="BK169" s="201">
        <f>ROUND(I169*H169,2)</f>
        <v>0</v>
      </c>
      <c r="BL169" s="15" t="s">
        <v>184</v>
      </c>
      <c r="BM169" s="200" t="s">
        <v>981</v>
      </c>
    </row>
    <row r="170" spans="1:47" s="2" customFormat="1" ht="11.25">
      <c r="A170" s="32"/>
      <c r="B170" s="33"/>
      <c r="C170" s="34"/>
      <c r="D170" s="202" t="s">
        <v>186</v>
      </c>
      <c r="E170" s="34"/>
      <c r="F170" s="203" t="s">
        <v>222</v>
      </c>
      <c r="G170" s="34"/>
      <c r="H170" s="34"/>
      <c r="I170" s="204"/>
      <c r="J170" s="34"/>
      <c r="K170" s="34"/>
      <c r="L170" s="37"/>
      <c r="M170" s="205"/>
      <c r="N170" s="206"/>
      <c r="O170" s="69"/>
      <c r="P170" s="69"/>
      <c r="Q170" s="69"/>
      <c r="R170" s="69"/>
      <c r="S170" s="69"/>
      <c r="T170" s="70"/>
      <c r="U170" s="32"/>
      <c r="V170" s="32"/>
      <c r="W170" s="32"/>
      <c r="X170" s="32"/>
      <c r="Y170" s="32"/>
      <c r="Z170" s="32"/>
      <c r="AA170" s="32"/>
      <c r="AB170" s="32"/>
      <c r="AC170" s="32"/>
      <c r="AD170" s="32"/>
      <c r="AE170" s="32"/>
      <c r="AT170" s="15" t="s">
        <v>186</v>
      </c>
      <c r="AU170" s="15" t="s">
        <v>89</v>
      </c>
    </row>
    <row r="171" spans="1:47" s="2" customFormat="1" ht="19.5">
      <c r="A171" s="32"/>
      <c r="B171" s="33"/>
      <c r="C171" s="34"/>
      <c r="D171" s="202" t="s">
        <v>188</v>
      </c>
      <c r="E171" s="34"/>
      <c r="F171" s="207" t="s">
        <v>539</v>
      </c>
      <c r="G171" s="34"/>
      <c r="H171" s="34"/>
      <c r="I171" s="204"/>
      <c r="J171" s="34"/>
      <c r="K171" s="34"/>
      <c r="L171" s="37"/>
      <c r="M171" s="205"/>
      <c r="N171" s="206"/>
      <c r="O171" s="69"/>
      <c r="P171" s="69"/>
      <c r="Q171" s="69"/>
      <c r="R171" s="69"/>
      <c r="S171" s="69"/>
      <c r="T171" s="70"/>
      <c r="U171" s="32"/>
      <c r="V171" s="32"/>
      <c r="W171" s="32"/>
      <c r="X171" s="32"/>
      <c r="Y171" s="32"/>
      <c r="Z171" s="32"/>
      <c r="AA171" s="32"/>
      <c r="AB171" s="32"/>
      <c r="AC171" s="32"/>
      <c r="AD171" s="32"/>
      <c r="AE171" s="32"/>
      <c r="AT171" s="15" t="s">
        <v>188</v>
      </c>
      <c r="AU171" s="15" t="s">
        <v>89</v>
      </c>
    </row>
    <row r="172" spans="1:65" s="2" customFormat="1" ht="14.45" customHeight="1">
      <c r="A172" s="32"/>
      <c r="B172" s="33"/>
      <c r="C172" s="189" t="s">
        <v>245</v>
      </c>
      <c r="D172" s="189" t="s">
        <v>179</v>
      </c>
      <c r="E172" s="190" t="s">
        <v>221</v>
      </c>
      <c r="F172" s="191" t="s">
        <v>222</v>
      </c>
      <c r="G172" s="192" t="s">
        <v>198</v>
      </c>
      <c r="H172" s="193">
        <v>4.24</v>
      </c>
      <c r="I172" s="194"/>
      <c r="J172" s="195">
        <f>ROUND(I172*H172,2)</f>
        <v>0</v>
      </c>
      <c r="K172" s="191" t="s">
        <v>183</v>
      </c>
      <c r="L172" s="37"/>
      <c r="M172" s="196" t="s">
        <v>1</v>
      </c>
      <c r="N172" s="197" t="s">
        <v>45</v>
      </c>
      <c r="O172" s="69"/>
      <c r="P172" s="198">
        <f>O172*H172</f>
        <v>0</v>
      </c>
      <c r="Q172" s="198">
        <v>0</v>
      </c>
      <c r="R172" s="198">
        <f>Q172*H172</f>
        <v>0</v>
      </c>
      <c r="S172" s="198">
        <v>0</v>
      </c>
      <c r="T172" s="199">
        <f>S172*H172</f>
        <v>0</v>
      </c>
      <c r="U172" s="32"/>
      <c r="V172" s="32"/>
      <c r="W172" s="32"/>
      <c r="X172" s="32"/>
      <c r="Y172" s="32"/>
      <c r="Z172" s="32"/>
      <c r="AA172" s="32"/>
      <c r="AB172" s="32"/>
      <c r="AC172" s="32"/>
      <c r="AD172" s="32"/>
      <c r="AE172" s="32"/>
      <c r="AR172" s="200" t="s">
        <v>184</v>
      </c>
      <c r="AT172" s="200" t="s">
        <v>179</v>
      </c>
      <c r="AU172" s="200" t="s">
        <v>89</v>
      </c>
      <c r="AY172" s="15" t="s">
        <v>177</v>
      </c>
      <c r="BE172" s="201">
        <f>IF(N172="základní",J172,0)</f>
        <v>0</v>
      </c>
      <c r="BF172" s="201">
        <f>IF(N172="snížená",J172,0)</f>
        <v>0</v>
      </c>
      <c r="BG172" s="201">
        <f>IF(N172="zákl. přenesená",J172,0)</f>
        <v>0</v>
      </c>
      <c r="BH172" s="201">
        <f>IF(N172="sníž. přenesená",J172,0)</f>
        <v>0</v>
      </c>
      <c r="BI172" s="201">
        <f>IF(N172="nulová",J172,0)</f>
        <v>0</v>
      </c>
      <c r="BJ172" s="15" t="s">
        <v>87</v>
      </c>
      <c r="BK172" s="201">
        <f>ROUND(I172*H172,2)</f>
        <v>0</v>
      </c>
      <c r="BL172" s="15" t="s">
        <v>184</v>
      </c>
      <c r="BM172" s="200" t="s">
        <v>982</v>
      </c>
    </row>
    <row r="173" spans="1:47" s="2" customFormat="1" ht="11.25">
      <c r="A173" s="32"/>
      <c r="B173" s="33"/>
      <c r="C173" s="34"/>
      <c r="D173" s="202" t="s">
        <v>186</v>
      </c>
      <c r="E173" s="34"/>
      <c r="F173" s="203" t="s">
        <v>222</v>
      </c>
      <c r="G173" s="34"/>
      <c r="H173" s="34"/>
      <c r="I173" s="204"/>
      <c r="J173" s="34"/>
      <c r="K173" s="34"/>
      <c r="L173" s="37"/>
      <c r="M173" s="205"/>
      <c r="N173" s="206"/>
      <c r="O173" s="69"/>
      <c r="P173" s="69"/>
      <c r="Q173" s="69"/>
      <c r="R173" s="69"/>
      <c r="S173" s="69"/>
      <c r="T173" s="70"/>
      <c r="U173" s="32"/>
      <c r="V173" s="32"/>
      <c r="W173" s="32"/>
      <c r="X173" s="32"/>
      <c r="Y173" s="32"/>
      <c r="Z173" s="32"/>
      <c r="AA173" s="32"/>
      <c r="AB173" s="32"/>
      <c r="AC173" s="32"/>
      <c r="AD173" s="32"/>
      <c r="AE173" s="32"/>
      <c r="AT173" s="15" t="s">
        <v>186</v>
      </c>
      <c r="AU173" s="15" t="s">
        <v>89</v>
      </c>
    </row>
    <row r="174" spans="1:47" s="2" customFormat="1" ht="29.25">
      <c r="A174" s="32"/>
      <c r="B174" s="33"/>
      <c r="C174" s="34"/>
      <c r="D174" s="202" t="s">
        <v>188</v>
      </c>
      <c r="E174" s="34"/>
      <c r="F174" s="207" t="s">
        <v>977</v>
      </c>
      <c r="G174" s="34"/>
      <c r="H174" s="34"/>
      <c r="I174" s="204"/>
      <c r="J174" s="34"/>
      <c r="K174" s="34"/>
      <c r="L174" s="37"/>
      <c r="M174" s="205"/>
      <c r="N174" s="206"/>
      <c r="O174" s="69"/>
      <c r="P174" s="69"/>
      <c r="Q174" s="69"/>
      <c r="R174" s="69"/>
      <c r="S174" s="69"/>
      <c r="T174" s="70"/>
      <c r="U174" s="32"/>
      <c r="V174" s="32"/>
      <c r="W174" s="32"/>
      <c r="X174" s="32"/>
      <c r="Y174" s="32"/>
      <c r="Z174" s="32"/>
      <c r="AA174" s="32"/>
      <c r="AB174" s="32"/>
      <c r="AC174" s="32"/>
      <c r="AD174" s="32"/>
      <c r="AE174" s="32"/>
      <c r="AT174" s="15" t="s">
        <v>188</v>
      </c>
      <c r="AU174" s="15" t="s">
        <v>89</v>
      </c>
    </row>
    <row r="175" spans="1:65" s="2" customFormat="1" ht="14.45" customHeight="1">
      <c r="A175" s="32"/>
      <c r="B175" s="33"/>
      <c r="C175" s="189" t="s">
        <v>252</v>
      </c>
      <c r="D175" s="189" t="s">
        <v>179</v>
      </c>
      <c r="E175" s="190" t="s">
        <v>983</v>
      </c>
      <c r="F175" s="191" t="s">
        <v>984</v>
      </c>
      <c r="G175" s="192" t="s">
        <v>198</v>
      </c>
      <c r="H175" s="193">
        <v>452.75</v>
      </c>
      <c r="I175" s="194"/>
      <c r="J175" s="195">
        <f>ROUND(I175*H175,2)</f>
        <v>0</v>
      </c>
      <c r="K175" s="191" t="s">
        <v>183</v>
      </c>
      <c r="L175" s="37"/>
      <c r="M175" s="196" t="s">
        <v>1</v>
      </c>
      <c r="N175" s="197" t="s">
        <v>45</v>
      </c>
      <c r="O175" s="69"/>
      <c r="P175" s="198">
        <f>O175*H175</f>
        <v>0</v>
      </c>
      <c r="Q175" s="198">
        <v>0</v>
      </c>
      <c r="R175" s="198">
        <f>Q175*H175</f>
        <v>0</v>
      </c>
      <c r="S175" s="198">
        <v>0</v>
      </c>
      <c r="T175" s="199">
        <f>S175*H175</f>
        <v>0</v>
      </c>
      <c r="U175" s="32"/>
      <c r="V175" s="32"/>
      <c r="W175" s="32"/>
      <c r="X175" s="32"/>
      <c r="Y175" s="32"/>
      <c r="Z175" s="32"/>
      <c r="AA175" s="32"/>
      <c r="AB175" s="32"/>
      <c r="AC175" s="32"/>
      <c r="AD175" s="32"/>
      <c r="AE175" s="32"/>
      <c r="AR175" s="200" t="s">
        <v>184</v>
      </c>
      <c r="AT175" s="200" t="s">
        <v>179</v>
      </c>
      <c r="AU175" s="200" t="s">
        <v>89</v>
      </c>
      <c r="AY175" s="15" t="s">
        <v>177</v>
      </c>
      <c r="BE175" s="201">
        <f>IF(N175="základní",J175,0)</f>
        <v>0</v>
      </c>
      <c r="BF175" s="201">
        <f>IF(N175="snížená",J175,0)</f>
        <v>0</v>
      </c>
      <c r="BG175" s="201">
        <f>IF(N175="zákl. přenesená",J175,0)</f>
        <v>0</v>
      </c>
      <c r="BH175" s="201">
        <f>IF(N175="sníž. přenesená",J175,0)</f>
        <v>0</v>
      </c>
      <c r="BI175" s="201">
        <f>IF(N175="nulová",J175,0)</f>
        <v>0</v>
      </c>
      <c r="BJ175" s="15" t="s">
        <v>87</v>
      </c>
      <c r="BK175" s="201">
        <f>ROUND(I175*H175,2)</f>
        <v>0</v>
      </c>
      <c r="BL175" s="15" t="s">
        <v>184</v>
      </c>
      <c r="BM175" s="200" t="s">
        <v>985</v>
      </c>
    </row>
    <row r="176" spans="1:47" s="2" customFormat="1" ht="19.5">
      <c r="A176" s="32"/>
      <c r="B176" s="33"/>
      <c r="C176" s="34"/>
      <c r="D176" s="202" t="s">
        <v>186</v>
      </c>
      <c r="E176" s="34"/>
      <c r="F176" s="203" t="s">
        <v>986</v>
      </c>
      <c r="G176" s="34"/>
      <c r="H176" s="34"/>
      <c r="I176" s="204"/>
      <c r="J176" s="34"/>
      <c r="K176" s="34"/>
      <c r="L176" s="37"/>
      <c r="M176" s="205"/>
      <c r="N176" s="206"/>
      <c r="O176" s="69"/>
      <c r="P176" s="69"/>
      <c r="Q176" s="69"/>
      <c r="R176" s="69"/>
      <c r="S176" s="69"/>
      <c r="T176" s="70"/>
      <c r="U176" s="32"/>
      <c r="V176" s="32"/>
      <c r="W176" s="32"/>
      <c r="X176" s="32"/>
      <c r="Y176" s="32"/>
      <c r="Z176" s="32"/>
      <c r="AA176" s="32"/>
      <c r="AB176" s="32"/>
      <c r="AC176" s="32"/>
      <c r="AD176" s="32"/>
      <c r="AE176" s="32"/>
      <c r="AT176" s="15" t="s">
        <v>186</v>
      </c>
      <c r="AU176" s="15" t="s">
        <v>89</v>
      </c>
    </row>
    <row r="177" spans="1:65" s="2" customFormat="1" ht="24.2" customHeight="1">
      <c r="A177" s="32"/>
      <c r="B177" s="33"/>
      <c r="C177" s="189" t="s">
        <v>258</v>
      </c>
      <c r="D177" s="189" t="s">
        <v>179</v>
      </c>
      <c r="E177" s="190" t="s">
        <v>542</v>
      </c>
      <c r="F177" s="191" t="s">
        <v>543</v>
      </c>
      <c r="G177" s="192" t="s">
        <v>231</v>
      </c>
      <c r="H177" s="193">
        <v>1758.573</v>
      </c>
      <c r="I177" s="194"/>
      <c r="J177" s="195">
        <f>ROUND(I177*H177,2)</f>
        <v>0</v>
      </c>
      <c r="K177" s="191" t="s">
        <v>183</v>
      </c>
      <c r="L177" s="37"/>
      <c r="M177" s="196" t="s">
        <v>1</v>
      </c>
      <c r="N177" s="197" t="s">
        <v>45</v>
      </c>
      <c r="O177" s="69"/>
      <c r="P177" s="198">
        <f>O177*H177</f>
        <v>0</v>
      </c>
      <c r="Q177" s="198">
        <v>0</v>
      </c>
      <c r="R177" s="198">
        <f>Q177*H177</f>
        <v>0</v>
      </c>
      <c r="S177" s="198">
        <v>0</v>
      </c>
      <c r="T177" s="199">
        <f>S177*H177</f>
        <v>0</v>
      </c>
      <c r="U177" s="32"/>
      <c r="V177" s="32"/>
      <c r="W177" s="32"/>
      <c r="X177" s="32"/>
      <c r="Y177" s="32"/>
      <c r="Z177" s="32"/>
      <c r="AA177" s="32"/>
      <c r="AB177" s="32"/>
      <c r="AC177" s="32"/>
      <c r="AD177" s="32"/>
      <c r="AE177" s="32"/>
      <c r="AR177" s="200" t="s">
        <v>184</v>
      </c>
      <c r="AT177" s="200" t="s">
        <v>179</v>
      </c>
      <c r="AU177" s="200" t="s">
        <v>89</v>
      </c>
      <c r="AY177" s="15" t="s">
        <v>177</v>
      </c>
      <c r="BE177" s="201">
        <f>IF(N177="základní",J177,0)</f>
        <v>0</v>
      </c>
      <c r="BF177" s="201">
        <f>IF(N177="snížená",J177,0)</f>
        <v>0</v>
      </c>
      <c r="BG177" s="201">
        <f>IF(N177="zákl. přenesená",J177,0)</f>
        <v>0</v>
      </c>
      <c r="BH177" s="201">
        <f>IF(N177="sníž. přenesená",J177,0)</f>
        <v>0</v>
      </c>
      <c r="BI177" s="201">
        <f>IF(N177="nulová",J177,0)</f>
        <v>0</v>
      </c>
      <c r="BJ177" s="15" t="s">
        <v>87</v>
      </c>
      <c r="BK177" s="201">
        <f>ROUND(I177*H177,2)</f>
        <v>0</v>
      </c>
      <c r="BL177" s="15" t="s">
        <v>184</v>
      </c>
      <c r="BM177" s="200" t="s">
        <v>987</v>
      </c>
    </row>
    <row r="178" spans="1:47" s="2" customFormat="1" ht="29.25">
      <c r="A178" s="32"/>
      <c r="B178" s="33"/>
      <c r="C178" s="34"/>
      <c r="D178" s="202" t="s">
        <v>186</v>
      </c>
      <c r="E178" s="34"/>
      <c r="F178" s="203" t="s">
        <v>545</v>
      </c>
      <c r="G178" s="34"/>
      <c r="H178" s="34"/>
      <c r="I178" s="204"/>
      <c r="J178" s="34"/>
      <c r="K178" s="34"/>
      <c r="L178" s="37"/>
      <c r="M178" s="205"/>
      <c r="N178" s="206"/>
      <c r="O178" s="69"/>
      <c r="P178" s="69"/>
      <c r="Q178" s="69"/>
      <c r="R178" s="69"/>
      <c r="S178" s="69"/>
      <c r="T178" s="70"/>
      <c r="U178" s="32"/>
      <c r="V178" s="32"/>
      <c r="W178" s="32"/>
      <c r="X178" s="32"/>
      <c r="Y178" s="32"/>
      <c r="Z178" s="32"/>
      <c r="AA178" s="32"/>
      <c r="AB178" s="32"/>
      <c r="AC178" s="32"/>
      <c r="AD178" s="32"/>
      <c r="AE178" s="32"/>
      <c r="AT178" s="15" t="s">
        <v>186</v>
      </c>
      <c r="AU178" s="15" t="s">
        <v>89</v>
      </c>
    </row>
    <row r="179" spans="1:47" s="2" customFormat="1" ht="29.25">
      <c r="A179" s="32"/>
      <c r="B179" s="33"/>
      <c r="C179" s="34"/>
      <c r="D179" s="202" t="s">
        <v>188</v>
      </c>
      <c r="E179" s="34"/>
      <c r="F179" s="207" t="s">
        <v>988</v>
      </c>
      <c r="G179" s="34"/>
      <c r="H179" s="34"/>
      <c r="I179" s="204"/>
      <c r="J179" s="34"/>
      <c r="K179" s="34"/>
      <c r="L179" s="37"/>
      <c r="M179" s="205"/>
      <c r="N179" s="206"/>
      <c r="O179" s="69"/>
      <c r="P179" s="69"/>
      <c r="Q179" s="69"/>
      <c r="R179" s="69"/>
      <c r="S179" s="69"/>
      <c r="T179" s="70"/>
      <c r="U179" s="32"/>
      <c r="V179" s="32"/>
      <c r="W179" s="32"/>
      <c r="X179" s="32"/>
      <c r="Y179" s="32"/>
      <c r="Z179" s="32"/>
      <c r="AA179" s="32"/>
      <c r="AB179" s="32"/>
      <c r="AC179" s="32"/>
      <c r="AD179" s="32"/>
      <c r="AE179" s="32"/>
      <c r="AT179" s="15" t="s">
        <v>188</v>
      </c>
      <c r="AU179" s="15" t="s">
        <v>89</v>
      </c>
    </row>
    <row r="180" spans="1:65" s="2" customFormat="1" ht="24.2" customHeight="1">
      <c r="A180" s="32"/>
      <c r="B180" s="33"/>
      <c r="C180" s="189" t="s">
        <v>260</v>
      </c>
      <c r="D180" s="189" t="s">
        <v>179</v>
      </c>
      <c r="E180" s="190" t="s">
        <v>542</v>
      </c>
      <c r="F180" s="191" t="s">
        <v>543</v>
      </c>
      <c r="G180" s="192" t="s">
        <v>231</v>
      </c>
      <c r="H180" s="193">
        <v>211.4</v>
      </c>
      <c r="I180" s="194"/>
      <c r="J180" s="195">
        <f>ROUND(I180*H180,2)</f>
        <v>0</v>
      </c>
      <c r="K180" s="191" t="s">
        <v>183</v>
      </c>
      <c r="L180" s="37"/>
      <c r="M180" s="196" t="s">
        <v>1</v>
      </c>
      <c r="N180" s="197" t="s">
        <v>45</v>
      </c>
      <c r="O180" s="69"/>
      <c r="P180" s="198">
        <f>O180*H180</f>
        <v>0</v>
      </c>
      <c r="Q180" s="198">
        <v>0</v>
      </c>
      <c r="R180" s="198">
        <f>Q180*H180</f>
        <v>0</v>
      </c>
      <c r="S180" s="198">
        <v>0</v>
      </c>
      <c r="T180" s="199">
        <f>S180*H180</f>
        <v>0</v>
      </c>
      <c r="U180" s="32"/>
      <c r="V180" s="32"/>
      <c r="W180" s="32"/>
      <c r="X180" s="32"/>
      <c r="Y180" s="32"/>
      <c r="Z180" s="32"/>
      <c r="AA180" s="32"/>
      <c r="AB180" s="32"/>
      <c r="AC180" s="32"/>
      <c r="AD180" s="32"/>
      <c r="AE180" s="32"/>
      <c r="AR180" s="200" t="s">
        <v>184</v>
      </c>
      <c r="AT180" s="200" t="s">
        <v>179</v>
      </c>
      <c r="AU180" s="200" t="s">
        <v>89</v>
      </c>
      <c r="AY180" s="15" t="s">
        <v>177</v>
      </c>
      <c r="BE180" s="201">
        <f>IF(N180="základní",J180,0)</f>
        <v>0</v>
      </c>
      <c r="BF180" s="201">
        <f>IF(N180="snížená",J180,0)</f>
        <v>0</v>
      </c>
      <c r="BG180" s="201">
        <f>IF(N180="zákl. přenesená",J180,0)</f>
        <v>0</v>
      </c>
      <c r="BH180" s="201">
        <f>IF(N180="sníž. přenesená",J180,0)</f>
        <v>0</v>
      </c>
      <c r="BI180" s="201">
        <f>IF(N180="nulová",J180,0)</f>
        <v>0</v>
      </c>
      <c r="BJ180" s="15" t="s">
        <v>87</v>
      </c>
      <c r="BK180" s="201">
        <f>ROUND(I180*H180,2)</f>
        <v>0</v>
      </c>
      <c r="BL180" s="15" t="s">
        <v>184</v>
      </c>
      <c r="BM180" s="200" t="s">
        <v>989</v>
      </c>
    </row>
    <row r="181" spans="1:47" s="2" customFormat="1" ht="29.25">
      <c r="A181" s="32"/>
      <c r="B181" s="33"/>
      <c r="C181" s="34"/>
      <c r="D181" s="202" t="s">
        <v>186</v>
      </c>
      <c r="E181" s="34"/>
      <c r="F181" s="203" t="s">
        <v>545</v>
      </c>
      <c r="G181" s="34"/>
      <c r="H181" s="34"/>
      <c r="I181" s="204"/>
      <c r="J181" s="34"/>
      <c r="K181" s="34"/>
      <c r="L181" s="37"/>
      <c r="M181" s="205"/>
      <c r="N181" s="206"/>
      <c r="O181" s="69"/>
      <c r="P181" s="69"/>
      <c r="Q181" s="69"/>
      <c r="R181" s="69"/>
      <c r="S181" s="69"/>
      <c r="T181" s="70"/>
      <c r="U181" s="32"/>
      <c r="V181" s="32"/>
      <c r="W181" s="32"/>
      <c r="X181" s="32"/>
      <c r="Y181" s="32"/>
      <c r="Z181" s="32"/>
      <c r="AA181" s="32"/>
      <c r="AB181" s="32"/>
      <c r="AC181" s="32"/>
      <c r="AD181" s="32"/>
      <c r="AE181" s="32"/>
      <c r="AT181" s="15" t="s">
        <v>186</v>
      </c>
      <c r="AU181" s="15" t="s">
        <v>89</v>
      </c>
    </row>
    <row r="182" spans="1:47" s="2" customFormat="1" ht="29.25">
      <c r="A182" s="32"/>
      <c r="B182" s="33"/>
      <c r="C182" s="34"/>
      <c r="D182" s="202" t="s">
        <v>188</v>
      </c>
      <c r="E182" s="34"/>
      <c r="F182" s="207" t="s">
        <v>990</v>
      </c>
      <c r="G182" s="34"/>
      <c r="H182" s="34"/>
      <c r="I182" s="204"/>
      <c r="J182" s="34"/>
      <c r="K182" s="34"/>
      <c r="L182" s="37"/>
      <c r="M182" s="205"/>
      <c r="N182" s="206"/>
      <c r="O182" s="69"/>
      <c r="P182" s="69"/>
      <c r="Q182" s="69"/>
      <c r="R182" s="69"/>
      <c r="S182" s="69"/>
      <c r="T182" s="70"/>
      <c r="U182" s="32"/>
      <c r="V182" s="32"/>
      <c r="W182" s="32"/>
      <c r="X182" s="32"/>
      <c r="Y182" s="32"/>
      <c r="Z182" s="32"/>
      <c r="AA182" s="32"/>
      <c r="AB182" s="32"/>
      <c r="AC182" s="32"/>
      <c r="AD182" s="32"/>
      <c r="AE182" s="32"/>
      <c r="AT182" s="15" t="s">
        <v>188</v>
      </c>
      <c r="AU182" s="15" t="s">
        <v>89</v>
      </c>
    </row>
    <row r="183" spans="1:65" s="2" customFormat="1" ht="24.2" customHeight="1">
      <c r="A183" s="32"/>
      <c r="B183" s="33"/>
      <c r="C183" s="189" t="s">
        <v>266</v>
      </c>
      <c r="D183" s="189" t="s">
        <v>179</v>
      </c>
      <c r="E183" s="190" t="s">
        <v>542</v>
      </c>
      <c r="F183" s="191" t="s">
        <v>543</v>
      </c>
      <c r="G183" s="192" t="s">
        <v>231</v>
      </c>
      <c r="H183" s="193">
        <v>7.42</v>
      </c>
      <c r="I183" s="194"/>
      <c r="J183" s="195">
        <f>ROUND(I183*H183,2)</f>
        <v>0</v>
      </c>
      <c r="K183" s="191" t="s">
        <v>183</v>
      </c>
      <c r="L183" s="37"/>
      <c r="M183" s="196" t="s">
        <v>1</v>
      </c>
      <c r="N183" s="197" t="s">
        <v>45</v>
      </c>
      <c r="O183" s="69"/>
      <c r="P183" s="198">
        <f>O183*H183</f>
        <v>0</v>
      </c>
      <c r="Q183" s="198">
        <v>0</v>
      </c>
      <c r="R183" s="198">
        <f>Q183*H183</f>
        <v>0</v>
      </c>
      <c r="S183" s="198">
        <v>0</v>
      </c>
      <c r="T183" s="199">
        <f>S183*H183</f>
        <v>0</v>
      </c>
      <c r="U183" s="32"/>
      <c r="V183" s="32"/>
      <c r="W183" s="32"/>
      <c r="X183" s="32"/>
      <c r="Y183" s="32"/>
      <c r="Z183" s="32"/>
      <c r="AA183" s="32"/>
      <c r="AB183" s="32"/>
      <c r="AC183" s="32"/>
      <c r="AD183" s="32"/>
      <c r="AE183" s="32"/>
      <c r="AR183" s="200" t="s">
        <v>184</v>
      </c>
      <c r="AT183" s="200" t="s">
        <v>179</v>
      </c>
      <c r="AU183" s="200" t="s">
        <v>89</v>
      </c>
      <c r="AY183" s="15" t="s">
        <v>177</v>
      </c>
      <c r="BE183" s="201">
        <f>IF(N183="základní",J183,0)</f>
        <v>0</v>
      </c>
      <c r="BF183" s="201">
        <f>IF(N183="snížená",J183,0)</f>
        <v>0</v>
      </c>
      <c r="BG183" s="201">
        <f>IF(N183="zákl. přenesená",J183,0)</f>
        <v>0</v>
      </c>
      <c r="BH183" s="201">
        <f>IF(N183="sníž. přenesená",J183,0)</f>
        <v>0</v>
      </c>
      <c r="BI183" s="201">
        <f>IF(N183="nulová",J183,0)</f>
        <v>0</v>
      </c>
      <c r="BJ183" s="15" t="s">
        <v>87</v>
      </c>
      <c r="BK183" s="201">
        <f>ROUND(I183*H183,2)</f>
        <v>0</v>
      </c>
      <c r="BL183" s="15" t="s">
        <v>184</v>
      </c>
      <c r="BM183" s="200" t="s">
        <v>991</v>
      </c>
    </row>
    <row r="184" spans="1:47" s="2" customFormat="1" ht="29.25">
      <c r="A184" s="32"/>
      <c r="B184" s="33"/>
      <c r="C184" s="34"/>
      <c r="D184" s="202" t="s">
        <v>186</v>
      </c>
      <c r="E184" s="34"/>
      <c r="F184" s="203" t="s">
        <v>545</v>
      </c>
      <c r="G184" s="34"/>
      <c r="H184" s="34"/>
      <c r="I184" s="204"/>
      <c r="J184" s="34"/>
      <c r="K184" s="34"/>
      <c r="L184" s="37"/>
      <c r="M184" s="205"/>
      <c r="N184" s="206"/>
      <c r="O184" s="69"/>
      <c r="P184" s="69"/>
      <c r="Q184" s="69"/>
      <c r="R184" s="69"/>
      <c r="S184" s="69"/>
      <c r="T184" s="70"/>
      <c r="U184" s="32"/>
      <c r="V184" s="32"/>
      <c r="W184" s="32"/>
      <c r="X184" s="32"/>
      <c r="Y184" s="32"/>
      <c r="Z184" s="32"/>
      <c r="AA184" s="32"/>
      <c r="AB184" s="32"/>
      <c r="AC184" s="32"/>
      <c r="AD184" s="32"/>
      <c r="AE184" s="32"/>
      <c r="AT184" s="15" t="s">
        <v>186</v>
      </c>
      <c r="AU184" s="15" t="s">
        <v>89</v>
      </c>
    </row>
    <row r="185" spans="1:47" s="2" customFormat="1" ht="29.25">
      <c r="A185" s="32"/>
      <c r="B185" s="33"/>
      <c r="C185" s="34"/>
      <c r="D185" s="202" t="s">
        <v>188</v>
      </c>
      <c r="E185" s="34"/>
      <c r="F185" s="207" t="s">
        <v>977</v>
      </c>
      <c r="G185" s="34"/>
      <c r="H185" s="34"/>
      <c r="I185" s="204"/>
      <c r="J185" s="34"/>
      <c r="K185" s="34"/>
      <c r="L185" s="37"/>
      <c r="M185" s="205"/>
      <c r="N185" s="206"/>
      <c r="O185" s="69"/>
      <c r="P185" s="69"/>
      <c r="Q185" s="69"/>
      <c r="R185" s="69"/>
      <c r="S185" s="69"/>
      <c r="T185" s="70"/>
      <c r="U185" s="32"/>
      <c r="V185" s="32"/>
      <c r="W185" s="32"/>
      <c r="X185" s="32"/>
      <c r="Y185" s="32"/>
      <c r="Z185" s="32"/>
      <c r="AA185" s="32"/>
      <c r="AB185" s="32"/>
      <c r="AC185" s="32"/>
      <c r="AD185" s="32"/>
      <c r="AE185" s="32"/>
      <c r="AT185" s="15" t="s">
        <v>188</v>
      </c>
      <c r="AU185" s="15" t="s">
        <v>89</v>
      </c>
    </row>
    <row r="186" spans="1:65" s="2" customFormat="1" ht="24.2" customHeight="1">
      <c r="A186" s="32"/>
      <c r="B186" s="33"/>
      <c r="C186" s="189" t="s">
        <v>7</v>
      </c>
      <c r="D186" s="189" t="s">
        <v>179</v>
      </c>
      <c r="E186" s="190" t="s">
        <v>793</v>
      </c>
      <c r="F186" s="191" t="s">
        <v>794</v>
      </c>
      <c r="G186" s="192" t="s">
        <v>198</v>
      </c>
      <c r="H186" s="193">
        <v>581.84</v>
      </c>
      <c r="I186" s="194"/>
      <c r="J186" s="195">
        <f>ROUND(I186*H186,2)</f>
        <v>0</v>
      </c>
      <c r="K186" s="191" t="s">
        <v>183</v>
      </c>
      <c r="L186" s="37"/>
      <c r="M186" s="196" t="s">
        <v>1</v>
      </c>
      <c r="N186" s="197" t="s">
        <v>45</v>
      </c>
      <c r="O186" s="69"/>
      <c r="P186" s="198">
        <f>O186*H186</f>
        <v>0</v>
      </c>
      <c r="Q186" s="198">
        <v>0</v>
      </c>
      <c r="R186" s="198">
        <f>Q186*H186</f>
        <v>0</v>
      </c>
      <c r="S186" s="198">
        <v>0</v>
      </c>
      <c r="T186" s="199">
        <f>S186*H186</f>
        <v>0</v>
      </c>
      <c r="U186" s="32"/>
      <c r="V186" s="32"/>
      <c r="W186" s="32"/>
      <c r="X186" s="32"/>
      <c r="Y186" s="32"/>
      <c r="Z186" s="32"/>
      <c r="AA186" s="32"/>
      <c r="AB186" s="32"/>
      <c r="AC186" s="32"/>
      <c r="AD186" s="32"/>
      <c r="AE186" s="32"/>
      <c r="AR186" s="200" t="s">
        <v>184</v>
      </c>
      <c r="AT186" s="200" t="s">
        <v>179</v>
      </c>
      <c r="AU186" s="200" t="s">
        <v>89</v>
      </c>
      <c r="AY186" s="15" t="s">
        <v>177</v>
      </c>
      <c r="BE186" s="201">
        <f>IF(N186="základní",J186,0)</f>
        <v>0</v>
      </c>
      <c r="BF186" s="201">
        <f>IF(N186="snížená",J186,0)</f>
        <v>0</v>
      </c>
      <c r="BG186" s="201">
        <f>IF(N186="zákl. přenesená",J186,0)</f>
        <v>0</v>
      </c>
      <c r="BH186" s="201">
        <f>IF(N186="sníž. přenesená",J186,0)</f>
        <v>0</v>
      </c>
      <c r="BI186" s="201">
        <f>IF(N186="nulová",J186,0)</f>
        <v>0</v>
      </c>
      <c r="BJ186" s="15" t="s">
        <v>87</v>
      </c>
      <c r="BK186" s="201">
        <f>ROUND(I186*H186,2)</f>
        <v>0</v>
      </c>
      <c r="BL186" s="15" t="s">
        <v>184</v>
      </c>
      <c r="BM186" s="200" t="s">
        <v>992</v>
      </c>
    </row>
    <row r="187" spans="1:47" s="2" customFormat="1" ht="19.5">
      <c r="A187" s="32"/>
      <c r="B187" s="33"/>
      <c r="C187" s="34"/>
      <c r="D187" s="202" t="s">
        <v>186</v>
      </c>
      <c r="E187" s="34"/>
      <c r="F187" s="203" t="s">
        <v>796</v>
      </c>
      <c r="G187" s="34"/>
      <c r="H187" s="34"/>
      <c r="I187" s="204"/>
      <c r="J187" s="34"/>
      <c r="K187" s="34"/>
      <c r="L187" s="37"/>
      <c r="M187" s="205"/>
      <c r="N187" s="206"/>
      <c r="O187" s="69"/>
      <c r="P187" s="69"/>
      <c r="Q187" s="69"/>
      <c r="R187" s="69"/>
      <c r="S187" s="69"/>
      <c r="T187" s="70"/>
      <c r="U187" s="32"/>
      <c r="V187" s="32"/>
      <c r="W187" s="32"/>
      <c r="X187" s="32"/>
      <c r="Y187" s="32"/>
      <c r="Z187" s="32"/>
      <c r="AA187" s="32"/>
      <c r="AB187" s="32"/>
      <c r="AC187" s="32"/>
      <c r="AD187" s="32"/>
      <c r="AE187" s="32"/>
      <c r="AT187" s="15" t="s">
        <v>186</v>
      </c>
      <c r="AU187" s="15" t="s">
        <v>89</v>
      </c>
    </row>
    <row r="188" spans="1:47" s="2" customFormat="1" ht="19.5">
      <c r="A188" s="32"/>
      <c r="B188" s="33"/>
      <c r="C188" s="34"/>
      <c r="D188" s="202" t="s">
        <v>188</v>
      </c>
      <c r="E188" s="34"/>
      <c r="F188" s="207" t="s">
        <v>554</v>
      </c>
      <c r="G188" s="34"/>
      <c r="H188" s="34"/>
      <c r="I188" s="204"/>
      <c r="J188" s="34"/>
      <c r="K188" s="34"/>
      <c r="L188" s="37"/>
      <c r="M188" s="205"/>
      <c r="N188" s="206"/>
      <c r="O188" s="69"/>
      <c r="P188" s="69"/>
      <c r="Q188" s="69"/>
      <c r="R188" s="69"/>
      <c r="S188" s="69"/>
      <c r="T188" s="70"/>
      <c r="U188" s="32"/>
      <c r="V188" s="32"/>
      <c r="W188" s="32"/>
      <c r="X188" s="32"/>
      <c r="Y188" s="32"/>
      <c r="Z188" s="32"/>
      <c r="AA188" s="32"/>
      <c r="AB188" s="32"/>
      <c r="AC188" s="32"/>
      <c r="AD188" s="32"/>
      <c r="AE188" s="32"/>
      <c r="AT188" s="15" t="s">
        <v>188</v>
      </c>
      <c r="AU188" s="15" t="s">
        <v>89</v>
      </c>
    </row>
    <row r="189" spans="1:65" s="2" customFormat="1" ht="14.45" customHeight="1">
      <c r="A189" s="32"/>
      <c r="B189" s="33"/>
      <c r="C189" s="189" t="s">
        <v>276</v>
      </c>
      <c r="D189" s="189" t="s">
        <v>179</v>
      </c>
      <c r="E189" s="190" t="s">
        <v>261</v>
      </c>
      <c r="F189" s="191" t="s">
        <v>262</v>
      </c>
      <c r="G189" s="192" t="s">
        <v>182</v>
      </c>
      <c r="H189" s="193">
        <v>3878.936</v>
      </c>
      <c r="I189" s="194"/>
      <c r="J189" s="195">
        <f>ROUND(I189*H189,2)</f>
        <v>0</v>
      </c>
      <c r="K189" s="191" t="s">
        <v>183</v>
      </c>
      <c r="L189" s="37"/>
      <c r="M189" s="196" t="s">
        <v>1</v>
      </c>
      <c r="N189" s="197" t="s">
        <v>45</v>
      </c>
      <c r="O189" s="69"/>
      <c r="P189" s="198">
        <f>O189*H189</f>
        <v>0</v>
      </c>
      <c r="Q189" s="198">
        <v>0</v>
      </c>
      <c r="R189" s="198">
        <f>Q189*H189</f>
        <v>0</v>
      </c>
      <c r="S189" s="198">
        <v>0</v>
      </c>
      <c r="T189" s="199">
        <f>S189*H189</f>
        <v>0</v>
      </c>
      <c r="U189" s="32"/>
      <c r="V189" s="32"/>
      <c r="W189" s="32"/>
      <c r="X189" s="32"/>
      <c r="Y189" s="32"/>
      <c r="Z189" s="32"/>
      <c r="AA189" s="32"/>
      <c r="AB189" s="32"/>
      <c r="AC189" s="32"/>
      <c r="AD189" s="32"/>
      <c r="AE189" s="32"/>
      <c r="AR189" s="200" t="s">
        <v>184</v>
      </c>
      <c r="AT189" s="200" t="s">
        <v>179</v>
      </c>
      <c r="AU189" s="200" t="s">
        <v>89</v>
      </c>
      <c r="AY189" s="15" t="s">
        <v>177</v>
      </c>
      <c r="BE189" s="201">
        <f>IF(N189="základní",J189,0)</f>
        <v>0</v>
      </c>
      <c r="BF189" s="201">
        <f>IF(N189="snížená",J189,0)</f>
        <v>0</v>
      </c>
      <c r="BG189" s="201">
        <f>IF(N189="zákl. přenesená",J189,0)</f>
        <v>0</v>
      </c>
      <c r="BH189" s="201">
        <f>IF(N189="sníž. přenesená",J189,0)</f>
        <v>0</v>
      </c>
      <c r="BI189" s="201">
        <f>IF(N189="nulová",J189,0)</f>
        <v>0</v>
      </c>
      <c r="BJ189" s="15" t="s">
        <v>87</v>
      </c>
      <c r="BK189" s="201">
        <f>ROUND(I189*H189,2)</f>
        <v>0</v>
      </c>
      <c r="BL189" s="15" t="s">
        <v>184</v>
      </c>
      <c r="BM189" s="200" t="s">
        <v>993</v>
      </c>
    </row>
    <row r="190" spans="1:47" s="2" customFormat="1" ht="19.5">
      <c r="A190" s="32"/>
      <c r="B190" s="33"/>
      <c r="C190" s="34"/>
      <c r="D190" s="202" t="s">
        <v>186</v>
      </c>
      <c r="E190" s="34"/>
      <c r="F190" s="203" t="s">
        <v>264</v>
      </c>
      <c r="G190" s="34"/>
      <c r="H190" s="34"/>
      <c r="I190" s="204"/>
      <c r="J190" s="34"/>
      <c r="K190" s="34"/>
      <c r="L190" s="37"/>
      <c r="M190" s="205"/>
      <c r="N190" s="206"/>
      <c r="O190" s="69"/>
      <c r="P190" s="69"/>
      <c r="Q190" s="69"/>
      <c r="R190" s="69"/>
      <c r="S190" s="69"/>
      <c r="T190" s="70"/>
      <c r="U190" s="32"/>
      <c r="V190" s="32"/>
      <c r="W190" s="32"/>
      <c r="X190" s="32"/>
      <c r="Y190" s="32"/>
      <c r="Z190" s="32"/>
      <c r="AA190" s="32"/>
      <c r="AB190" s="32"/>
      <c r="AC190" s="32"/>
      <c r="AD190" s="32"/>
      <c r="AE190" s="32"/>
      <c r="AT190" s="15" t="s">
        <v>186</v>
      </c>
      <c r="AU190" s="15" t="s">
        <v>89</v>
      </c>
    </row>
    <row r="191" spans="1:47" s="2" customFormat="1" ht="19.5">
      <c r="A191" s="32"/>
      <c r="B191" s="33"/>
      <c r="C191" s="34"/>
      <c r="D191" s="202" t="s">
        <v>188</v>
      </c>
      <c r="E191" s="34"/>
      <c r="F191" s="207" t="s">
        <v>558</v>
      </c>
      <c r="G191" s="34"/>
      <c r="H191" s="34"/>
      <c r="I191" s="204"/>
      <c r="J191" s="34"/>
      <c r="K191" s="34"/>
      <c r="L191" s="37"/>
      <c r="M191" s="205"/>
      <c r="N191" s="206"/>
      <c r="O191" s="69"/>
      <c r="P191" s="69"/>
      <c r="Q191" s="69"/>
      <c r="R191" s="69"/>
      <c r="S191" s="69"/>
      <c r="T191" s="70"/>
      <c r="U191" s="32"/>
      <c r="V191" s="32"/>
      <c r="W191" s="32"/>
      <c r="X191" s="32"/>
      <c r="Y191" s="32"/>
      <c r="Z191" s="32"/>
      <c r="AA191" s="32"/>
      <c r="AB191" s="32"/>
      <c r="AC191" s="32"/>
      <c r="AD191" s="32"/>
      <c r="AE191" s="32"/>
      <c r="AT191" s="15" t="s">
        <v>188</v>
      </c>
      <c r="AU191" s="15" t="s">
        <v>89</v>
      </c>
    </row>
    <row r="192" spans="1:65" s="2" customFormat="1" ht="24.2" customHeight="1">
      <c r="A192" s="32"/>
      <c r="B192" s="33"/>
      <c r="C192" s="189" t="s">
        <v>282</v>
      </c>
      <c r="D192" s="189" t="s">
        <v>179</v>
      </c>
      <c r="E192" s="190" t="s">
        <v>808</v>
      </c>
      <c r="F192" s="191" t="s">
        <v>809</v>
      </c>
      <c r="G192" s="192" t="s">
        <v>182</v>
      </c>
      <c r="H192" s="193">
        <v>2637</v>
      </c>
      <c r="I192" s="194"/>
      <c r="J192" s="195">
        <f>ROUND(I192*H192,2)</f>
        <v>0</v>
      </c>
      <c r="K192" s="191" t="s">
        <v>183</v>
      </c>
      <c r="L192" s="37"/>
      <c r="M192" s="196" t="s">
        <v>1</v>
      </c>
      <c r="N192" s="197" t="s">
        <v>45</v>
      </c>
      <c r="O192" s="69"/>
      <c r="P192" s="198">
        <f>O192*H192</f>
        <v>0</v>
      </c>
      <c r="Q192" s="198">
        <v>0</v>
      </c>
      <c r="R192" s="198">
        <f>Q192*H192</f>
        <v>0</v>
      </c>
      <c r="S192" s="198">
        <v>0</v>
      </c>
      <c r="T192" s="199">
        <f>S192*H192</f>
        <v>0</v>
      </c>
      <c r="U192" s="32"/>
      <c r="V192" s="32"/>
      <c r="W192" s="32"/>
      <c r="X192" s="32"/>
      <c r="Y192" s="32"/>
      <c r="Z192" s="32"/>
      <c r="AA192" s="32"/>
      <c r="AB192" s="32"/>
      <c r="AC192" s="32"/>
      <c r="AD192" s="32"/>
      <c r="AE192" s="32"/>
      <c r="AR192" s="200" t="s">
        <v>184</v>
      </c>
      <c r="AT192" s="200" t="s">
        <v>179</v>
      </c>
      <c r="AU192" s="200" t="s">
        <v>89</v>
      </c>
      <c r="AY192" s="15" t="s">
        <v>177</v>
      </c>
      <c r="BE192" s="201">
        <f>IF(N192="základní",J192,0)</f>
        <v>0</v>
      </c>
      <c r="BF192" s="201">
        <f>IF(N192="snížená",J192,0)</f>
        <v>0</v>
      </c>
      <c r="BG192" s="201">
        <f>IF(N192="zákl. přenesená",J192,0)</f>
        <v>0</v>
      </c>
      <c r="BH192" s="201">
        <f>IF(N192="sníž. přenesená",J192,0)</f>
        <v>0</v>
      </c>
      <c r="BI192" s="201">
        <f>IF(N192="nulová",J192,0)</f>
        <v>0</v>
      </c>
      <c r="BJ192" s="15" t="s">
        <v>87</v>
      </c>
      <c r="BK192" s="201">
        <f>ROUND(I192*H192,2)</f>
        <v>0</v>
      </c>
      <c r="BL192" s="15" t="s">
        <v>184</v>
      </c>
      <c r="BM192" s="200" t="s">
        <v>994</v>
      </c>
    </row>
    <row r="193" spans="1:47" s="2" customFormat="1" ht="19.5">
      <c r="A193" s="32"/>
      <c r="B193" s="33"/>
      <c r="C193" s="34"/>
      <c r="D193" s="202" t="s">
        <v>186</v>
      </c>
      <c r="E193" s="34"/>
      <c r="F193" s="203" t="s">
        <v>811</v>
      </c>
      <c r="G193" s="34"/>
      <c r="H193" s="34"/>
      <c r="I193" s="204"/>
      <c r="J193" s="34"/>
      <c r="K193" s="34"/>
      <c r="L193" s="37"/>
      <c r="M193" s="205"/>
      <c r="N193" s="206"/>
      <c r="O193" s="69"/>
      <c r="P193" s="69"/>
      <c r="Q193" s="69"/>
      <c r="R193" s="69"/>
      <c r="S193" s="69"/>
      <c r="T193" s="70"/>
      <c r="U193" s="32"/>
      <c r="V193" s="32"/>
      <c r="W193" s="32"/>
      <c r="X193" s="32"/>
      <c r="Y193" s="32"/>
      <c r="Z193" s="32"/>
      <c r="AA193" s="32"/>
      <c r="AB193" s="32"/>
      <c r="AC193" s="32"/>
      <c r="AD193" s="32"/>
      <c r="AE193" s="32"/>
      <c r="AT193" s="15" t="s">
        <v>186</v>
      </c>
      <c r="AU193" s="15" t="s">
        <v>89</v>
      </c>
    </row>
    <row r="194" spans="1:65" s="2" customFormat="1" ht="14.45" customHeight="1">
      <c r="A194" s="32"/>
      <c r="B194" s="33"/>
      <c r="C194" s="189" t="s">
        <v>288</v>
      </c>
      <c r="D194" s="189" t="s">
        <v>179</v>
      </c>
      <c r="E194" s="190" t="s">
        <v>812</v>
      </c>
      <c r="F194" s="191" t="s">
        <v>813</v>
      </c>
      <c r="G194" s="192" t="s">
        <v>182</v>
      </c>
      <c r="H194" s="193">
        <v>2637</v>
      </c>
      <c r="I194" s="194"/>
      <c r="J194" s="195">
        <f>ROUND(I194*H194,2)</f>
        <v>0</v>
      </c>
      <c r="K194" s="191" t="s">
        <v>183</v>
      </c>
      <c r="L194" s="37"/>
      <c r="M194" s="196" t="s">
        <v>1</v>
      </c>
      <c r="N194" s="197" t="s">
        <v>45</v>
      </c>
      <c r="O194" s="69"/>
      <c r="P194" s="198">
        <f>O194*H194</f>
        <v>0</v>
      </c>
      <c r="Q194" s="198">
        <v>0</v>
      </c>
      <c r="R194" s="198">
        <f>Q194*H194</f>
        <v>0</v>
      </c>
      <c r="S194" s="198">
        <v>0</v>
      </c>
      <c r="T194" s="199">
        <f>S194*H194</f>
        <v>0</v>
      </c>
      <c r="U194" s="32"/>
      <c r="V194" s="32"/>
      <c r="W194" s="32"/>
      <c r="X194" s="32"/>
      <c r="Y194" s="32"/>
      <c r="Z194" s="32"/>
      <c r="AA194" s="32"/>
      <c r="AB194" s="32"/>
      <c r="AC194" s="32"/>
      <c r="AD194" s="32"/>
      <c r="AE194" s="32"/>
      <c r="AR194" s="200" t="s">
        <v>184</v>
      </c>
      <c r="AT194" s="200" t="s">
        <v>179</v>
      </c>
      <c r="AU194" s="200" t="s">
        <v>89</v>
      </c>
      <c r="AY194" s="15" t="s">
        <v>177</v>
      </c>
      <c r="BE194" s="201">
        <f>IF(N194="základní",J194,0)</f>
        <v>0</v>
      </c>
      <c r="BF194" s="201">
        <f>IF(N194="snížená",J194,0)</f>
        <v>0</v>
      </c>
      <c r="BG194" s="201">
        <f>IF(N194="zákl. přenesená",J194,0)</f>
        <v>0</v>
      </c>
      <c r="BH194" s="201">
        <f>IF(N194="sníž. přenesená",J194,0)</f>
        <v>0</v>
      </c>
      <c r="BI194" s="201">
        <f>IF(N194="nulová",J194,0)</f>
        <v>0</v>
      </c>
      <c r="BJ194" s="15" t="s">
        <v>87</v>
      </c>
      <c r="BK194" s="201">
        <f>ROUND(I194*H194,2)</f>
        <v>0</v>
      </c>
      <c r="BL194" s="15" t="s">
        <v>184</v>
      </c>
      <c r="BM194" s="200" t="s">
        <v>995</v>
      </c>
    </row>
    <row r="195" spans="1:47" s="2" customFormat="1" ht="19.5">
      <c r="A195" s="32"/>
      <c r="B195" s="33"/>
      <c r="C195" s="34"/>
      <c r="D195" s="202" t="s">
        <v>186</v>
      </c>
      <c r="E195" s="34"/>
      <c r="F195" s="203" t="s">
        <v>815</v>
      </c>
      <c r="G195" s="34"/>
      <c r="H195" s="34"/>
      <c r="I195" s="204"/>
      <c r="J195" s="34"/>
      <c r="K195" s="34"/>
      <c r="L195" s="37"/>
      <c r="M195" s="205"/>
      <c r="N195" s="206"/>
      <c r="O195" s="69"/>
      <c r="P195" s="69"/>
      <c r="Q195" s="69"/>
      <c r="R195" s="69"/>
      <c r="S195" s="69"/>
      <c r="T195" s="70"/>
      <c r="U195" s="32"/>
      <c r="V195" s="32"/>
      <c r="W195" s="32"/>
      <c r="X195" s="32"/>
      <c r="Y195" s="32"/>
      <c r="Z195" s="32"/>
      <c r="AA195" s="32"/>
      <c r="AB195" s="32"/>
      <c r="AC195" s="32"/>
      <c r="AD195" s="32"/>
      <c r="AE195" s="32"/>
      <c r="AT195" s="15" t="s">
        <v>186</v>
      </c>
      <c r="AU195" s="15" t="s">
        <v>89</v>
      </c>
    </row>
    <row r="196" spans="1:65" s="2" customFormat="1" ht="14.45" customHeight="1">
      <c r="A196" s="32"/>
      <c r="B196" s="33"/>
      <c r="C196" s="208" t="s">
        <v>294</v>
      </c>
      <c r="D196" s="208" t="s">
        <v>246</v>
      </c>
      <c r="E196" s="209" t="s">
        <v>816</v>
      </c>
      <c r="F196" s="210" t="s">
        <v>817</v>
      </c>
      <c r="G196" s="211" t="s">
        <v>818</v>
      </c>
      <c r="H196" s="212">
        <v>65.925</v>
      </c>
      <c r="I196" s="213"/>
      <c r="J196" s="214">
        <f>ROUND(I196*H196,2)</f>
        <v>0</v>
      </c>
      <c r="K196" s="210" t="s">
        <v>183</v>
      </c>
      <c r="L196" s="215"/>
      <c r="M196" s="216" t="s">
        <v>1</v>
      </c>
      <c r="N196" s="217" t="s">
        <v>45</v>
      </c>
      <c r="O196" s="69"/>
      <c r="P196" s="198">
        <f>O196*H196</f>
        <v>0</v>
      </c>
      <c r="Q196" s="198">
        <v>0.001</v>
      </c>
      <c r="R196" s="198">
        <f>Q196*H196</f>
        <v>0.065925</v>
      </c>
      <c r="S196" s="198">
        <v>0</v>
      </c>
      <c r="T196" s="199">
        <f>S196*H196</f>
        <v>0</v>
      </c>
      <c r="U196" s="32"/>
      <c r="V196" s="32"/>
      <c r="W196" s="32"/>
      <c r="X196" s="32"/>
      <c r="Y196" s="32"/>
      <c r="Z196" s="32"/>
      <c r="AA196" s="32"/>
      <c r="AB196" s="32"/>
      <c r="AC196" s="32"/>
      <c r="AD196" s="32"/>
      <c r="AE196" s="32"/>
      <c r="AR196" s="200" t="s">
        <v>218</v>
      </c>
      <c r="AT196" s="200" t="s">
        <v>246</v>
      </c>
      <c r="AU196" s="200" t="s">
        <v>89</v>
      </c>
      <c r="AY196" s="15" t="s">
        <v>177</v>
      </c>
      <c r="BE196" s="201">
        <f>IF(N196="základní",J196,0)</f>
        <v>0</v>
      </c>
      <c r="BF196" s="201">
        <f>IF(N196="snížená",J196,0)</f>
        <v>0</v>
      </c>
      <c r="BG196" s="201">
        <f>IF(N196="zákl. přenesená",J196,0)</f>
        <v>0</v>
      </c>
      <c r="BH196" s="201">
        <f>IF(N196="sníž. přenesená",J196,0)</f>
        <v>0</v>
      </c>
      <c r="BI196" s="201">
        <f>IF(N196="nulová",J196,0)</f>
        <v>0</v>
      </c>
      <c r="BJ196" s="15" t="s">
        <v>87</v>
      </c>
      <c r="BK196" s="201">
        <f>ROUND(I196*H196,2)</f>
        <v>0</v>
      </c>
      <c r="BL196" s="15" t="s">
        <v>184</v>
      </c>
      <c r="BM196" s="200" t="s">
        <v>996</v>
      </c>
    </row>
    <row r="197" spans="1:47" s="2" customFormat="1" ht="11.25">
      <c r="A197" s="32"/>
      <c r="B197" s="33"/>
      <c r="C197" s="34"/>
      <c r="D197" s="202" t="s">
        <v>186</v>
      </c>
      <c r="E197" s="34"/>
      <c r="F197" s="203" t="s">
        <v>817</v>
      </c>
      <c r="G197" s="34"/>
      <c r="H197" s="34"/>
      <c r="I197" s="204"/>
      <c r="J197" s="34"/>
      <c r="K197" s="34"/>
      <c r="L197" s="37"/>
      <c r="M197" s="205"/>
      <c r="N197" s="206"/>
      <c r="O197" s="69"/>
      <c r="P197" s="69"/>
      <c r="Q197" s="69"/>
      <c r="R197" s="69"/>
      <c r="S197" s="69"/>
      <c r="T197" s="70"/>
      <c r="U197" s="32"/>
      <c r="V197" s="32"/>
      <c r="W197" s="32"/>
      <c r="X197" s="32"/>
      <c r="Y197" s="32"/>
      <c r="Z197" s="32"/>
      <c r="AA197" s="32"/>
      <c r="AB197" s="32"/>
      <c r="AC197" s="32"/>
      <c r="AD197" s="32"/>
      <c r="AE197" s="32"/>
      <c r="AT197" s="15" t="s">
        <v>186</v>
      </c>
      <c r="AU197" s="15" t="s">
        <v>89</v>
      </c>
    </row>
    <row r="198" spans="2:63" s="12" customFormat="1" ht="22.9" customHeight="1">
      <c r="B198" s="173"/>
      <c r="C198" s="174"/>
      <c r="D198" s="175" t="s">
        <v>79</v>
      </c>
      <c r="E198" s="187" t="s">
        <v>89</v>
      </c>
      <c r="F198" s="187" t="s">
        <v>271</v>
      </c>
      <c r="G198" s="174"/>
      <c r="H198" s="174"/>
      <c r="I198" s="177"/>
      <c r="J198" s="188">
        <f>BK198</f>
        <v>0</v>
      </c>
      <c r="K198" s="174"/>
      <c r="L198" s="179"/>
      <c r="M198" s="180"/>
      <c r="N198" s="181"/>
      <c r="O198" s="181"/>
      <c r="P198" s="182">
        <f>SUM(P199:P215)</f>
        <v>0</v>
      </c>
      <c r="Q198" s="181"/>
      <c r="R198" s="182">
        <f>SUM(R199:R215)</f>
        <v>400.15144</v>
      </c>
      <c r="S198" s="181"/>
      <c r="T198" s="183">
        <f>SUM(T199:T215)</f>
        <v>0</v>
      </c>
      <c r="AR198" s="184" t="s">
        <v>87</v>
      </c>
      <c r="AT198" s="185" t="s">
        <v>79</v>
      </c>
      <c r="AU198" s="185" t="s">
        <v>87</v>
      </c>
      <c r="AY198" s="184" t="s">
        <v>177</v>
      </c>
      <c r="BK198" s="186">
        <f>SUM(BK199:BK215)</f>
        <v>0</v>
      </c>
    </row>
    <row r="199" spans="1:65" s="2" customFormat="1" ht="24.2" customHeight="1">
      <c r="A199" s="32"/>
      <c r="B199" s="33"/>
      <c r="C199" s="189" t="s">
        <v>300</v>
      </c>
      <c r="D199" s="189" t="s">
        <v>179</v>
      </c>
      <c r="E199" s="190" t="s">
        <v>825</v>
      </c>
      <c r="F199" s="191" t="s">
        <v>826</v>
      </c>
      <c r="G199" s="192" t="s">
        <v>198</v>
      </c>
      <c r="H199" s="193">
        <v>107.5</v>
      </c>
      <c r="I199" s="194"/>
      <c r="J199" s="195">
        <f>ROUND(I199*H199,2)</f>
        <v>0</v>
      </c>
      <c r="K199" s="191" t="s">
        <v>183</v>
      </c>
      <c r="L199" s="37"/>
      <c r="M199" s="196" t="s">
        <v>1</v>
      </c>
      <c r="N199" s="197" t="s">
        <v>45</v>
      </c>
      <c r="O199" s="69"/>
      <c r="P199" s="198">
        <f>O199*H199</f>
        <v>0</v>
      </c>
      <c r="Q199" s="198">
        <v>1.63</v>
      </c>
      <c r="R199" s="198">
        <f>Q199*H199</f>
        <v>175.225</v>
      </c>
      <c r="S199" s="198">
        <v>0</v>
      </c>
      <c r="T199" s="199">
        <f>S199*H199</f>
        <v>0</v>
      </c>
      <c r="U199" s="32"/>
      <c r="V199" s="32"/>
      <c r="W199" s="32"/>
      <c r="X199" s="32"/>
      <c r="Y199" s="32"/>
      <c r="Z199" s="32"/>
      <c r="AA199" s="32"/>
      <c r="AB199" s="32"/>
      <c r="AC199" s="32"/>
      <c r="AD199" s="32"/>
      <c r="AE199" s="32"/>
      <c r="AR199" s="200" t="s">
        <v>184</v>
      </c>
      <c r="AT199" s="200" t="s">
        <v>179</v>
      </c>
      <c r="AU199" s="200" t="s">
        <v>89</v>
      </c>
      <c r="AY199" s="15" t="s">
        <v>177</v>
      </c>
      <c r="BE199" s="201">
        <f>IF(N199="základní",J199,0)</f>
        <v>0</v>
      </c>
      <c r="BF199" s="201">
        <f>IF(N199="snížená",J199,0)</f>
        <v>0</v>
      </c>
      <c r="BG199" s="201">
        <f>IF(N199="zákl. přenesená",J199,0)</f>
        <v>0</v>
      </c>
      <c r="BH199" s="201">
        <f>IF(N199="sníž. přenesená",J199,0)</f>
        <v>0</v>
      </c>
      <c r="BI199" s="201">
        <f>IF(N199="nulová",J199,0)</f>
        <v>0</v>
      </c>
      <c r="BJ199" s="15" t="s">
        <v>87</v>
      </c>
      <c r="BK199" s="201">
        <f>ROUND(I199*H199,2)</f>
        <v>0</v>
      </c>
      <c r="BL199" s="15" t="s">
        <v>184</v>
      </c>
      <c r="BM199" s="200" t="s">
        <v>997</v>
      </c>
    </row>
    <row r="200" spans="1:47" s="2" customFormat="1" ht="29.25">
      <c r="A200" s="32"/>
      <c r="B200" s="33"/>
      <c r="C200" s="34"/>
      <c r="D200" s="202" t="s">
        <v>186</v>
      </c>
      <c r="E200" s="34"/>
      <c r="F200" s="203" t="s">
        <v>828</v>
      </c>
      <c r="G200" s="34"/>
      <c r="H200" s="34"/>
      <c r="I200" s="204"/>
      <c r="J200" s="34"/>
      <c r="K200" s="34"/>
      <c r="L200" s="37"/>
      <c r="M200" s="205"/>
      <c r="N200" s="206"/>
      <c r="O200" s="69"/>
      <c r="P200" s="69"/>
      <c r="Q200" s="69"/>
      <c r="R200" s="69"/>
      <c r="S200" s="69"/>
      <c r="T200" s="70"/>
      <c r="U200" s="32"/>
      <c r="V200" s="32"/>
      <c r="W200" s="32"/>
      <c r="X200" s="32"/>
      <c r="Y200" s="32"/>
      <c r="Z200" s="32"/>
      <c r="AA200" s="32"/>
      <c r="AB200" s="32"/>
      <c r="AC200" s="32"/>
      <c r="AD200" s="32"/>
      <c r="AE200" s="32"/>
      <c r="AT200" s="15" t="s">
        <v>186</v>
      </c>
      <c r="AU200" s="15" t="s">
        <v>89</v>
      </c>
    </row>
    <row r="201" spans="1:47" s="2" customFormat="1" ht="19.5">
      <c r="A201" s="32"/>
      <c r="B201" s="33"/>
      <c r="C201" s="34"/>
      <c r="D201" s="202" t="s">
        <v>188</v>
      </c>
      <c r="E201" s="34"/>
      <c r="F201" s="207" t="s">
        <v>998</v>
      </c>
      <c r="G201" s="34"/>
      <c r="H201" s="34"/>
      <c r="I201" s="204"/>
      <c r="J201" s="34"/>
      <c r="K201" s="34"/>
      <c r="L201" s="37"/>
      <c r="M201" s="205"/>
      <c r="N201" s="206"/>
      <c r="O201" s="69"/>
      <c r="P201" s="69"/>
      <c r="Q201" s="69"/>
      <c r="R201" s="69"/>
      <c r="S201" s="69"/>
      <c r="T201" s="70"/>
      <c r="U201" s="32"/>
      <c r="V201" s="32"/>
      <c r="W201" s="32"/>
      <c r="X201" s="32"/>
      <c r="Y201" s="32"/>
      <c r="Z201" s="32"/>
      <c r="AA201" s="32"/>
      <c r="AB201" s="32"/>
      <c r="AC201" s="32"/>
      <c r="AD201" s="32"/>
      <c r="AE201" s="32"/>
      <c r="AT201" s="15" t="s">
        <v>188</v>
      </c>
      <c r="AU201" s="15" t="s">
        <v>89</v>
      </c>
    </row>
    <row r="202" spans="1:65" s="2" customFormat="1" ht="24.2" customHeight="1">
      <c r="A202" s="32"/>
      <c r="B202" s="33"/>
      <c r="C202" s="189" t="s">
        <v>305</v>
      </c>
      <c r="D202" s="189" t="s">
        <v>179</v>
      </c>
      <c r="E202" s="190" t="s">
        <v>825</v>
      </c>
      <c r="F202" s="191" t="s">
        <v>826</v>
      </c>
      <c r="G202" s="192" t="s">
        <v>198</v>
      </c>
      <c r="H202" s="193">
        <v>2.06</v>
      </c>
      <c r="I202" s="194"/>
      <c r="J202" s="195">
        <f>ROUND(I202*H202,2)</f>
        <v>0</v>
      </c>
      <c r="K202" s="191" t="s">
        <v>183</v>
      </c>
      <c r="L202" s="37"/>
      <c r="M202" s="196" t="s">
        <v>1</v>
      </c>
      <c r="N202" s="197" t="s">
        <v>45</v>
      </c>
      <c r="O202" s="69"/>
      <c r="P202" s="198">
        <f>O202*H202</f>
        <v>0</v>
      </c>
      <c r="Q202" s="198">
        <v>1.63</v>
      </c>
      <c r="R202" s="198">
        <f>Q202*H202</f>
        <v>3.3577999999999997</v>
      </c>
      <c r="S202" s="198">
        <v>0</v>
      </c>
      <c r="T202" s="199">
        <f>S202*H202</f>
        <v>0</v>
      </c>
      <c r="U202" s="32"/>
      <c r="V202" s="32"/>
      <c r="W202" s="32"/>
      <c r="X202" s="32"/>
      <c r="Y202" s="32"/>
      <c r="Z202" s="32"/>
      <c r="AA202" s="32"/>
      <c r="AB202" s="32"/>
      <c r="AC202" s="32"/>
      <c r="AD202" s="32"/>
      <c r="AE202" s="32"/>
      <c r="AR202" s="200" t="s">
        <v>184</v>
      </c>
      <c r="AT202" s="200" t="s">
        <v>179</v>
      </c>
      <c r="AU202" s="200" t="s">
        <v>89</v>
      </c>
      <c r="AY202" s="15" t="s">
        <v>177</v>
      </c>
      <c r="BE202" s="201">
        <f>IF(N202="základní",J202,0)</f>
        <v>0</v>
      </c>
      <c r="BF202" s="201">
        <f>IF(N202="snížená",J202,0)</f>
        <v>0</v>
      </c>
      <c r="BG202" s="201">
        <f>IF(N202="zákl. přenesená",J202,0)</f>
        <v>0</v>
      </c>
      <c r="BH202" s="201">
        <f>IF(N202="sníž. přenesená",J202,0)</f>
        <v>0</v>
      </c>
      <c r="BI202" s="201">
        <f>IF(N202="nulová",J202,0)</f>
        <v>0</v>
      </c>
      <c r="BJ202" s="15" t="s">
        <v>87</v>
      </c>
      <c r="BK202" s="201">
        <f>ROUND(I202*H202,2)</f>
        <v>0</v>
      </c>
      <c r="BL202" s="15" t="s">
        <v>184</v>
      </c>
      <c r="BM202" s="200" t="s">
        <v>999</v>
      </c>
    </row>
    <row r="203" spans="1:47" s="2" customFormat="1" ht="29.25">
      <c r="A203" s="32"/>
      <c r="B203" s="33"/>
      <c r="C203" s="34"/>
      <c r="D203" s="202" t="s">
        <v>186</v>
      </c>
      <c r="E203" s="34"/>
      <c r="F203" s="203" t="s">
        <v>828</v>
      </c>
      <c r="G203" s="34"/>
      <c r="H203" s="34"/>
      <c r="I203" s="204"/>
      <c r="J203" s="34"/>
      <c r="K203" s="34"/>
      <c r="L203" s="37"/>
      <c r="M203" s="205"/>
      <c r="N203" s="206"/>
      <c r="O203" s="69"/>
      <c r="P203" s="69"/>
      <c r="Q203" s="69"/>
      <c r="R203" s="69"/>
      <c r="S203" s="69"/>
      <c r="T203" s="70"/>
      <c r="U203" s="32"/>
      <c r="V203" s="32"/>
      <c r="W203" s="32"/>
      <c r="X203" s="32"/>
      <c r="Y203" s="32"/>
      <c r="Z203" s="32"/>
      <c r="AA203" s="32"/>
      <c r="AB203" s="32"/>
      <c r="AC203" s="32"/>
      <c r="AD203" s="32"/>
      <c r="AE203" s="32"/>
      <c r="AT203" s="15" t="s">
        <v>186</v>
      </c>
      <c r="AU203" s="15" t="s">
        <v>89</v>
      </c>
    </row>
    <row r="204" spans="1:65" s="2" customFormat="1" ht="37.9" customHeight="1">
      <c r="A204" s="32"/>
      <c r="B204" s="33"/>
      <c r="C204" s="189" t="s">
        <v>311</v>
      </c>
      <c r="D204" s="189" t="s">
        <v>179</v>
      </c>
      <c r="E204" s="190" t="s">
        <v>830</v>
      </c>
      <c r="F204" s="191" t="s">
        <v>831</v>
      </c>
      <c r="G204" s="192" t="s">
        <v>350</v>
      </c>
      <c r="H204" s="193">
        <v>755</v>
      </c>
      <c r="I204" s="194"/>
      <c r="J204" s="195">
        <f>ROUND(I204*H204,2)</f>
        <v>0</v>
      </c>
      <c r="K204" s="191" t="s">
        <v>183</v>
      </c>
      <c r="L204" s="37"/>
      <c r="M204" s="196" t="s">
        <v>1</v>
      </c>
      <c r="N204" s="197" t="s">
        <v>45</v>
      </c>
      <c r="O204" s="69"/>
      <c r="P204" s="198">
        <f>O204*H204</f>
        <v>0</v>
      </c>
      <c r="Q204" s="198">
        <v>0.28736</v>
      </c>
      <c r="R204" s="198">
        <f>Q204*H204</f>
        <v>216.95680000000002</v>
      </c>
      <c r="S204" s="198">
        <v>0</v>
      </c>
      <c r="T204" s="199">
        <f>S204*H204</f>
        <v>0</v>
      </c>
      <c r="U204" s="32"/>
      <c r="V204" s="32"/>
      <c r="W204" s="32"/>
      <c r="X204" s="32"/>
      <c r="Y204" s="32"/>
      <c r="Z204" s="32"/>
      <c r="AA204" s="32"/>
      <c r="AB204" s="32"/>
      <c r="AC204" s="32"/>
      <c r="AD204" s="32"/>
      <c r="AE204" s="32"/>
      <c r="AR204" s="200" t="s">
        <v>184</v>
      </c>
      <c r="AT204" s="200" t="s">
        <v>179</v>
      </c>
      <c r="AU204" s="200" t="s">
        <v>89</v>
      </c>
      <c r="AY204" s="15" t="s">
        <v>177</v>
      </c>
      <c r="BE204" s="201">
        <f>IF(N204="základní",J204,0)</f>
        <v>0</v>
      </c>
      <c r="BF204" s="201">
        <f>IF(N204="snížená",J204,0)</f>
        <v>0</v>
      </c>
      <c r="BG204" s="201">
        <f>IF(N204="zákl. přenesená",J204,0)</f>
        <v>0</v>
      </c>
      <c r="BH204" s="201">
        <f>IF(N204="sníž. přenesená",J204,0)</f>
        <v>0</v>
      </c>
      <c r="BI204" s="201">
        <f>IF(N204="nulová",J204,0)</f>
        <v>0</v>
      </c>
      <c r="BJ204" s="15" t="s">
        <v>87</v>
      </c>
      <c r="BK204" s="201">
        <f>ROUND(I204*H204,2)</f>
        <v>0</v>
      </c>
      <c r="BL204" s="15" t="s">
        <v>184</v>
      </c>
      <c r="BM204" s="200" t="s">
        <v>1000</v>
      </c>
    </row>
    <row r="205" spans="1:47" s="2" customFormat="1" ht="39">
      <c r="A205" s="32"/>
      <c r="B205" s="33"/>
      <c r="C205" s="34"/>
      <c r="D205" s="202" t="s">
        <v>186</v>
      </c>
      <c r="E205" s="34"/>
      <c r="F205" s="203" t="s">
        <v>833</v>
      </c>
      <c r="G205" s="34"/>
      <c r="H205" s="34"/>
      <c r="I205" s="204"/>
      <c r="J205" s="34"/>
      <c r="K205" s="34"/>
      <c r="L205" s="37"/>
      <c r="M205" s="205"/>
      <c r="N205" s="206"/>
      <c r="O205" s="69"/>
      <c r="P205" s="69"/>
      <c r="Q205" s="69"/>
      <c r="R205" s="69"/>
      <c r="S205" s="69"/>
      <c r="T205" s="70"/>
      <c r="U205" s="32"/>
      <c r="V205" s="32"/>
      <c r="W205" s="32"/>
      <c r="X205" s="32"/>
      <c r="Y205" s="32"/>
      <c r="Z205" s="32"/>
      <c r="AA205" s="32"/>
      <c r="AB205" s="32"/>
      <c r="AC205" s="32"/>
      <c r="AD205" s="32"/>
      <c r="AE205" s="32"/>
      <c r="AT205" s="15" t="s">
        <v>186</v>
      </c>
      <c r="AU205" s="15" t="s">
        <v>89</v>
      </c>
    </row>
    <row r="206" spans="1:47" s="2" customFormat="1" ht="58.5">
      <c r="A206" s="32"/>
      <c r="B206" s="33"/>
      <c r="C206" s="34"/>
      <c r="D206" s="202" t="s">
        <v>188</v>
      </c>
      <c r="E206" s="34"/>
      <c r="F206" s="207" t="s">
        <v>1001</v>
      </c>
      <c r="G206" s="34"/>
      <c r="H206" s="34"/>
      <c r="I206" s="204"/>
      <c r="J206" s="34"/>
      <c r="K206" s="34"/>
      <c r="L206" s="37"/>
      <c r="M206" s="205"/>
      <c r="N206" s="206"/>
      <c r="O206" s="69"/>
      <c r="P206" s="69"/>
      <c r="Q206" s="69"/>
      <c r="R206" s="69"/>
      <c r="S206" s="69"/>
      <c r="T206" s="70"/>
      <c r="U206" s="32"/>
      <c r="V206" s="32"/>
      <c r="W206" s="32"/>
      <c r="X206" s="32"/>
      <c r="Y206" s="32"/>
      <c r="Z206" s="32"/>
      <c r="AA206" s="32"/>
      <c r="AB206" s="32"/>
      <c r="AC206" s="32"/>
      <c r="AD206" s="32"/>
      <c r="AE206" s="32"/>
      <c r="AT206" s="15" t="s">
        <v>188</v>
      </c>
      <c r="AU206" s="15" t="s">
        <v>89</v>
      </c>
    </row>
    <row r="207" spans="1:65" s="2" customFormat="1" ht="37.9" customHeight="1">
      <c r="A207" s="32"/>
      <c r="B207" s="33"/>
      <c r="C207" s="189" t="s">
        <v>317</v>
      </c>
      <c r="D207" s="189" t="s">
        <v>179</v>
      </c>
      <c r="E207" s="190" t="s">
        <v>1002</v>
      </c>
      <c r="F207" s="191" t="s">
        <v>1003</v>
      </c>
      <c r="G207" s="192" t="s">
        <v>350</v>
      </c>
      <c r="H207" s="193">
        <v>22</v>
      </c>
      <c r="I207" s="194"/>
      <c r="J207" s="195">
        <f>ROUND(I207*H207,2)</f>
        <v>0</v>
      </c>
      <c r="K207" s="191" t="s">
        <v>183</v>
      </c>
      <c r="L207" s="37"/>
      <c r="M207" s="196" t="s">
        <v>1</v>
      </c>
      <c r="N207" s="197" t="s">
        <v>45</v>
      </c>
      <c r="O207" s="69"/>
      <c r="P207" s="198">
        <f>O207*H207</f>
        <v>0</v>
      </c>
      <c r="Q207" s="198">
        <v>0.20455</v>
      </c>
      <c r="R207" s="198">
        <f>Q207*H207</f>
        <v>4.5001</v>
      </c>
      <c r="S207" s="198">
        <v>0</v>
      </c>
      <c r="T207" s="199">
        <f>S207*H207</f>
        <v>0</v>
      </c>
      <c r="U207" s="32"/>
      <c r="V207" s="32"/>
      <c r="W207" s="32"/>
      <c r="X207" s="32"/>
      <c r="Y207" s="32"/>
      <c r="Z207" s="32"/>
      <c r="AA207" s="32"/>
      <c r="AB207" s="32"/>
      <c r="AC207" s="32"/>
      <c r="AD207" s="32"/>
      <c r="AE207" s="32"/>
      <c r="AR207" s="200" t="s">
        <v>184</v>
      </c>
      <c r="AT207" s="200" t="s">
        <v>179</v>
      </c>
      <c r="AU207" s="200" t="s">
        <v>89</v>
      </c>
      <c r="AY207" s="15" t="s">
        <v>177</v>
      </c>
      <c r="BE207" s="201">
        <f>IF(N207="základní",J207,0)</f>
        <v>0</v>
      </c>
      <c r="BF207" s="201">
        <f>IF(N207="snížená",J207,0)</f>
        <v>0</v>
      </c>
      <c r="BG207" s="201">
        <f>IF(N207="zákl. přenesená",J207,0)</f>
        <v>0</v>
      </c>
      <c r="BH207" s="201">
        <f>IF(N207="sníž. přenesená",J207,0)</f>
        <v>0</v>
      </c>
      <c r="BI207" s="201">
        <f>IF(N207="nulová",J207,0)</f>
        <v>0</v>
      </c>
      <c r="BJ207" s="15" t="s">
        <v>87</v>
      </c>
      <c r="BK207" s="201">
        <f>ROUND(I207*H207,2)</f>
        <v>0</v>
      </c>
      <c r="BL207" s="15" t="s">
        <v>184</v>
      </c>
      <c r="BM207" s="200" t="s">
        <v>1004</v>
      </c>
    </row>
    <row r="208" spans="1:47" s="2" customFormat="1" ht="39">
      <c r="A208" s="32"/>
      <c r="B208" s="33"/>
      <c r="C208" s="34"/>
      <c r="D208" s="202" t="s">
        <v>186</v>
      </c>
      <c r="E208" s="34"/>
      <c r="F208" s="203" t="s">
        <v>1005</v>
      </c>
      <c r="G208" s="34"/>
      <c r="H208" s="34"/>
      <c r="I208" s="204"/>
      <c r="J208" s="34"/>
      <c r="K208" s="34"/>
      <c r="L208" s="37"/>
      <c r="M208" s="205"/>
      <c r="N208" s="206"/>
      <c r="O208" s="69"/>
      <c r="P208" s="69"/>
      <c r="Q208" s="69"/>
      <c r="R208" s="69"/>
      <c r="S208" s="69"/>
      <c r="T208" s="70"/>
      <c r="U208" s="32"/>
      <c r="V208" s="32"/>
      <c r="W208" s="32"/>
      <c r="X208" s="32"/>
      <c r="Y208" s="32"/>
      <c r="Z208" s="32"/>
      <c r="AA208" s="32"/>
      <c r="AB208" s="32"/>
      <c r="AC208" s="32"/>
      <c r="AD208" s="32"/>
      <c r="AE208" s="32"/>
      <c r="AT208" s="15" t="s">
        <v>186</v>
      </c>
      <c r="AU208" s="15" t="s">
        <v>89</v>
      </c>
    </row>
    <row r="209" spans="1:47" s="2" customFormat="1" ht="68.25">
      <c r="A209" s="32"/>
      <c r="B209" s="33"/>
      <c r="C209" s="34"/>
      <c r="D209" s="202" t="s">
        <v>188</v>
      </c>
      <c r="E209" s="34"/>
      <c r="F209" s="207" t="s">
        <v>1006</v>
      </c>
      <c r="G209" s="34"/>
      <c r="H209" s="34"/>
      <c r="I209" s="204"/>
      <c r="J209" s="34"/>
      <c r="K209" s="34"/>
      <c r="L209" s="37"/>
      <c r="M209" s="205"/>
      <c r="N209" s="206"/>
      <c r="O209" s="69"/>
      <c r="P209" s="69"/>
      <c r="Q209" s="69"/>
      <c r="R209" s="69"/>
      <c r="S209" s="69"/>
      <c r="T209" s="70"/>
      <c r="U209" s="32"/>
      <c r="V209" s="32"/>
      <c r="W209" s="32"/>
      <c r="X209" s="32"/>
      <c r="Y209" s="32"/>
      <c r="Z209" s="32"/>
      <c r="AA209" s="32"/>
      <c r="AB209" s="32"/>
      <c r="AC209" s="32"/>
      <c r="AD209" s="32"/>
      <c r="AE209" s="32"/>
      <c r="AT209" s="15" t="s">
        <v>188</v>
      </c>
      <c r="AU209" s="15" t="s">
        <v>89</v>
      </c>
    </row>
    <row r="210" spans="1:65" s="2" customFormat="1" ht="24.2" customHeight="1">
      <c r="A210" s="32"/>
      <c r="B210" s="33"/>
      <c r="C210" s="189" t="s">
        <v>323</v>
      </c>
      <c r="D210" s="189" t="s">
        <v>179</v>
      </c>
      <c r="E210" s="190" t="s">
        <v>835</v>
      </c>
      <c r="F210" s="191" t="s">
        <v>836</v>
      </c>
      <c r="G210" s="192" t="s">
        <v>182</v>
      </c>
      <c r="H210" s="193">
        <v>302</v>
      </c>
      <c r="I210" s="194"/>
      <c r="J210" s="195">
        <f>ROUND(I210*H210,2)</f>
        <v>0</v>
      </c>
      <c r="K210" s="191" t="s">
        <v>183</v>
      </c>
      <c r="L210" s="37"/>
      <c r="M210" s="196" t="s">
        <v>1</v>
      </c>
      <c r="N210" s="197" t="s">
        <v>45</v>
      </c>
      <c r="O210" s="69"/>
      <c r="P210" s="198">
        <f>O210*H210</f>
        <v>0</v>
      </c>
      <c r="Q210" s="198">
        <v>0.00014</v>
      </c>
      <c r="R210" s="198">
        <f>Q210*H210</f>
        <v>0.04228</v>
      </c>
      <c r="S210" s="198">
        <v>0</v>
      </c>
      <c r="T210" s="199">
        <f>S210*H210</f>
        <v>0</v>
      </c>
      <c r="U210" s="32"/>
      <c r="V210" s="32"/>
      <c r="W210" s="32"/>
      <c r="X210" s="32"/>
      <c r="Y210" s="32"/>
      <c r="Z210" s="32"/>
      <c r="AA210" s="32"/>
      <c r="AB210" s="32"/>
      <c r="AC210" s="32"/>
      <c r="AD210" s="32"/>
      <c r="AE210" s="32"/>
      <c r="AR210" s="200" t="s">
        <v>184</v>
      </c>
      <c r="AT210" s="200" t="s">
        <v>179</v>
      </c>
      <c r="AU210" s="200" t="s">
        <v>89</v>
      </c>
      <c r="AY210" s="15" t="s">
        <v>177</v>
      </c>
      <c r="BE210" s="201">
        <f>IF(N210="základní",J210,0)</f>
        <v>0</v>
      </c>
      <c r="BF210" s="201">
        <f>IF(N210="snížená",J210,0)</f>
        <v>0</v>
      </c>
      <c r="BG210" s="201">
        <f>IF(N210="zákl. přenesená",J210,0)</f>
        <v>0</v>
      </c>
      <c r="BH210" s="201">
        <f>IF(N210="sníž. přenesená",J210,0)</f>
        <v>0</v>
      </c>
      <c r="BI210" s="201">
        <f>IF(N210="nulová",J210,0)</f>
        <v>0</v>
      </c>
      <c r="BJ210" s="15" t="s">
        <v>87</v>
      </c>
      <c r="BK210" s="201">
        <f>ROUND(I210*H210,2)</f>
        <v>0</v>
      </c>
      <c r="BL210" s="15" t="s">
        <v>184</v>
      </c>
      <c r="BM210" s="200" t="s">
        <v>1007</v>
      </c>
    </row>
    <row r="211" spans="1:47" s="2" customFormat="1" ht="29.25">
      <c r="A211" s="32"/>
      <c r="B211" s="33"/>
      <c r="C211" s="34"/>
      <c r="D211" s="202" t="s">
        <v>186</v>
      </c>
      <c r="E211" s="34"/>
      <c r="F211" s="203" t="s">
        <v>838</v>
      </c>
      <c r="G211" s="34"/>
      <c r="H211" s="34"/>
      <c r="I211" s="204"/>
      <c r="J211" s="34"/>
      <c r="K211" s="34"/>
      <c r="L211" s="37"/>
      <c r="M211" s="205"/>
      <c r="N211" s="206"/>
      <c r="O211" s="69"/>
      <c r="P211" s="69"/>
      <c r="Q211" s="69"/>
      <c r="R211" s="69"/>
      <c r="S211" s="69"/>
      <c r="T211" s="70"/>
      <c r="U211" s="32"/>
      <c r="V211" s="32"/>
      <c r="W211" s="32"/>
      <c r="X211" s="32"/>
      <c r="Y211" s="32"/>
      <c r="Z211" s="32"/>
      <c r="AA211" s="32"/>
      <c r="AB211" s="32"/>
      <c r="AC211" s="32"/>
      <c r="AD211" s="32"/>
      <c r="AE211" s="32"/>
      <c r="AT211" s="15" t="s">
        <v>186</v>
      </c>
      <c r="AU211" s="15" t="s">
        <v>89</v>
      </c>
    </row>
    <row r="212" spans="1:47" s="2" customFormat="1" ht="19.5">
      <c r="A212" s="32"/>
      <c r="B212" s="33"/>
      <c r="C212" s="34"/>
      <c r="D212" s="202" t="s">
        <v>188</v>
      </c>
      <c r="E212" s="34"/>
      <c r="F212" s="207" t="s">
        <v>1008</v>
      </c>
      <c r="G212" s="34"/>
      <c r="H212" s="34"/>
      <c r="I212" s="204"/>
      <c r="J212" s="34"/>
      <c r="K212" s="34"/>
      <c r="L212" s="37"/>
      <c r="M212" s="205"/>
      <c r="N212" s="206"/>
      <c r="O212" s="69"/>
      <c r="P212" s="69"/>
      <c r="Q212" s="69"/>
      <c r="R212" s="69"/>
      <c r="S212" s="69"/>
      <c r="T212" s="70"/>
      <c r="U212" s="32"/>
      <c r="V212" s="32"/>
      <c r="W212" s="32"/>
      <c r="X212" s="32"/>
      <c r="Y212" s="32"/>
      <c r="Z212" s="32"/>
      <c r="AA212" s="32"/>
      <c r="AB212" s="32"/>
      <c r="AC212" s="32"/>
      <c r="AD212" s="32"/>
      <c r="AE212" s="32"/>
      <c r="AT212" s="15" t="s">
        <v>188</v>
      </c>
      <c r="AU212" s="15" t="s">
        <v>89</v>
      </c>
    </row>
    <row r="213" spans="1:65" s="2" customFormat="1" ht="24.2" customHeight="1">
      <c r="A213" s="32"/>
      <c r="B213" s="33"/>
      <c r="C213" s="208" t="s">
        <v>329</v>
      </c>
      <c r="D213" s="208" t="s">
        <v>246</v>
      </c>
      <c r="E213" s="209" t="s">
        <v>840</v>
      </c>
      <c r="F213" s="210" t="s">
        <v>841</v>
      </c>
      <c r="G213" s="211" t="s">
        <v>182</v>
      </c>
      <c r="H213" s="212">
        <v>347.3</v>
      </c>
      <c r="I213" s="213"/>
      <c r="J213" s="214">
        <f>ROUND(I213*H213,2)</f>
        <v>0</v>
      </c>
      <c r="K213" s="210" t="s">
        <v>183</v>
      </c>
      <c r="L213" s="215"/>
      <c r="M213" s="216" t="s">
        <v>1</v>
      </c>
      <c r="N213" s="217" t="s">
        <v>45</v>
      </c>
      <c r="O213" s="69"/>
      <c r="P213" s="198">
        <f>O213*H213</f>
        <v>0</v>
      </c>
      <c r="Q213" s="198">
        <v>0.0002</v>
      </c>
      <c r="R213" s="198">
        <f>Q213*H213</f>
        <v>0.06946000000000001</v>
      </c>
      <c r="S213" s="198">
        <v>0</v>
      </c>
      <c r="T213" s="199">
        <f>S213*H213</f>
        <v>0</v>
      </c>
      <c r="U213" s="32"/>
      <c r="V213" s="32"/>
      <c r="W213" s="32"/>
      <c r="X213" s="32"/>
      <c r="Y213" s="32"/>
      <c r="Z213" s="32"/>
      <c r="AA213" s="32"/>
      <c r="AB213" s="32"/>
      <c r="AC213" s="32"/>
      <c r="AD213" s="32"/>
      <c r="AE213" s="32"/>
      <c r="AR213" s="200" t="s">
        <v>218</v>
      </c>
      <c r="AT213" s="200" t="s">
        <v>246</v>
      </c>
      <c r="AU213" s="200" t="s">
        <v>89</v>
      </c>
      <c r="AY213" s="15" t="s">
        <v>177</v>
      </c>
      <c r="BE213" s="201">
        <f>IF(N213="základní",J213,0)</f>
        <v>0</v>
      </c>
      <c r="BF213" s="201">
        <f>IF(N213="snížená",J213,0)</f>
        <v>0</v>
      </c>
      <c r="BG213" s="201">
        <f>IF(N213="zákl. přenesená",J213,0)</f>
        <v>0</v>
      </c>
      <c r="BH213" s="201">
        <f>IF(N213="sníž. přenesená",J213,0)</f>
        <v>0</v>
      </c>
      <c r="BI213" s="201">
        <f>IF(N213="nulová",J213,0)</f>
        <v>0</v>
      </c>
      <c r="BJ213" s="15" t="s">
        <v>87</v>
      </c>
      <c r="BK213" s="201">
        <f>ROUND(I213*H213,2)</f>
        <v>0</v>
      </c>
      <c r="BL213" s="15" t="s">
        <v>184</v>
      </c>
      <c r="BM213" s="200" t="s">
        <v>1009</v>
      </c>
    </row>
    <row r="214" spans="1:47" s="2" customFormat="1" ht="19.5">
      <c r="A214" s="32"/>
      <c r="B214" s="33"/>
      <c r="C214" s="34"/>
      <c r="D214" s="202" t="s">
        <v>186</v>
      </c>
      <c r="E214" s="34"/>
      <c r="F214" s="203" t="s">
        <v>843</v>
      </c>
      <c r="G214" s="34"/>
      <c r="H214" s="34"/>
      <c r="I214" s="204"/>
      <c r="J214" s="34"/>
      <c r="K214" s="34"/>
      <c r="L214" s="37"/>
      <c r="M214" s="205"/>
      <c r="N214" s="206"/>
      <c r="O214" s="69"/>
      <c r="P214" s="69"/>
      <c r="Q214" s="69"/>
      <c r="R214" s="69"/>
      <c r="S214" s="69"/>
      <c r="T214" s="70"/>
      <c r="U214" s="32"/>
      <c r="V214" s="32"/>
      <c r="W214" s="32"/>
      <c r="X214" s="32"/>
      <c r="Y214" s="32"/>
      <c r="Z214" s="32"/>
      <c r="AA214" s="32"/>
      <c r="AB214" s="32"/>
      <c r="AC214" s="32"/>
      <c r="AD214" s="32"/>
      <c r="AE214" s="32"/>
      <c r="AT214" s="15" t="s">
        <v>186</v>
      </c>
      <c r="AU214" s="15" t="s">
        <v>89</v>
      </c>
    </row>
    <row r="215" spans="1:47" s="2" customFormat="1" ht="19.5">
      <c r="A215" s="32"/>
      <c r="B215" s="33"/>
      <c r="C215" s="34"/>
      <c r="D215" s="202" t="s">
        <v>188</v>
      </c>
      <c r="E215" s="34"/>
      <c r="F215" s="207" t="s">
        <v>1010</v>
      </c>
      <c r="G215" s="34"/>
      <c r="H215" s="34"/>
      <c r="I215" s="204"/>
      <c r="J215" s="34"/>
      <c r="K215" s="34"/>
      <c r="L215" s="37"/>
      <c r="M215" s="205"/>
      <c r="N215" s="206"/>
      <c r="O215" s="69"/>
      <c r="P215" s="69"/>
      <c r="Q215" s="69"/>
      <c r="R215" s="69"/>
      <c r="S215" s="69"/>
      <c r="T215" s="70"/>
      <c r="U215" s="32"/>
      <c r="V215" s="32"/>
      <c r="W215" s="32"/>
      <c r="X215" s="32"/>
      <c r="Y215" s="32"/>
      <c r="Z215" s="32"/>
      <c r="AA215" s="32"/>
      <c r="AB215" s="32"/>
      <c r="AC215" s="32"/>
      <c r="AD215" s="32"/>
      <c r="AE215" s="32"/>
      <c r="AT215" s="15" t="s">
        <v>188</v>
      </c>
      <c r="AU215" s="15" t="s">
        <v>89</v>
      </c>
    </row>
    <row r="216" spans="2:63" s="12" customFormat="1" ht="22.9" customHeight="1">
      <c r="B216" s="173"/>
      <c r="C216" s="174"/>
      <c r="D216" s="175" t="s">
        <v>79</v>
      </c>
      <c r="E216" s="187" t="s">
        <v>207</v>
      </c>
      <c r="F216" s="187" t="s">
        <v>293</v>
      </c>
      <c r="G216" s="174"/>
      <c r="H216" s="174"/>
      <c r="I216" s="177"/>
      <c r="J216" s="188">
        <f>BK216</f>
        <v>0</v>
      </c>
      <c r="K216" s="174"/>
      <c r="L216" s="179"/>
      <c r="M216" s="180"/>
      <c r="N216" s="181"/>
      <c r="O216" s="181"/>
      <c r="P216" s="182">
        <f>SUM(P217:P229)</f>
        <v>0</v>
      </c>
      <c r="Q216" s="181"/>
      <c r="R216" s="182">
        <f>SUM(R217:R229)</f>
        <v>3328.87595585</v>
      </c>
      <c r="S216" s="181"/>
      <c r="T216" s="183">
        <f>SUM(T217:T229)</f>
        <v>0</v>
      </c>
      <c r="AR216" s="184" t="s">
        <v>87</v>
      </c>
      <c r="AT216" s="185" t="s">
        <v>79</v>
      </c>
      <c r="AU216" s="185" t="s">
        <v>87</v>
      </c>
      <c r="AY216" s="184" t="s">
        <v>177</v>
      </c>
      <c r="BK216" s="186">
        <f>SUM(BK217:BK229)</f>
        <v>0</v>
      </c>
    </row>
    <row r="217" spans="1:65" s="2" customFormat="1" ht="14.45" customHeight="1">
      <c r="A217" s="32"/>
      <c r="B217" s="33"/>
      <c r="C217" s="189" t="s">
        <v>335</v>
      </c>
      <c r="D217" s="189" t="s">
        <v>179</v>
      </c>
      <c r="E217" s="190" t="s">
        <v>571</v>
      </c>
      <c r="F217" s="191" t="s">
        <v>572</v>
      </c>
      <c r="G217" s="192" t="s">
        <v>182</v>
      </c>
      <c r="H217" s="193">
        <v>2570.865</v>
      </c>
      <c r="I217" s="194"/>
      <c r="J217" s="195">
        <f>ROUND(I217*H217,2)</f>
        <v>0</v>
      </c>
      <c r="K217" s="191" t="s">
        <v>183</v>
      </c>
      <c r="L217" s="37"/>
      <c r="M217" s="196" t="s">
        <v>1</v>
      </c>
      <c r="N217" s="197" t="s">
        <v>45</v>
      </c>
      <c r="O217" s="69"/>
      <c r="P217" s="198">
        <f>O217*H217</f>
        <v>0</v>
      </c>
      <c r="Q217" s="198">
        <v>0.48574</v>
      </c>
      <c r="R217" s="198">
        <f>Q217*H217</f>
        <v>1248.7719651</v>
      </c>
      <c r="S217" s="198">
        <v>0</v>
      </c>
      <c r="T217" s="199">
        <f>S217*H217</f>
        <v>0</v>
      </c>
      <c r="U217" s="32"/>
      <c r="V217" s="32"/>
      <c r="W217" s="32"/>
      <c r="X217" s="32"/>
      <c r="Y217" s="32"/>
      <c r="Z217" s="32"/>
      <c r="AA217" s="32"/>
      <c r="AB217" s="32"/>
      <c r="AC217" s="32"/>
      <c r="AD217" s="32"/>
      <c r="AE217" s="32"/>
      <c r="AR217" s="200" t="s">
        <v>184</v>
      </c>
      <c r="AT217" s="200" t="s">
        <v>179</v>
      </c>
      <c r="AU217" s="200" t="s">
        <v>89</v>
      </c>
      <c r="AY217" s="15" t="s">
        <v>177</v>
      </c>
      <c r="BE217" s="201">
        <f>IF(N217="základní",J217,0)</f>
        <v>0</v>
      </c>
      <c r="BF217" s="201">
        <f>IF(N217="snížená",J217,0)</f>
        <v>0</v>
      </c>
      <c r="BG217" s="201">
        <f>IF(N217="zákl. přenesená",J217,0)</f>
        <v>0</v>
      </c>
      <c r="BH217" s="201">
        <f>IF(N217="sníž. přenesená",J217,0)</f>
        <v>0</v>
      </c>
      <c r="BI217" s="201">
        <f>IF(N217="nulová",J217,0)</f>
        <v>0</v>
      </c>
      <c r="BJ217" s="15" t="s">
        <v>87</v>
      </c>
      <c r="BK217" s="201">
        <f>ROUND(I217*H217,2)</f>
        <v>0</v>
      </c>
      <c r="BL217" s="15" t="s">
        <v>184</v>
      </c>
      <c r="BM217" s="200" t="s">
        <v>1011</v>
      </c>
    </row>
    <row r="218" spans="1:47" s="2" customFormat="1" ht="19.5">
      <c r="A218" s="32"/>
      <c r="B218" s="33"/>
      <c r="C218" s="34"/>
      <c r="D218" s="202" t="s">
        <v>186</v>
      </c>
      <c r="E218" s="34"/>
      <c r="F218" s="203" t="s">
        <v>574</v>
      </c>
      <c r="G218" s="34"/>
      <c r="H218" s="34"/>
      <c r="I218" s="204"/>
      <c r="J218" s="34"/>
      <c r="K218" s="34"/>
      <c r="L218" s="37"/>
      <c r="M218" s="205"/>
      <c r="N218" s="206"/>
      <c r="O218" s="69"/>
      <c r="P218" s="69"/>
      <c r="Q218" s="69"/>
      <c r="R218" s="69"/>
      <c r="S218" s="69"/>
      <c r="T218" s="70"/>
      <c r="U218" s="32"/>
      <c r="V218" s="32"/>
      <c r="W218" s="32"/>
      <c r="X218" s="32"/>
      <c r="Y218" s="32"/>
      <c r="Z218" s="32"/>
      <c r="AA218" s="32"/>
      <c r="AB218" s="32"/>
      <c r="AC218" s="32"/>
      <c r="AD218" s="32"/>
      <c r="AE218" s="32"/>
      <c r="AT218" s="15" t="s">
        <v>186</v>
      </c>
      <c r="AU218" s="15" t="s">
        <v>89</v>
      </c>
    </row>
    <row r="219" spans="1:47" s="2" customFormat="1" ht="19.5">
      <c r="A219" s="32"/>
      <c r="B219" s="33"/>
      <c r="C219" s="34"/>
      <c r="D219" s="202" t="s">
        <v>188</v>
      </c>
      <c r="E219" s="34"/>
      <c r="F219" s="207" t="s">
        <v>1012</v>
      </c>
      <c r="G219" s="34"/>
      <c r="H219" s="34"/>
      <c r="I219" s="204"/>
      <c r="J219" s="34"/>
      <c r="K219" s="34"/>
      <c r="L219" s="37"/>
      <c r="M219" s="205"/>
      <c r="N219" s="206"/>
      <c r="O219" s="69"/>
      <c r="P219" s="69"/>
      <c r="Q219" s="69"/>
      <c r="R219" s="69"/>
      <c r="S219" s="69"/>
      <c r="T219" s="70"/>
      <c r="U219" s="32"/>
      <c r="V219" s="32"/>
      <c r="W219" s="32"/>
      <c r="X219" s="32"/>
      <c r="Y219" s="32"/>
      <c r="Z219" s="32"/>
      <c r="AA219" s="32"/>
      <c r="AB219" s="32"/>
      <c r="AC219" s="32"/>
      <c r="AD219" s="32"/>
      <c r="AE219" s="32"/>
      <c r="AT219" s="15" t="s">
        <v>188</v>
      </c>
      <c r="AU219" s="15" t="s">
        <v>89</v>
      </c>
    </row>
    <row r="220" spans="1:65" s="2" customFormat="1" ht="14.45" customHeight="1">
      <c r="A220" s="32"/>
      <c r="B220" s="33"/>
      <c r="C220" s="189" t="s">
        <v>341</v>
      </c>
      <c r="D220" s="189" t="s">
        <v>179</v>
      </c>
      <c r="E220" s="190" t="s">
        <v>580</v>
      </c>
      <c r="F220" s="191" t="s">
        <v>581</v>
      </c>
      <c r="G220" s="192" t="s">
        <v>182</v>
      </c>
      <c r="H220" s="193">
        <v>3878.936</v>
      </c>
      <c r="I220" s="194"/>
      <c r="J220" s="195">
        <f>ROUND(I220*H220,2)</f>
        <v>0</v>
      </c>
      <c r="K220" s="191" t="s">
        <v>183</v>
      </c>
      <c r="L220" s="37"/>
      <c r="M220" s="196" t="s">
        <v>1</v>
      </c>
      <c r="N220" s="197" t="s">
        <v>45</v>
      </c>
      <c r="O220" s="69"/>
      <c r="P220" s="198">
        <f>O220*H220</f>
        <v>0</v>
      </c>
      <c r="Q220" s="198">
        <v>0.46</v>
      </c>
      <c r="R220" s="198">
        <f>Q220*H220</f>
        <v>1784.3105600000001</v>
      </c>
      <c r="S220" s="198">
        <v>0</v>
      </c>
      <c r="T220" s="199">
        <f>S220*H220</f>
        <v>0</v>
      </c>
      <c r="U220" s="32"/>
      <c r="V220" s="32"/>
      <c r="W220" s="32"/>
      <c r="X220" s="32"/>
      <c r="Y220" s="32"/>
      <c r="Z220" s="32"/>
      <c r="AA220" s="32"/>
      <c r="AB220" s="32"/>
      <c r="AC220" s="32"/>
      <c r="AD220" s="32"/>
      <c r="AE220" s="32"/>
      <c r="AR220" s="200" t="s">
        <v>184</v>
      </c>
      <c r="AT220" s="200" t="s">
        <v>179</v>
      </c>
      <c r="AU220" s="200" t="s">
        <v>89</v>
      </c>
      <c r="AY220" s="15" t="s">
        <v>177</v>
      </c>
      <c r="BE220" s="201">
        <f>IF(N220="základní",J220,0)</f>
        <v>0</v>
      </c>
      <c r="BF220" s="201">
        <f>IF(N220="snížená",J220,0)</f>
        <v>0</v>
      </c>
      <c r="BG220" s="201">
        <f>IF(N220="zákl. přenesená",J220,0)</f>
        <v>0</v>
      </c>
      <c r="BH220" s="201">
        <f>IF(N220="sníž. přenesená",J220,0)</f>
        <v>0</v>
      </c>
      <c r="BI220" s="201">
        <f>IF(N220="nulová",J220,0)</f>
        <v>0</v>
      </c>
      <c r="BJ220" s="15" t="s">
        <v>87</v>
      </c>
      <c r="BK220" s="201">
        <f>ROUND(I220*H220,2)</f>
        <v>0</v>
      </c>
      <c r="BL220" s="15" t="s">
        <v>184</v>
      </c>
      <c r="BM220" s="200" t="s">
        <v>1013</v>
      </c>
    </row>
    <row r="221" spans="1:47" s="2" customFormat="1" ht="19.5">
      <c r="A221" s="32"/>
      <c r="B221" s="33"/>
      <c r="C221" s="34"/>
      <c r="D221" s="202" t="s">
        <v>186</v>
      </c>
      <c r="E221" s="34"/>
      <c r="F221" s="203" t="s">
        <v>583</v>
      </c>
      <c r="G221" s="34"/>
      <c r="H221" s="34"/>
      <c r="I221" s="204"/>
      <c r="J221" s="34"/>
      <c r="K221" s="34"/>
      <c r="L221" s="37"/>
      <c r="M221" s="205"/>
      <c r="N221" s="206"/>
      <c r="O221" s="69"/>
      <c r="P221" s="69"/>
      <c r="Q221" s="69"/>
      <c r="R221" s="69"/>
      <c r="S221" s="69"/>
      <c r="T221" s="70"/>
      <c r="U221" s="32"/>
      <c r="V221" s="32"/>
      <c r="W221" s="32"/>
      <c r="X221" s="32"/>
      <c r="Y221" s="32"/>
      <c r="Z221" s="32"/>
      <c r="AA221" s="32"/>
      <c r="AB221" s="32"/>
      <c r="AC221" s="32"/>
      <c r="AD221" s="32"/>
      <c r="AE221" s="32"/>
      <c r="AT221" s="15" t="s">
        <v>186</v>
      </c>
      <c r="AU221" s="15" t="s">
        <v>89</v>
      </c>
    </row>
    <row r="222" spans="1:47" s="2" customFormat="1" ht="19.5">
      <c r="A222" s="32"/>
      <c r="B222" s="33"/>
      <c r="C222" s="34"/>
      <c r="D222" s="202" t="s">
        <v>188</v>
      </c>
      <c r="E222" s="34"/>
      <c r="F222" s="207" t="s">
        <v>1014</v>
      </c>
      <c r="G222" s="34"/>
      <c r="H222" s="34"/>
      <c r="I222" s="204"/>
      <c r="J222" s="34"/>
      <c r="K222" s="34"/>
      <c r="L222" s="37"/>
      <c r="M222" s="205"/>
      <c r="N222" s="206"/>
      <c r="O222" s="69"/>
      <c r="P222" s="69"/>
      <c r="Q222" s="69"/>
      <c r="R222" s="69"/>
      <c r="S222" s="69"/>
      <c r="T222" s="70"/>
      <c r="U222" s="32"/>
      <c r="V222" s="32"/>
      <c r="W222" s="32"/>
      <c r="X222" s="32"/>
      <c r="Y222" s="32"/>
      <c r="Z222" s="32"/>
      <c r="AA222" s="32"/>
      <c r="AB222" s="32"/>
      <c r="AC222" s="32"/>
      <c r="AD222" s="32"/>
      <c r="AE222" s="32"/>
      <c r="AT222" s="15" t="s">
        <v>188</v>
      </c>
      <c r="AU222" s="15" t="s">
        <v>89</v>
      </c>
    </row>
    <row r="223" spans="1:65" s="2" customFormat="1" ht="14.45" customHeight="1">
      <c r="A223" s="32"/>
      <c r="B223" s="33"/>
      <c r="C223" s="189" t="s">
        <v>347</v>
      </c>
      <c r="D223" s="189" t="s">
        <v>179</v>
      </c>
      <c r="E223" s="190" t="s">
        <v>318</v>
      </c>
      <c r="F223" s="191" t="s">
        <v>319</v>
      </c>
      <c r="G223" s="192" t="s">
        <v>182</v>
      </c>
      <c r="H223" s="193">
        <v>754.56</v>
      </c>
      <c r="I223" s="194"/>
      <c r="J223" s="195">
        <f>ROUND(I223*H223,2)</f>
        <v>0</v>
      </c>
      <c r="K223" s="191" t="s">
        <v>183</v>
      </c>
      <c r="L223" s="37"/>
      <c r="M223" s="196" t="s">
        <v>1</v>
      </c>
      <c r="N223" s="197" t="s">
        <v>45</v>
      </c>
      <c r="O223" s="69"/>
      <c r="P223" s="198">
        <f>O223*H223</f>
        <v>0</v>
      </c>
      <c r="Q223" s="198">
        <v>0.23</v>
      </c>
      <c r="R223" s="198">
        <f>Q223*H223</f>
        <v>173.5488</v>
      </c>
      <c r="S223" s="198">
        <v>0</v>
      </c>
      <c r="T223" s="199">
        <f>S223*H223</f>
        <v>0</v>
      </c>
      <c r="U223" s="32"/>
      <c r="V223" s="32"/>
      <c r="W223" s="32"/>
      <c r="X223" s="32"/>
      <c r="Y223" s="32"/>
      <c r="Z223" s="32"/>
      <c r="AA223" s="32"/>
      <c r="AB223" s="32"/>
      <c r="AC223" s="32"/>
      <c r="AD223" s="32"/>
      <c r="AE223" s="32"/>
      <c r="AR223" s="200" t="s">
        <v>184</v>
      </c>
      <c r="AT223" s="200" t="s">
        <v>179</v>
      </c>
      <c r="AU223" s="200" t="s">
        <v>89</v>
      </c>
      <c r="AY223" s="15" t="s">
        <v>177</v>
      </c>
      <c r="BE223" s="201">
        <f>IF(N223="základní",J223,0)</f>
        <v>0</v>
      </c>
      <c r="BF223" s="201">
        <f>IF(N223="snížená",J223,0)</f>
        <v>0</v>
      </c>
      <c r="BG223" s="201">
        <f>IF(N223="zákl. přenesená",J223,0)</f>
        <v>0</v>
      </c>
      <c r="BH223" s="201">
        <f>IF(N223="sníž. přenesená",J223,0)</f>
        <v>0</v>
      </c>
      <c r="BI223" s="201">
        <f>IF(N223="nulová",J223,0)</f>
        <v>0</v>
      </c>
      <c r="BJ223" s="15" t="s">
        <v>87</v>
      </c>
      <c r="BK223" s="201">
        <f>ROUND(I223*H223,2)</f>
        <v>0</v>
      </c>
      <c r="BL223" s="15" t="s">
        <v>184</v>
      </c>
      <c r="BM223" s="200" t="s">
        <v>1015</v>
      </c>
    </row>
    <row r="224" spans="1:47" s="2" customFormat="1" ht="19.5">
      <c r="A224" s="32"/>
      <c r="B224" s="33"/>
      <c r="C224" s="34"/>
      <c r="D224" s="202" t="s">
        <v>186</v>
      </c>
      <c r="E224" s="34"/>
      <c r="F224" s="203" t="s">
        <v>321</v>
      </c>
      <c r="G224" s="34"/>
      <c r="H224" s="34"/>
      <c r="I224" s="204"/>
      <c r="J224" s="34"/>
      <c r="K224" s="34"/>
      <c r="L224" s="37"/>
      <c r="M224" s="205"/>
      <c r="N224" s="206"/>
      <c r="O224" s="69"/>
      <c r="P224" s="69"/>
      <c r="Q224" s="69"/>
      <c r="R224" s="69"/>
      <c r="S224" s="69"/>
      <c r="T224" s="70"/>
      <c r="U224" s="32"/>
      <c r="V224" s="32"/>
      <c r="W224" s="32"/>
      <c r="X224" s="32"/>
      <c r="Y224" s="32"/>
      <c r="Z224" s="32"/>
      <c r="AA224" s="32"/>
      <c r="AB224" s="32"/>
      <c r="AC224" s="32"/>
      <c r="AD224" s="32"/>
      <c r="AE224" s="32"/>
      <c r="AT224" s="15" t="s">
        <v>186</v>
      </c>
      <c r="AU224" s="15" t="s">
        <v>89</v>
      </c>
    </row>
    <row r="225" spans="1:47" s="2" customFormat="1" ht="19.5">
      <c r="A225" s="32"/>
      <c r="B225" s="33"/>
      <c r="C225" s="34"/>
      <c r="D225" s="202" t="s">
        <v>188</v>
      </c>
      <c r="E225" s="34"/>
      <c r="F225" s="207" t="s">
        <v>558</v>
      </c>
      <c r="G225" s="34"/>
      <c r="H225" s="34"/>
      <c r="I225" s="204"/>
      <c r="J225" s="34"/>
      <c r="K225" s="34"/>
      <c r="L225" s="37"/>
      <c r="M225" s="205"/>
      <c r="N225" s="206"/>
      <c r="O225" s="69"/>
      <c r="P225" s="69"/>
      <c r="Q225" s="69"/>
      <c r="R225" s="69"/>
      <c r="S225" s="69"/>
      <c r="T225" s="70"/>
      <c r="U225" s="32"/>
      <c r="V225" s="32"/>
      <c r="W225" s="32"/>
      <c r="X225" s="32"/>
      <c r="Y225" s="32"/>
      <c r="Z225" s="32"/>
      <c r="AA225" s="32"/>
      <c r="AB225" s="32"/>
      <c r="AC225" s="32"/>
      <c r="AD225" s="32"/>
      <c r="AE225" s="32"/>
      <c r="AT225" s="15" t="s">
        <v>188</v>
      </c>
      <c r="AU225" s="15" t="s">
        <v>89</v>
      </c>
    </row>
    <row r="226" spans="1:65" s="2" customFormat="1" ht="24.2" customHeight="1">
      <c r="A226" s="32"/>
      <c r="B226" s="33"/>
      <c r="C226" s="189" t="s">
        <v>353</v>
      </c>
      <c r="D226" s="189" t="s">
        <v>179</v>
      </c>
      <c r="E226" s="190" t="s">
        <v>594</v>
      </c>
      <c r="F226" s="191" t="s">
        <v>595</v>
      </c>
      <c r="G226" s="192" t="s">
        <v>182</v>
      </c>
      <c r="H226" s="193">
        <v>2570.865</v>
      </c>
      <c r="I226" s="194"/>
      <c r="J226" s="195">
        <f>ROUND(I226*H226,2)</f>
        <v>0</v>
      </c>
      <c r="K226" s="191" t="s">
        <v>183</v>
      </c>
      <c r="L226" s="37"/>
      <c r="M226" s="196" t="s">
        <v>1</v>
      </c>
      <c r="N226" s="197" t="s">
        <v>45</v>
      </c>
      <c r="O226" s="69"/>
      <c r="P226" s="198">
        <f>O226*H226</f>
        <v>0</v>
      </c>
      <c r="Q226" s="198">
        <v>0.01585</v>
      </c>
      <c r="R226" s="198">
        <f>Q226*H226</f>
        <v>40.74821024999999</v>
      </c>
      <c r="S226" s="198">
        <v>0</v>
      </c>
      <c r="T226" s="199">
        <f>S226*H226</f>
        <v>0</v>
      </c>
      <c r="U226" s="32"/>
      <c r="V226" s="32"/>
      <c r="W226" s="32"/>
      <c r="X226" s="32"/>
      <c r="Y226" s="32"/>
      <c r="Z226" s="32"/>
      <c r="AA226" s="32"/>
      <c r="AB226" s="32"/>
      <c r="AC226" s="32"/>
      <c r="AD226" s="32"/>
      <c r="AE226" s="32"/>
      <c r="AR226" s="200" t="s">
        <v>184</v>
      </c>
      <c r="AT226" s="200" t="s">
        <v>179</v>
      </c>
      <c r="AU226" s="200" t="s">
        <v>89</v>
      </c>
      <c r="AY226" s="15" t="s">
        <v>177</v>
      </c>
      <c r="BE226" s="201">
        <f>IF(N226="základní",J226,0)</f>
        <v>0</v>
      </c>
      <c r="BF226" s="201">
        <f>IF(N226="snížená",J226,0)</f>
        <v>0</v>
      </c>
      <c r="BG226" s="201">
        <f>IF(N226="zákl. přenesená",J226,0)</f>
        <v>0</v>
      </c>
      <c r="BH226" s="201">
        <f>IF(N226="sníž. přenesená",J226,0)</f>
        <v>0</v>
      </c>
      <c r="BI226" s="201">
        <f>IF(N226="nulová",J226,0)</f>
        <v>0</v>
      </c>
      <c r="BJ226" s="15" t="s">
        <v>87</v>
      </c>
      <c r="BK226" s="201">
        <f>ROUND(I226*H226,2)</f>
        <v>0</v>
      </c>
      <c r="BL226" s="15" t="s">
        <v>184</v>
      </c>
      <c r="BM226" s="200" t="s">
        <v>1016</v>
      </c>
    </row>
    <row r="227" spans="1:47" s="2" customFormat="1" ht="29.25">
      <c r="A227" s="32"/>
      <c r="B227" s="33"/>
      <c r="C227" s="34"/>
      <c r="D227" s="202" t="s">
        <v>186</v>
      </c>
      <c r="E227" s="34"/>
      <c r="F227" s="203" t="s">
        <v>597</v>
      </c>
      <c r="G227" s="34"/>
      <c r="H227" s="34"/>
      <c r="I227" s="204"/>
      <c r="J227" s="34"/>
      <c r="K227" s="34"/>
      <c r="L227" s="37"/>
      <c r="M227" s="205"/>
      <c r="N227" s="206"/>
      <c r="O227" s="69"/>
      <c r="P227" s="69"/>
      <c r="Q227" s="69"/>
      <c r="R227" s="69"/>
      <c r="S227" s="69"/>
      <c r="T227" s="70"/>
      <c r="U227" s="32"/>
      <c r="V227" s="32"/>
      <c r="W227" s="32"/>
      <c r="X227" s="32"/>
      <c r="Y227" s="32"/>
      <c r="Z227" s="32"/>
      <c r="AA227" s="32"/>
      <c r="AB227" s="32"/>
      <c r="AC227" s="32"/>
      <c r="AD227" s="32"/>
      <c r="AE227" s="32"/>
      <c r="AT227" s="15" t="s">
        <v>186</v>
      </c>
      <c r="AU227" s="15" t="s">
        <v>89</v>
      </c>
    </row>
    <row r="228" spans="1:65" s="2" customFormat="1" ht="24.2" customHeight="1">
      <c r="A228" s="32"/>
      <c r="B228" s="33"/>
      <c r="C228" s="189" t="s">
        <v>359</v>
      </c>
      <c r="D228" s="189" t="s">
        <v>179</v>
      </c>
      <c r="E228" s="190" t="s">
        <v>599</v>
      </c>
      <c r="F228" s="191" t="s">
        <v>600</v>
      </c>
      <c r="G228" s="192" t="s">
        <v>182</v>
      </c>
      <c r="H228" s="193">
        <v>2570.865</v>
      </c>
      <c r="I228" s="194"/>
      <c r="J228" s="195">
        <f>ROUND(I228*H228,2)</f>
        <v>0</v>
      </c>
      <c r="K228" s="191" t="s">
        <v>183</v>
      </c>
      <c r="L228" s="37"/>
      <c r="M228" s="196" t="s">
        <v>1</v>
      </c>
      <c r="N228" s="197" t="s">
        <v>45</v>
      </c>
      <c r="O228" s="69"/>
      <c r="P228" s="198">
        <f>O228*H228</f>
        <v>0</v>
      </c>
      <c r="Q228" s="198">
        <v>0.0317</v>
      </c>
      <c r="R228" s="198">
        <f>Q228*H228</f>
        <v>81.49642049999999</v>
      </c>
      <c r="S228" s="198">
        <v>0</v>
      </c>
      <c r="T228" s="199">
        <f>S228*H228</f>
        <v>0</v>
      </c>
      <c r="U228" s="32"/>
      <c r="V228" s="32"/>
      <c r="W228" s="32"/>
      <c r="X228" s="32"/>
      <c r="Y228" s="32"/>
      <c r="Z228" s="32"/>
      <c r="AA228" s="32"/>
      <c r="AB228" s="32"/>
      <c r="AC228" s="32"/>
      <c r="AD228" s="32"/>
      <c r="AE228" s="32"/>
      <c r="AR228" s="200" t="s">
        <v>184</v>
      </c>
      <c r="AT228" s="200" t="s">
        <v>179</v>
      </c>
      <c r="AU228" s="200" t="s">
        <v>89</v>
      </c>
      <c r="AY228" s="15" t="s">
        <v>177</v>
      </c>
      <c r="BE228" s="201">
        <f>IF(N228="základní",J228,0)</f>
        <v>0</v>
      </c>
      <c r="BF228" s="201">
        <f>IF(N228="snížená",J228,0)</f>
        <v>0</v>
      </c>
      <c r="BG228" s="201">
        <f>IF(N228="zákl. přenesená",J228,0)</f>
        <v>0</v>
      </c>
      <c r="BH228" s="201">
        <f>IF(N228="sníž. přenesená",J228,0)</f>
        <v>0</v>
      </c>
      <c r="BI228" s="201">
        <f>IF(N228="nulová",J228,0)</f>
        <v>0</v>
      </c>
      <c r="BJ228" s="15" t="s">
        <v>87</v>
      </c>
      <c r="BK228" s="201">
        <f>ROUND(I228*H228,2)</f>
        <v>0</v>
      </c>
      <c r="BL228" s="15" t="s">
        <v>184</v>
      </c>
      <c r="BM228" s="200" t="s">
        <v>1017</v>
      </c>
    </row>
    <row r="229" spans="1:47" s="2" customFormat="1" ht="29.25">
      <c r="A229" s="32"/>
      <c r="B229" s="33"/>
      <c r="C229" s="34"/>
      <c r="D229" s="202" t="s">
        <v>186</v>
      </c>
      <c r="E229" s="34"/>
      <c r="F229" s="203" t="s">
        <v>602</v>
      </c>
      <c r="G229" s="34"/>
      <c r="H229" s="34"/>
      <c r="I229" s="204"/>
      <c r="J229" s="34"/>
      <c r="K229" s="34"/>
      <c r="L229" s="37"/>
      <c r="M229" s="205"/>
      <c r="N229" s="206"/>
      <c r="O229" s="69"/>
      <c r="P229" s="69"/>
      <c r="Q229" s="69"/>
      <c r="R229" s="69"/>
      <c r="S229" s="69"/>
      <c r="T229" s="70"/>
      <c r="U229" s="32"/>
      <c r="V229" s="32"/>
      <c r="W229" s="32"/>
      <c r="X229" s="32"/>
      <c r="Y229" s="32"/>
      <c r="Z229" s="32"/>
      <c r="AA229" s="32"/>
      <c r="AB229" s="32"/>
      <c r="AC229" s="32"/>
      <c r="AD229" s="32"/>
      <c r="AE229" s="32"/>
      <c r="AT229" s="15" t="s">
        <v>186</v>
      </c>
      <c r="AU229" s="15" t="s">
        <v>89</v>
      </c>
    </row>
    <row r="230" spans="2:63" s="12" customFormat="1" ht="22.9" customHeight="1">
      <c r="B230" s="173"/>
      <c r="C230" s="174"/>
      <c r="D230" s="175" t="s">
        <v>79</v>
      </c>
      <c r="E230" s="187" t="s">
        <v>415</v>
      </c>
      <c r="F230" s="187" t="s">
        <v>416</v>
      </c>
      <c r="G230" s="174"/>
      <c r="H230" s="174"/>
      <c r="I230" s="177"/>
      <c r="J230" s="188">
        <f>BK230</f>
        <v>0</v>
      </c>
      <c r="K230" s="174"/>
      <c r="L230" s="179"/>
      <c r="M230" s="180"/>
      <c r="N230" s="181"/>
      <c r="O230" s="181"/>
      <c r="P230" s="182">
        <f>SUM(P231:P232)</f>
        <v>0</v>
      </c>
      <c r="Q230" s="181"/>
      <c r="R230" s="182">
        <f>SUM(R231:R232)</f>
        <v>0</v>
      </c>
      <c r="S230" s="181"/>
      <c r="T230" s="183">
        <f>SUM(T231:T232)</f>
        <v>0</v>
      </c>
      <c r="AR230" s="184" t="s">
        <v>87</v>
      </c>
      <c r="AT230" s="185" t="s">
        <v>79</v>
      </c>
      <c r="AU230" s="185" t="s">
        <v>87</v>
      </c>
      <c r="AY230" s="184" t="s">
        <v>177</v>
      </c>
      <c r="BK230" s="186">
        <f>SUM(BK231:BK232)</f>
        <v>0</v>
      </c>
    </row>
    <row r="231" spans="1:65" s="2" customFormat="1" ht="24.2" customHeight="1">
      <c r="A231" s="32"/>
      <c r="B231" s="33"/>
      <c r="C231" s="189" t="s">
        <v>366</v>
      </c>
      <c r="D231" s="189" t="s">
        <v>179</v>
      </c>
      <c r="E231" s="190" t="s">
        <v>418</v>
      </c>
      <c r="F231" s="191" t="s">
        <v>419</v>
      </c>
      <c r="G231" s="192" t="s">
        <v>231</v>
      </c>
      <c r="H231" s="193">
        <v>3792.823</v>
      </c>
      <c r="I231" s="194"/>
      <c r="J231" s="195">
        <f>ROUND(I231*H231,2)</f>
        <v>0</v>
      </c>
      <c r="K231" s="191" t="s">
        <v>183</v>
      </c>
      <c r="L231" s="37"/>
      <c r="M231" s="196" t="s">
        <v>1</v>
      </c>
      <c r="N231" s="197" t="s">
        <v>45</v>
      </c>
      <c r="O231" s="69"/>
      <c r="P231" s="198">
        <f>O231*H231</f>
        <v>0</v>
      </c>
      <c r="Q231" s="198">
        <v>0</v>
      </c>
      <c r="R231" s="198">
        <f>Q231*H231</f>
        <v>0</v>
      </c>
      <c r="S231" s="198">
        <v>0</v>
      </c>
      <c r="T231" s="199">
        <f>S231*H231</f>
        <v>0</v>
      </c>
      <c r="U231" s="32"/>
      <c r="V231" s="32"/>
      <c r="W231" s="32"/>
      <c r="X231" s="32"/>
      <c r="Y231" s="32"/>
      <c r="Z231" s="32"/>
      <c r="AA231" s="32"/>
      <c r="AB231" s="32"/>
      <c r="AC231" s="32"/>
      <c r="AD231" s="32"/>
      <c r="AE231" s="32"/>
      <c r="AR231" s="200" t="s">
        <v>184</v>
      </c>
      <c r="AT231" s="200" t="s">
        <v>179</v>
      </c>
      <c r="AU231" s="200" t="s">
        <v>89</v>
      </c>
      <c r="AY231" s="15" t="s">
        <v>177</v>
      </c>
      <c r="BE231" s="201">
        <f>IF(N231="základní",J231,0)</f>
        <v>0</v>
      </c>
      <c r="BF231" s="201">
        <f>IF(N231="snížená",J231,0)</f>
        <v>0</v>
      </c>
      <c r="BG231" s="201">
        <f>IF(N231="zákl. přenesená",J231,0)</f>
        <v>0</v>
      </c>
      <c r="BH231" s="201">
        <f>IF(N231="sníž. přenesená",J231,0)</f>
        <v>0</v>
      </c>
      <c r="BI231" s="201">
        <f>IF(N231="nulová",J231,0)</f>
        <v>0</v>
      </c>
      <c r="BJ231" s="15" t="s">
        <v>87</v>
      </c>
      <c r="BK231" s="201">
        <f>ROUND(I231*H231,2)</f>
        <v>0</v>
      </c>
      <c r="BL231" s="15" t="s">
        <v>184</v>
      </c>
      <c r="BM231" s="200" t="s">
        <v>1018</v>
      </c>
    </row>
    <row r="232" spans="1:47" s="2" customFormat="1" ht="29.25">
      <c r="A232" s="32"/>
      <c r="B232" s="33"/>
      <c r="C232" s="34"/>
      <c r="D232" s="202" t="s">
        <v>186</v>
      </c>
      <c r="E232" s="34"/>
      <c r="F232" s="203" t="s">
        <v>421</v>
      </c>
      <c r="G232" s="34"/>
      <c r="H232" s="34"/>
      <c r="I232" s="204"/>
      <c r="J232" s="34"/>
      <c r="K232" s="34"/>
      <c r="L232" s="37"/>
      <c r="M232" s="205"/>
      <c r="N232" s="206"/>
      <c r="O232" s="69"/>
      <c r="P232" s="69"/>
      <c r="Q232" s="69"/>
      <c r="R232" s="69"/>
      <c r="S232" s="69"/>
      <c r="T232" s="70"/>
      <c r="U232" s="32"/>
      <c r="V232" s="32"/>
      <c r="W232" s="32"/>
      <c r="X232" s="32"/>
      <c r="Y232" s="32"/>
      <c r="Z232" s="32"/>
      <c r="AA232" s="32"/>
      <c r="AB232" s="32"/>
      <c r="AC232" s="32"/>
      <c r="AD232" s="32"/>
      <c r="AE232" s="32"/>
      <c r="AT232" s="15" t="s">
        <v>186</v>
      </c>
      <c r="AU232" s="15" t="s">
        <v>89</v>
      </c>
    </row>
    <row r="233" spans="2:63" s="12" customFormat="1" ht="25.9" customHeight="1">
      <c r="B233" s="173"/>
      <c r="C233" s="174"/>
      <c r="D233" s="175" t="s">
        <v>79</v>
      </c>
      <c r="E233" s="176" t="s">
        <v>422</v>
      </c>
      <c r="F233" s="176" t="s">
        <v>423</v>
      </c>
      <c r="G233" s="174"/>
      <c r="H233" s="174"/>
      <c r="I233" s="177"/>
      <c r="J233" s="178">
        <f>BK233</f>
        <v>0</v>
      </c>
      <c r="K233" s="174"/>
      <c r="L233" s="179"/>
      <c r="M233" s="180"/>
      <c r="N233" s="181"/>
      <c r="O233" s="181"/>
      <c r="P233" s="182">
        <f>P234+P249+P254+P259+P262+P266</f>
        <v>0</v>
      </c>
      <c r="Q233" s="181"/>
      <c r="R233" s="182">
        <f>R234+R249+R254+R259+R262+R266</f>
        <v>0</v>
      </c>
      <c r="S233" s="181"/>
      <c r="T233" s="183">
        <f>T234+T249+T254+T259+T262+T266</f>
        <v>0</v>
      </c>
      <c r="AR233" s="184" t="s">
        <v>207</v>
      </c>
      <c r="AT233" s="185" t="s">
        <v>79</v>
      </c>
      <c r="AU233" s="185" t="s">
        <v>80</v>
      </c>
      <c r="AY233" s="184" t="s">
        <v>177</v>
      </c>
      <c r="BK233" s="186">
        <f>BK234+BK249+BK254+BK259+BK262+BK266</f>
        <v>0</v>
      </c>
    </row>
    <row r="234" spans="2:63" s="12" customFormat="1" ht="22.9" customHeight="1">
      <c r="B234" s="173"/>
      <c r="C234" s="174"/>
      <c r="D234" s="175" t="s">
        <v>79</v>
      </c>
      <c r="E234" s="187" t="s">
        <v>424</v>
      </c>
      <c r="F234" s="187" t="s">
        <v>425</v>
      </c>
      <c r="G234" s="174"/>
      <c r="H234" s="174"/>
      <c r="I234" s="177"/>
      <c r="J234" s="188">
        <f>BK234</f>
        <v>0</v>
      </c>
      <c r="K234" s="174"/>
      <c r="L234" s="179"/>
      <c r="M234" s="180"/>
      <c r="N234" s="181"/>
      <c r="O234" s="181"/>
      <c r="P234" s="182">
        <f>SUM(P235:P248)</f>
        <v>0</v>
      </c>
      <c r="Q234" s="181"/>
      <c r="R234" s="182">
        <f>SUM(R235:R248)</f>
        <v>0</v>
      </c>
      <c r="S234" s="181"/>
      <c r="T234" s="183">
        <f>SUM(T235:T248)</f>
        <v>0</v>
      </c>
      <c r="AR234" s="184" t="s">
        <v>207</v>
      </c>
      <c r="AT234" s="185" t="s">
        <v>79</v>
      </c>
      <c r="AU234" s="185" t="s">
        <v>87</v>
      </c>
      <c r="AY234" s="184" t="s">
        <v>177</v>
      </c>
      <c r="BK234" s="186">
        <f>SUM(BK235:BK248)</f>
        <v>0</v>
      </c>
    </row>
    <row r="235" spans="1:65" s="2" customFormat="1" ht="14.45" customHeight="1">
      <c r="A235" s="32"/>
      <c r="B235" s="33"/>
      <c r="C235" s="189" t="s">
        <v>371</v>
      </c>
      <c r="D235" s="189" t="s">
        <v>179</v>
      </c>
      <c r="E235" s="190" t="s">
        <v>427</v>
      </c>
      <c r="F235" s="191" t="s">
        <v>428</v>
      </c>
      <c r="G235" s="192" t="s">
        <v>429</v>
      </c>
      <c r="H235" s="193">
        <v>1</v>
      </c>
      <c r="I235" s="194"/>
      <c r="J235" s="195">
        <f>ROUND(I235*H235,2)</f>
        <v>0</v>
      </c>
      <c r="K235" s="191" t="s">
        <v>183</v>
      </c>
      <c r="L235" s="37"/>
      <c r="M235" s="196" t="s">
        <v>1</v>
      </c>
      <c r="N235" s="197" t="s">
        <v>45</v>
      </c>
      <c r="O235" s="69"/>
      <c r="P235" s="198">
        <f>O235*H235</f>
        <v>0</v>
      </c>
      <c r="Q235" s="198">
        <v>0</v>
      </c>
      <c r="R235" s="198">
        <f>Q235*H235</f>
        <v>0</v>
      </c>
      <c r="S235" s="198">
        <v>0</v>
      </c>
      <c r="T235" s="199">
        <f>S235*H235</f>
        <v>0</v>
      </c>
      <c r="U235" s="32"/>
      <c r="V235" s="32"/>
      <c r="W235" s="32"/>
      <c r="X235" s="32"/>
      <c r="Y235" s="32"/>
      <c r="Z235" s="32"/>
      <c r="AA235" s="32"/>
      <c r="AB235" s="32"/>
      <c r="AC235" s="32"/>
      <c r="AD235" s="32"/>
      <c r="AE235" s="32"/>
      <c r="AR235" s="200" t="s">
        <v>430</v>
      </c>
      <c r="AT235" s="200" t="s">
        <v>179</v>
      </c>
      <c r="AU235" s="200" t="s">
        <v>89</v>
      </c>
      <c r="AY235" s="15" t="s">
        <v>177</v>
      </c>
      <c r="BE235" s="201">
        <f>IF(N235="základní",J235,0)</f>
        <v>0</v>
      </c>
      <c r="BF235" s="201">
        <f>IF(N235="snížená",J235,0)</f>
        <v>0</v>
      </c>
      <c r="BG235" s="201">
        <f>IF(N235="zákl. přenesená",J235,0)</f>
        <v>0</v>
      </c>
      <c r="BH235" s="201">
        <f>IF(N235="sníž. přenesená",J235,0)</f>
        <v>0</v>
      </c>
      <c r="BI235" s="201">
        <f>IF(N235="nulová",J235,0)</f>
        <v>0</v>
      </c>
      <c r="BJ235" s="15" t="s">
        <v>87</v>
      </c>
      <c r="BK235" s="201">
        <f>ROUND(I235*H235,2)</f>
        <v>0</v>
      </c>
      <c r="BL235" s="15" t="s">
        <v>430</v>
      </c>
      <c r="BM235" s="200" t="s">
        <v>1019</v>
      </c>
    </row>
    <row r="236" spans="1:47" s="2" customFormat="1" ht="11.25">
      <c r="A236" s="32"/>
      <c r="B236" s="33"/>
      <c r="C236" s="34"/>
      <c r="D236" s="202" t="s">
        <v>186</v>
      </c>
      <c r="E236" s="34"/>
      <c r="F236" s="203" t="s">
        <v>428</v>
      </c>
      <c r="G236" s="34"/>
      <c r="H236" s="34"/>
      <c r="I236" s="204"/>
      <c r="J236" s="34"/>
      <c r="K236" s="34"/>
      <c r="L236" s="37"/>
      <c r="M236" s="205"/>
      <c r="N236" s="206"/>
      <c r="O236" s="69"/>
      <c r="P236" s="69"/>
      <c r="Q236" s="69"/>
      <c r="R236" s="69"/>
      <c r="S236" s="69"/>
      <c r="T236" s="70"/>
      <c r="U236" s="32"/>
      <c r="V236" s="32"/>
      <c r="W236" s="32"/>
      <c r="X236" s="32"/>
      <c r="Y236" s="32"/>
      <c r="Z236" s="32"/>
      <c r="AA236" s="32"/>
      <c r="AB236" s="32"/>
      <c r="AC236" s="32"/>
      <c r="AD236" s="32"/>
      <c r="AE236" s="32"/>
      <c r="AT236" s="15" t="s">
        <v>186</v>
      </c>
      <c r="AU236" s="15" t="s">
        <v>89</v>
      </c>
    </row>
    <row r="237" spans="1:65" s="2" customFormat="1" ht="14.45" customHeight="1">
      <c r="A237" s="32"/>
      <c r="B237" s="33"/>
      <c r="C237" s="189" t="s">
        <v>376</v>
      </c>
      <c r="D237" s="189" t="s">
        <v>179</v>
      </c>
      <c r="E237" s="190" t="s">
        <v>433</v>
      </c>
      <c r="F237" s="191" t="s">
        <v>434</v>
      </c>
      <c r="G237" s="192" t="s">
        <v>429</v>
      </c>
      <c r="H237" s="193">
        <v>1</v>
      </c>
      <c r="I237" s="194"/>
      <c r="J237" s="195">
        <f>ROUND(I237*H237,2)</f>
        <v>0</v>
      </c>
      <c r="K237" s="191" t="s">
        <v>183</v>
      </c>
      <c r="L237" s="37"/>
      <c r="M237" s="196" t="s">
        <v>1</v>
      </c>
      <c r="N237" s="197" t="s">
        <v>45</v>
      </c>
      <c r="O237" s="69"/>
      <c r="P237" s="198">
        <f>O237*H237</f>
        <v>0</v>
      </c>
      <c r="Q237" s="198">
        <v>0</v>
      </c>
      <c r="R237" s="198">
        <f>Q237*H237</f>
        <v>0</v>
      </c>
      <c r="S237" s="198">
        <v>0</v>
      </c>
      <c r="T237" s="199">
        <f>S237*H237</f>
        <v>0</v>
      </c>
      <c r="U237" s="32"/>
      <c r="V237" s="32"/>
      <c r="W237" s="32"/>
      <c r="X237" s="32"/>
      <c r="Y237" s="32"/>
      <c r="Z237" s="32"/>
      <c r="AA237" s="32"/>
      <c r="AB237" s="32"/>
      <c r="AC237" s="32"/>
      <c r="AD237" s="32"/>
      <c r="AE237" s="32"/>
      <c r="AR237" s="200" t="s">
        <v>430</v>
      </c>
      <c r="AT237" s="200" t="s">
        <v>179</v>
      </c>
      <c r="AU237" s="200" t="s">
        <v>89</v>
      </c>
      <c r="AY237" s="15" t="s">
        <v>177</v>
      </c>
      <c r="BE237" s="201">
        <f>IF(N237="základní",J237,0)</f>
        <v>0</v>
      </c>
      <c r="BF237" s="201">
        <f>IF(N237="snížená",J237,0)</f>
        <v>0</v>
      </c>
      <c r="BG237" s="201">
        <f>IF(N237="zákl. přenesená",J237,0)</f>
        <v>0</v>
      </c>
      <c r="BH237" s="201">
        <f>IF(N237="sníž. přenesená",J237,0)</f>
        <v>0</v>
      </c>
      <c r="BI237" s="201">
        <f>IF(N237="nulová",J237,0)</f>
        <v>0</v>
      </c>
      <c r="BJ237" s="15" t="s">
        <v>87</v>
      </c>
      <c r="BK237" s="201">
        <f>ROUND(I237*H237,2)</f>
        <v>0</v>
      </c>
      <c r="BL237" s="15" t="s">
        <v>430</v>
      </c>
      <c r="BM237" s="200" t="s">
        <v>1020</v>
      </c>
    </row>
    <row r="238" spans="1:47" s="2" customFormat="1" ht="11.25">
      <c r="A238" s="32"/>
      <c r="B238" s="33"/>
      <c r="C238" s="34"/>
      <c r="D238" s="202" t="s">
        <v>186</v>
      </c>
      <c r="E238" s="34"/>
      <c r="F238" s="203" t="s">
        <v>434</v>
      </c>
      <c r="G238" s="34"/>
      <c r="H238" s="34"/>
      <c r="I238" s="204"/>
      <c r="J238" s="34"/>
      <c r="K238" s="34"/>
      <c r="L238" s="37"/>
      <c r="M238" s="205"/>
      <c r="N238" s="206"/>
      <c r="O238" s="69"/>
      <c r="P238" s="69"/>
      <c r="Q238" s="69"/>
      <c r="R238" s="69"/>
      <c r="S238" s="69"/>
      <c r="T238" s="70"/>
      <c r="U238" s="32"/>
      <c r="V238" s="32"/>
      <c r="W238" s="32"/>
      <c r="X238" s="32"/>
      <c r="Y238" s="32"/>
      <c r="Z238" s="32"/>
      <c r="AA238" s="32"/>
      <c r="AB238" s="32"/>
      <c r="AC238" s="32"/>
      <c r="AD238" s="32"/>
      <c r="AE238" s="32"/>
      <c r="AT238" s="15" t="s">
        <v>186</v>
      </c>
      <c r="AU238" s="15" t="s">
        <v>89</v>
      </c>
    </row>
    <row r="239" spans="1:65" s="2" customFormat="1" ht="24.2" customHeight="1">
      <c r="A239" s="32"/>
      <c r="B239" s="33"/>
      <c r="C239" s="189" t="s">
        <v>381</v>
      </c>
      <c r="D239" s="189" t="s">
        <v>179</v>
      </c>
      <c r="E239" s="190" t="s">
        <v>660</v>
      </c>
      <c r="F239" s="191" t="s">
        <v>661</v>
      </c>
      <c r="G239" s="192" t="s">
        <v>362</v>
      </c>
      <c r="H239" s="193">
        <v>2</v>
      </c>
      <c r="I239" s="194"/>
      <c r="J239" s="195">
        <f>ROUND(I239*H239,2)</f>
        <v>0</v>
      </c>
      <c r="K239" s="191" t="s">
        <v>183</v>
      </c>
      <c r="L239" s="37"/>
      <c r="M239" s="196" t="s">
        <v>1</v>
      </c>
      <c r="N239" s="197" t="s">
        <v>45</v>
      </c>
      <c r="O239" s="69"/>
      <c r="P239" s="198">
        <f>O239*H239</f>
        <v>0</v>
      </c>
      <c r="Q239" s="198">
        <v>0</v>
      </c>
      <c r="R239" s="198">
        <f>Q239*H239</f>
        <v>0</v>
      </c>
      <c r="S239" s="198">
        <v>0</v>
      </c>
      <c r="T239" s="199">
        <f>S239*H239</f>
        <v>0</v>
      </c>
      <c r="U239" s="32"/>
      <c r="V239" s="32"/>
      <c r="W239" s="32"/>
      <c r="X239" s="32"/>
      <c r="Y239" s="32"/>
      <c r="Z239" s="32"/>
      <c r="AA239" s="32"/>
      <c r="AB239" s="32"/>
      <c r="AC239" s="32"/>
      <c r="AD239" s="32"/>
      <c r="AE239" s="32"/>
      <c r="AR239" s="200" t="s">
        <v>430</v>
      </c>
      <c r="AT239" s="200" t="s">
        <v>179</v>
      </c>
      <c r="AU239" s="200" t="s">
        <v>89</v>
      </c>
      <c r="AY239" s="15" t="s">
        <v>177</v>
      </c>
      <c r="BE239" s="201">
        <f>IF(N239="základní",J239,0)</f>
        <v>0</v>
      </c>
      <c r="BF239" s="201">
        <f>IF(N239="snížená",J239,0)</f>
        <v>0</v>
      </c>
      <c r="BG239" s="201">
        <f>IF(N239="zákl. přenesená",J239,0)</f>
        <v>0</v>
      </c>
      <c r="BH239" s="201">
        <f>IF(N239="sníž. přenesená",J239,0)</f>
        <v>0</v>
      </c>
      <c r="BI239" s="201">
        <f>IF(N239="nulová",J239,0)</f>
        <v>0</v>
      </c>
      <c r="BJ239" s="15" t="s">
        <v>87</v>
      </c>
      <c r="BK239" s="201">
        <f>ROUND(I239*H239,2)</f>
        <v>0</v>
      </c>
      <c r="BL239" s="15" t="s">
        <v>430</v>
      </c>
      <c r="BM239" s="200" t="s">
        <v>1021</v>
      </c>
    </row>
    <row r="240" spans="1:47" s="2" customFormat="1" ht="19.5">
      <c r="A240" s="32"/>
      <c r="B240" s="33"/>
      <c r="C240" s="34"/>
      <c r="D240" s="202" t="s">
        <v>186</v>
      </c>
      <c r="E240" s="34"/>
      <c r="F240" s="203" t="s">
        <v>661</v>
      </c>
      <c r="G240" s="34"/>
      <c r="H240" s="34"/>
      <c r="I240" s="204"/>
      <c r="J240" s="34"/>
      <c r="K240" s="34"/>
      <c r="L240" s="37"/>
      <c r="M240" s="205"/>
      <c r="N240" s="206"/>
      <c r="O240" s="69"/>
      <c r="P240" s="69"/>
      <c r="Q240" s="69"/>
      <c r="R240" s="69"/>
      <c r="S240" s="69"/>
      <c r="T240" s="70"/>
      <c r="U240" s="32"/>
      <c r="V240" s="32"/>
      <c r="W240" s="32"/>
      <c r="X240" s="32"/>
      <c r="Y240" s="32"/>
      <c r="Z240" s="32"/>
      <c r="AA240" s="32"/>
      <c r="AB240" s="32"/>
      <c r="AC240" s="32"/>
      <c r="AD240" s="32"/>
      <c r="AE240" s="32"/>
      <c r="AT240" s="15" t="s">
        <v>186</v>
      </c>
      <c r="AU240" s="15" t="s">
        <v>89</v>
      </c>
    </row>
    <row r="241" spans="1:65" s="2" customFormat="1" ht="14.45" customHeight="1">
      <c r="A241" s="32"/>
      <c r="B241" s="33"/>
      <c r="C241" s="189" t="s">
        <v>386</v>
      </c>
      <c r="D241" s="189" t="s">
        <v>179</v>
      </c>
      <c r="E241" s="190" t="s">
        <v>437</v>
      </c>
      <c r="F241" s="191" t="s">
        <v>438</v>
      </c>
      <c r="G241" s="192" t="s">
        <v>429</v>
      </c>
      <c r="H241" s="193">
        <v>1</v>
      </c>
      <c r="I241" s="194"/>
      <c r="J241" s="195">
        <f>ROUND(I241*H241,2)</f>
        <v>0</v>
      </c>
      <c r="K241" s="191" t="s">
        <v>183</v>
      </c>
      <c r="L241" s="37"/>
      <c r="M241" s="196" t="s">
        <v>1</v>
      </c>
      <c r="N241" s="197" t="s">
        <v>45</v>
      </c>
      <c r="O241" s="69"/>
      <c r="P241" s="198">
        <f>O241*H241</f>
        <v>0</v>
      </c>
      <c r="Q241" s="198">
        <v>0</v>
      </c>
      <c r="R241" s="198">
        <f>Q241*H241</f>
        <v>0</v>
      </c>
      <c r="S241" s="198">
        <v>0</v>
      </c>
      <c r="T241" s="199">
        <f>S241*H241</f>
        <v>0</v>
      </c>
      <c r="U241" s="32"/>
      <c r="V241" s="32"/>
      <c r="W241" s="32"/>
      <c r="X241" s="32"/>
      <c r="Y241" s="32"/>
      <c r="Z241" s="32"/>
      <c r="AA241" s="32"/>
      <c r="AB241" s="32"/>
      <c r="AC241" s="32"/>
      <c r="AD241" s="32"/>
      <c r="AE241" s="32"/>
      <c r="AR241" s="200" t="s">
        <v>430</v>
      </c>
      <c r="AT241" s="200" t="s">
        <v>179</v>
      </c>
      <c r="AU241" s="200" t="s">
        <v>89</v>
      </c>
      <c r="AY241" s="15" t="s">
        <v>177</v>
      </c>
      <c r="BE241" s="201">
        <f>IF(N241="základní",J241,0)</f>
        <v>0</v>
      </c>
      <c r="BF241" s="201">
        <f>IF(N241="snížená",J241,0)</f>
        <v>0</v>
      </c>
      <c r="BG241" s="201">
        <f>IF(N241="zákl. přenesená",J241,0)</f>
        <v>0</v>
      </c>
      <c r="BH241" s="201">
        <f>IF(N241="sníž. přenesená",J241,0)</f>
        <v>0</v>
      </c>
      <c r="BI241" s="201">
        <f>IF(N241="nulová",J241,0)</f>
        <v>0</v>
      </c>
      <c r="BJ241" s="15" t="s">
        <v>87</v>
      </c>
      <c r="BK241" s="201">
        <f>ROUND(I241*H241,2)</f>
        <v>0</v>
      </c>
      <c r="BL241" s="15" t="s">
        <v>430</v>
      </c>
      <c r="BM241" s="200" t="s">
        <v>1022</v>
      </c>
    </row>
    <row r="242" spans="1:47" s="2" customFormat="1" ht="11.25">
      <c r="A242" s="32"/>
      <c r="B242" s="33"/>
      <c r="C242" s="34"/>
      <c r="D242" s="202" t="s">
        <v>186</v>
      </c>
      <c r="E242" s="34"/>
      <c r="F242" s="203" t="s">
        <v>440</v>
      </c>
      <c r="G242" s="34"/>
      <c r="H242" s="34"/>
      <c r="I242" s="204"/>
      <c r="J242" s="34"/>
      <c r="K242" s="34"/>
      <c r="L242" s="37"/>
      <c r="M242" s="205"/>
      <c r="N242" s="206"/>
      <c r="O242" s="69"/>
      <c r="P242" s="69"/>
      <c r="Q242" s="69"/>
      <c r="R242" s="69"/>
      <c r="S242" s="69"/>
      <c r="T242" s="70"/>
      <c r="U242" s="32"/>
      <c r="V242" s="32"/>
      <c r="W242" s="32"/>
      <c r="X242" s="32"/>
      <c r="Y242" s="32"/>
      <c r="Z242" s="32"/>
      <c r="AA242" s="32"/>
      <c r="AB242" s="32"/>
      <c r="AC242" s="32"/>
      <c r="AD242" s="32"/>
      <c r="AE242" s="32"/>
      <c r="AT242" s="15" t="s">
        <v>186</v>
      </c>
      <c r="AU242" s="15" t="s">
        <v>89</v>
      </c>
    </row>
    <row r="243" spans="1:47" s="2" customFormat="1" ht="19.5">
      <c r="A243" s="32"/>
      <c r="B243" s="33"/>
      <c r="C243" s="34"/>
      <c r="D243" s="202" t="s">
        <v>188</v>
      </c>
      <c r="E243" s="34"/>
      <c r="F243" s="207" t="s">
        <v>441</v>
      </c>
      <c r="G243" s="34"/>
      <c r="H243" s="34"/>
      <c r="I243" s="204"/>
      <c r="J243" s="34"/>
      <c r="K243" s="34"/>
      <c r="L243" s="37"/>
      <c r="M243" s="205"/>
      <c r="N243" s="206"/>
      <c r="O243" s="69"/>
      <c r="P243" s="69"/>
      <c r="Q243" s="69"/>
      <c r="R243" s="69"/>
      <c r="S243" s="69"/>
      <c r="T243" s="70"/>
      <c r="U243" s="32"/>
      <c r="V243" s="32"/>
      <c r="W243" s="32"/>
      <c r="X243" s="32"/>
      <c r="Y243" s="32"/>
      <c r="Z243" s="32"/>
      <c r="AA243" s="32"/>
      <c r="AB243" s="32"/>
      <c r="AC243" s="32"/>
      <c r="AD243" s="32"/>
      <c r="AE243" s="32"/>
      <c r="AT243" s="15" t="s">
        <v>188</v>
      </c>
      <c r="AU243" s="15" t="s">
        <v>89</v>
      </c>
    </row>
    <row r="244" spans="1:65" s="2" customFormat="1" ht="14.45" customHeight="1">
      <c r="A244" s="32"/>
      <c r="B244" s="33"/>
      <c r="C244" s="189" t="s">
        <v>394</v>
      </c>
      <c r="D244" s="189" t="s">
        <v>179</v>
      </c>
      <c r="E244" s="190" t="s">
        <v>443</v>
      </c>
      <c r="F244" s="191" t="s">
        <v>444</v>
      </c>
      <c r="G244" s="192" t="s">
        <v>429</v>
      </c>
      <c r="H244" s="193">
        <v>1</v>
      </c>
      <c r="I244" s="194"/>
      <c r="J244" s="195">
        <f>ROUND(I244*H244,2)</f>
        <v>0</v>
      </c>
      <c r="K244" s="191" t="s">
        <v>183</v>
      </c>
      <c r="L244" s="37"/>
      <c r="M244" s="196" t="s">
        <v>1</v>
      </c>
      <c r="N244" s="197" t="s">
        <v>45</v>
      </c>
      <c r="O244" s="69"/>
      <c r="P244" s="198">
        <f>O244*H244</f>
        <v>0</v>
      </c>
      <c r="Q244" s="198">
        <v>0</v>
      </c>
      <c r="R244" s="198">
        <f>Q244*H244</f>
        <v>0</v>
      </c>
      <c r="S244" s="198">
        <v>0</v>
      </c>
      <c r="T244" s="199">
        <f>S244*H244</f>
        <v>0</v>
      </c>
      <c r="U244" s="32"/>
      <c r="V244" s="32"/>
      <c r="W244" s="32"/>
      <c r="X244" s="32"/>
      <c r="Y244" s="32"/>
      <c r="Z244" s="32"/>
      <c r="AA244" s="32"/>
      <c r="AB244" s="32"/>
      <c r="AC244" s="32"/>
      <c r="AD244" s="32"/>
      <c r="AE244" s="32"/>
      <c r="AR244" s="200" t="s">
        <v>430</v>
      </c>
      <c r="AT244" s="200" t="s">
        <v>179</v>
      </c>
      <c r="AU244" s="200" t="s">
        <v>89</v>
      </c>
      <c r="AY244" s="15" t="s">
        <v>177</v>
      </c>
      <c r="BE244" s="201">
        <f>IF(N244="základní",J244,0)</f>
        <v>0</v>
      </c>
      <c r="BF244" s="201">
        <f>IF(N244="snížená",J244,0)</f>
        <v>0</v>
      </c>
      <c r="BG244" s="201">
        <f>IF(N244="zákl. přenesená",J244,0)</f>
        <v>0</v>
      </c>
      <c r="BH244" s="201">
        <f>IF(N244="sníž. přenesená",J244,0)</f>
        <v>0</v>
      </c>
      <c r="BI244" s="201">
        <f>IF(N244="nulová",J244,0)</f>
        <v>0</v>
      </c>
      <c r="BJ244" s="15" t="s">
        <v>87</v>
      </c>
      <c r="BK244" s="201">
        <f>ROUND(I244*H244,2)</f>
        <v>0</v>
      </c>
      <c r="BL244" s="15" t="s">
        <v>430</v>
      </c>
      <c r="BM244" s="200" t="s">
        <v>1023</v>
      </c>
    </row>
    <row r="245" spans="1:65" s="2" customFormat="1" ht="24.2" customHeight="1">
      <c r="A245" s="32"/>
      <c r="B245" s="33"/>
      <c r="C245" s="189" t="s">
        <v>399</v>
      </c>
      <c r="D245" s="189" t="s">
        <v>179</v>
      </c>
      <c r="E245" s="190" t="s">
        <v>447</v>
      </c>
      <c r="F245" s="191" t="s">
        <v>448</v>
      </c>
      <c r="G245" s="192" t="s">
        <v>429</v>
      </c>
      <c r="H245" s="193">
        <v>1</v>
      </c>
      <c r="I245" s="194"/>
      <c r="J245" s="195">
        <f>ROUND(I245*H245,2)</f>
        <v>0</v>
      </c>
      <c r="K245" s="191" t="s">
        <v>183</v>
      </c>
      <c r="L245" s="37"/>
      <c r="M245" s="196" t="s">
        <v>1</v>
      </c>
      <c r="N245" s="197" t="s">
        <v>45</v>
      </c>
      <c r="O245" s="69"/>
      <c r="P245" s="198">
        <f>O245*H245</f>
        <v>0</v>
      </c>
      <c r="Q245" s="198">
        <v>0</v>
      </c>
      <c r="R245" s="198">
        <f>Q245*H245</f>
        <v>0</v>
      </c>
      <c r="S245" s="198">
        <v>0</v>
      </c>
      <c r="T245" s="199">
        <f>S245*H245</f>
        <v>0</v>
      </c>
      <c r="U245" s="32"/>
      <c r="V245" s="32"/>
      <c r="W245" s="32"/>
      <c r="X245" s="32"/>
      <c r="Y245" s="32"/>
      <c r="Z245" s="32"/>
      <c r="AA245" s="32"/>
      <c r="AB245" s="32"/>
      <c r="AC245" s="32"/>
      <c r="AD245" s="32"/>
      <c r="AE245" s="32"/>
      <c r="AR245" s="200" t="s">
        <v>430</v>
      </c>
      <c r="AT245" s="200" t="s">
        <v>179</v>
      </c>
      <c r="AU245" s="200" t="s">
        <v>89</v>
      </c>
      <c r="AY245" s="15" t="s">
        <v>177</v>
      </c>
      <c r="BE245" s="201">
        <f>IF(N245="základní",J245,0)</f>
        <v>0</v>
      </c>
      <c r="BF245" s="201">
        <f>IF(N245="snížená",J245,0)</f>
        <v>0</v>
      </c>
      <c r="BG245" s="201">
        <f>IF(N245="zákl. přenesená",J245,0)</f>
        <v>0</v>
      </c>
      <c r="BH245" s="201">
        <f>IF(N245="sníž. přenesená",J245,0)</f>
        <v>0</v>
      </c>
      <c r="BI245" s="201">
        <f>IF(N245="nulová",J245,0)</f>
        <v>0</v>
      </c>
      <c r="BJ245" s="15" t="s">
        <v>87</v>
      </c>
      <c r="BK245" s="201">
        <f>ROUND(I245*H245,2)</f>
        <v>0</v>
      </c>
      <c r="BL245" s="15" t="s">
        <v>430</v>
      </c>
      <c r="BM245" s="200" t="s">
        <v>1024</v>
      </c>
    </row>
    <row r="246" spans="1:47" s="2" customFormat="1" ht="11.25">
      <c r="A246" s="32"/>
      <c r="B246" s="33"/>
      <c r="C246" s="34"/>
      <c r="D246" s="202" t="s">
        <v>186</v>
      </c>
      <c r="E246" s="34"/>
      <c r="F246" s="203" t="s">
        <v>450</v>
      </c>
      <c r="G246" s="34"/>
      <c r="H246" s="34"/>
      <c r="I246" s="204"/>
      <c r="J246" s="34"/>
      <c r="K246" s="34"/>
      <c r="L246" s="37"/>
      <c r="M246" s="205"/>
      <c r="N246" s="206"/>
      <c r="O246" s="69"/>
      <c r="P246" s="69"/>
      <c r="Q246" s="69"/>
      <c r="R246" s="69"/>
      <c r="S246" s="69"/>
      <c r="T246" s="70"/>
      <c r="U246" s="32"/>
      <c r="V246" s="32"/>
      <c r="W246" s="32"/>
      <c r="X246" s="32"/>
      <c r="Y246" s="32"/>
      <c r="Z246" s="32"/>
      <c r="AA246" s="32"/>
      <c r="AB246" s="32"/>
      <c r="AC246" s="32"/>
      <c r="AD246" s="32"/>
      <c r="AE246" s="32"/>
      <c r="AT246" s="15" t="s">
        <v>186</v>
      </c>
      <c r="AU246" s="15" t="s">
        <v>89</v>
      </c>
    </row>
    <row r="247" spans="1:65" s="2" customFormat="1" ht="14.45" customHeight="1">
      <c r="A247" s="32"/>
      <c r="B247" s="33"/>
      <c r="C247" s="189" t="s">
        <v>404</v>
      </c>
      <c r="D247" s="189" t="s">
        <v>179</v>
      </c>
      <c r="E247" s="190" t="s">
        <v>452</v>
      </c>
      <c r="F247" s="191" t="s">
        <v>453</v>
      </c>
      <c r="G247" s="192" t="s">
        <v>429</v>
      </c>
      <c r="H247" s="193">
        <v>1</v>
      </c>
      <c r="I247" s="194"/>
      <c r="J247" s="195">
        <f>ROUND(I247*H247,2)</f>
        <v>0</v>
      </c>
      <c r="K247" s="191" t="s">
        <v>183</v>
      </c>
      <c r="L247" s="37"/>
      <c r="M247" s="196" t="s">
        <v>1</v>
      </c>
      <c r="N247" s="197" t="s">
        <v>45</v>
      </c>
      <c r="O247" s="69"/>
      <c r="P247" s="198">
        <f>O247*H247</f>
        <v>0</v>
      </c>
      <c r="Q247" s="198">
        <v>0</v>
      </c>
      <c r="R247" s="198">
        <f>Q247*H247</f>
        <v>0</v>
      </c>
      <c r="S247" s="198">
        <v>0</v>
      </c>
      <c r="T247" s="199">
        <f>S247*H247</f>
        <v>0</v>
      </c>
      <c r="U247" s="32"/>
      <c r="V247" s="32"/>
      <c r="W247" s="32"/>
      <c r="X247" s="32"/>
      <c r="Y247" s="32"/>
      <c r="Z247" s="32"/>
      <c r="AA247" s="32"/>
      <c r="AB247" s="32"/>
      <c r="AC247" s="32"/>
      <c r="AD247" s="32"/>
      <c r="AE247" s="32"/>
      <c r="AR247" s="200" t="s">
        <v>430</v>
      </c>
      <c r="AT247" s="200" t="s">
        <v>179</v>
      </c>
      <c r="AU247" s="200" t="s">
        <v>89</v>
      </c>
      <c r="AY247" s="15" t="s">
        <v>177</v>
      </c>
      <c r="BE247" s="201">
        <f>IF(N247="základní",J247,0)</f>
        <v>0</v>
      </c>
      <c r="BF247" s="201">
        <f>IF(N247="snížená",J247,0)</f>
        <v>0</v>
      </c>
      <c r="BG247" s="201">
        <f>IF(N247="zákl. přenesená",J247,0)</f>
        <v>0</v>
      </c>
      <c r="BH247" s="201">
        <f>IF(N247="sníž. přenesená",J247,0)</f>
        <v>0</v>
      </c>
      <c r="BI247" s="201">
        <f>IF(N247="nulová",J247,0)</f>
        <v>0</v>
      </c>
      <c r="BJ247" s="15" t="s">
        <v>87</v>
      </c>
      <c r="BK247" s="201">
        <f>ROUND(I247*H247,2)</f>
        <v>0</v>
      </c>
      <c r="BL247" s="15" t="s">
        <v>430</v>
      </c>
      <c r="BM247" s="200" t="s">
        <v>1025</v>
      </c>
    </row>
    <row r="248" spans="1:47" s="2" customFormat="1" ht="11.25">
      <c r="A248" s="32"/>
      <c r="B248" s="33"/>
      <c r="C248" s="34"/>
      <c r="D248" s="202" t="s">
        <v>186</v>
      </c>
      <c r="E248" s="34"/>
      <c r="F248" s="203" t="s">
        <v>453</v>
      </c>
      <c r="G248" s="34"/>
      <c r="H248" s="34"/>
      <c r="I248" s="204"/>
      <c r="J248" s="34"/>
      <c r="K248" s="34"/>
      <c r="L248" s="37"/>
      <c r="M248" s="205"/>
      <c r="N248" s="206"/>
      <c r="O248" s="69"/>
      <c r="P248" s="69"/>
      <c r="Q248" s="69"/>
      <c r="R248" s="69"/>
      <c r="S248" s="69"/>
      <c r="T248" s="70"/>
      <c r="U248" s="32"/>
      <c r="V248" s="32"/>
      <c r="W248" s="32"/>
      <c r="X248" s="32"/>
      <c r="Y248" s="32"/>
      <c r="Z248" s="32"/>
      <c r="AA248" s="32"/>
      <c r="AB248" s="32"/>
      <c r="AC248" s="32"/>
      <c r="AD248" s="32"/>
      <c r="AE248" s="32"/>
      <c r="AT248" s="15" t="s">
        <v>186</v>
      </c>
      <c r="AU248" s="15" t="s">
        <v>89</v>
      </c>
    </row>
    <row r="249" spans="2:63" s="12" customFormat="1" ht="22.9" customHeight="1">
      <c r="B249" s="173"/>
      <c r="C249" s="174"/>
      <c r="D249" s="175" t="s">
        <v>79</v>
      </c>
      <c r="E249" s="187" t="s">
        <v>455</v>
      </c>
      <c r="F249" s="187" t="s">
        <v>456</v>
      </c>
      <c r="G249" s="174"/>
      <c r="H249" s="174"/>
      <c r="I249" s="177"/>
      <c r="J249" s="188">
        <f>BK249</f>
        <v>0</v>
      </c>
      <c r="K249" s="174"/>
      <c r="L249" s="179"/>
      <c r="M249" s="180"/>
      <c r="N249" s="181"/>
      <c r="O249" s="181"/>
      <c r="P249" s="182">
        <f>SUM(P250:P253)</f>
        <v>0</v>
      </c>
      <c r="Q249" s="181"/>
      <c r="R249" s="182">
        <f>SUM(R250:R253)</f>
        <v>0</v>
      </c>
      <c r="S249" s="181"/>
      <c r="T249" s="183">
        <f>SUM(T250:T253)</f>
        <v>0</v>
      </c>
      <c r="AR249" s="184" t="s">
        <v>207</v>
      </c>
      <c r="AT249" s="185" t="s">
        <v>79</v>
      </c>
      <c r="AU249" s="185" t="s">
        <v>87</v>
      </c>
      <c r="AY249" s="184" t="s">
        <v>177</v>
      </c>
      <c r="BK249" s="186">
        <f>SUM(BK250:BK253)</f>
        <v>0</v>
      </c>
    </row>
    <row r="250" spans="1:65" s="2" customFormat="1" ht="14.45" customHeight="1">
      <c r="A250" s="32"/>
      <c r="B250" s="33"/>
      <c r="C250" s="189" t="s">
        <v>409</v>
      </c>
      <c r="D250" s="189" t="s">
        <v>179</v>
      </c>
      <c r="E250" s="190" t="s">
        <v>458</v>
      </c>
      <c r="F250" s="191" t="s">
        <v>459</v>
      </c>
      <c r="G250" s="192" t="s">
        <v>429</v>
      </c>
      <c r="H250" s="193">
        <v>1</v>
      </c>
      <c r="I250" s="194"/>
      <c r="J250" s="195">
        <f>ROUND(I250*H250,2)</f>
        <v>0</v>
      </c>
      <c r="K250" s="191" t="s">
        <v>183</v>
      </c>
      <c r="L250" s="37"/>
      <c r="M250" s="196" t="s">
        <v>1</v>
      </c>
      <c r="N250" s="197" t="s">
        <v>45</v>
      </c>
      <c r="O250" s="69"/>
      <c r="P250" s="198">
        <f>O250*H250</f>
        <v>0</v>
      </c>
      <c r="Q250" s="198">
        <v>0</v>
      </c>
      <c r="R250" s="198">
        <f>Q250*H250</f>
        <v>0</v>
      </c>
      <c r="S250" s="198">
        <v>0</v>
      </c>
      <c r="T250" s="199">
        <f>S250*H250</f>
        <v>0</v>
      </c>
      <c r="U250" s="32"/>
      <c r="V250" s="32"/>
      <c r="W250" s="32"/>
      <c r="X250" s="32"/>
      <c r="Y250" s="32"/>
      <c r="Z250" s="32"/>
      <c r="AA250" s="32"/>
      <c r="AB250" s="32"/>
      <c r="AC250" s="32"/>
      <c r="AD250" s="32"/>
      <c r="AE250" s="32"/>
      <c r="AR250" s="200" t="s">
        <v>430</v>
      </c>
      <c r="AT250" s="200" t="s">
        <v>179</v>
      </c>
      <c r="AU250" s="200" t="s">
        <v>89</v>
      </c>
      <c r="AY250" s="15" t="s">
        <v>177</v>
      </c>
      <c r="BE250" s="201">
        <f>IF(N250="základní",J250,0)</f>
        <v>0</v>
      </c>
      <c r="BF250" s="201">
        <f>IF(N250="snížená",J250,0)</f>
        <v>0</v>
      </c>
      <c r="BG250" s="201">
        <f>IF(N250="zákl. přenesená",J250,0)</f>
        <v>0</v>
      </c>
      <c r="BH250" s="201">
        <f>IF(N250="sníž. přenesená",J250,0)</f>
        <v>0</v>
      </c>
      <c r="BI250" s="201">
        <f>IF(N250="nulová",J250,0)</f>
        <v>0</v>
      </c>
      <c r="BJ250" s="15" t="s">
        <v>87</v>
      </c>
      <c r="BK250" s="201">
        <f>ROUND(I250*H250,2)</f>
        <v>0</v>
      </c>
      <c r="BL250" s="15" t="s">
        <v>430</v>
      </c>
      <c r="BM250" s="200" t="s">
        <v>1026</v>
      </c>
    </row>
    <row r="251" spans="1:47" s="2" customFormat="1" ht="11.25">
      <c r="A251" s="32"/>
      <c r="B251" s="33"/>
      <c r="C251" s="34"/>
      <c r="D251" s="202" t="s">
        <v>186</v>
      </c>
      <c r="E251" s="34"/>
      <c r="F251" s="203" t="s">
        <v>459</v>
      </c>
      <c r="G251" s="34"/>
      <c r="H251" s="34"/>
      <c r="I251" s="204"/>
      <c r="J251" s="34"/>
      <c r="K251" s="34"/>
      <c r="L251" s="37"/>
      <c r="M251" s="205"/>
      <c r="N251" s="206"/>
      <c r="O251" s="69"/>
      <c r="P251" s="69"/>
      <c r="Q251" s="69"/>
      <c r="R251" s="69"/>
      <c r="S251" s="69"/>
      <c r="T251" s="70"/>
      <c r="U251" s="32"/>
      <c r="V251" s="32"/>
      <c r="W251" s="32"/>
      <c r="X251" s="32"/>
      <c r="Y251" s="32"/>
      <c r="Z251" s="32"/>
      <c r="AA251" s="32"/>
      <c r="AB251" s="32"/>
      <c r="AC251" s="32"/>
      <c r="AD251" s="32"/>
      <c r="AE251" s="32"/>
      <c r="AT251" s="15" t="s">
        <v>186</v>
      </c>
      <c r="AU251" s="15" t="s">
        <v>89</v>
      </c>
    </row>
    <row r="252" spans="1:65" s="2" customFormat="1" ht="14.45" customHeight="1">
      <c r="A252" s="32"/>
      <c r="B252" s="33"/>
      <c r="C252" s="189" t="s">
        <v>417</v>
      </c>
      <c r="D252" s="189" t="s">
        <v>179</v>
      </c>
      <c r="E252" s="190" t="s">
        <v>462</v>
      </c>
      <c r="F252" s="191" t="s">
        <v>463</v>
      </c>
      <c r="G252" s="192" t="s">
        <v>464</v>
      </c>
      <c r="H252" s="193">
        <v>1</v>
      </c>
      <c r="I252" s="194"/>
      <c r="J252" s="195">
        <f>ROUND(I252*H252,2)</f>
        <v>0</v>
      </c>
      <c r="K252" s="191" t="s">
        <v>183</v>
      </c>
      <c r="L252" s="37"/>
      <c r="M252" s="196" t="s">
        <v>1</v>
      </c>
      <c r="N252" s="197" t="s">
        <v>45</v>
      </c>
      <c r="O252" s="69"/>
      <c r="P252" s="198">
        <f>O252*H252</f>
        <v>0</v>
      </c>
      <c r="Q252" s="198">
        <v>0</v>
      </c>
      <c r="R252" s="198">
        <f>Q252*H252</f>
        <v>0</v>
      </c>
      <c r="S252" s="198">
        <v>0</v>
      </c>
      <c r="T252" s="199">
        <f>S252*H252</f>
        <v>0</v>
      </c>
      <c r="U252" s="32"/>
      <c r="V252" s="32"/>
      <c r="W252" s="32"/>
      <c r="X252" s="32"/>
      <c r="Y252" s="32"/>
      <c r="Z252" s="32"/>
      <c r="AA252" s="32"/>
      <c r="AB252" s="32"/>
      <c r="AC252" s="32"/>
      <c r="AD252" s="32"/>
      <c r="AE252" s="32"/>
      <c r="AR252" s="200" t="s">
        <v>430</v>
      </c>
      <c r="AT252" s="200" t="s">
        <v>179</v>
      </c>
      <c r="AU252" s="200" t="s">
        <v>89</v>
      </c>
      <c r="AY252" s="15" t="s">
        <v>177</v>
      </c>
      <c r="BE252" s="201">
        <f>IF(N252="základní",J252,0)</f>
        <v>0</v>
      </c>
      <c r="BF252" s="201">
        <f>IF(N252="snížená",J252,0)</f>
        <v>0</v>
      </c>
      <c r="BG252" s="201">
        <f>IF(N252="zákl. přenesená",J252,0)</f>
        <v>0</v>
      </c>
      <c r="BH252" s="201">
        <f>IF(N252="sníž. přenesená",J252,0)</f>
        <v>0</v>
      </c>
      <c r="BI252" s="201">
        <f>IF(N252="nulová",J252,0)</f>
        <v>0</v>
      </c>
      <c r="BJ252" s="15" t="s">
        <v>87</v>
      </c>
      <c r="BK252" s="201">
        <f>ROUND(I252*H252,2)</f>
        <v>0</v>
      </c>
      <c r="BL252" s="15" t="s">
        <v>430</v>
      </c>
      <c r="BM252" s="200" t="s">
        <v>1027</v>
      </c>
    </row>
    <row r="253" spans="1:47" s="2" customFormat="1" ht="11.25">
      <c r="A253" s="32"/>
      <c r="B253" s="33"/>
      <c r="C253" s="34"/>
      <c r="D253" s="202" t="s">
        <v>186</v>
      </c>
      <c r="E253" s="34"/>
      <c r="F253" s="203" t="s">
        <v>463</v>
      </c>
      <c r="G253" s="34"/>
      <c r="H253" s="34"/>
      <c r="I253" s="204"/>
      <c r="J253" s="34"/>
      <c r="K253" s="34"/>
      <c r="L253" s="37"/>
      <c r="M253" s="205"/>
      <c r="N253" s="206"/>
      <c r="O253" s="69"/>
      <c r="P253" s="69"/>
      <c r="Q253" s="69"/>
      <c r="R253" s="69"/>
      <c r="S253" s="69"/>
      <c r="T253" s="70"/>
      <c r="U253" s="32"/>
      <c r="V253" s="32"/>
      <c r="W253" s="32"/>
      <c r="X253" s="32"/>
      <c r="Y253" s="32"/>
      <c r="Z253" s="32"/>
      <c r="AA253" s="32"/>
      <c r="AB253" s="32"/>
      <c r="AC253" s="32"/>
      <c r="AD253" s="32"/>
      <c r="AE253" s="32"/>
      <c r="AT253" s="15" t="s">
        <v>186</v>
      </c>
      <c r="AU253" s="15" t="s">
        <v>89</v>
      </c>
    </row>
    <row r="254" spans="2:63" s="12" customFormat="1" ht="22.9" customHeight="1">
      <c r="B254" s="173"/>
      <c r="C254" s="174"/>
      <c r="D254" s="175" t="s">
        <v>79</v>
      </c>
      <c r="E254" s="187" t="s">
        <v>466</v>
      </c>
      <c r="F254" s="187" t="s">
        <v>467</v>
      </c>
      <c r="G254" s="174"/>
      <c r="H254" s="174"/>
      <c r="I254" s="177"/>
      <c r="J254" s="188">
        <f>BK254</f>
        <v>0</v>
      </c>
      <c r="K254" s="174"/>
      <c r="L254" s="179"/>
      <c r="M254" s="180"/>
      <c r="N254" s="181"/>
      <c r="O254" s="181"/>
      <c r="P254" s="182">
        <f>SUM(P255:P258)</f>
        <v>0</v>
      </c>
      <c r="Q254" s="181"/>
      <c r="R254" s="182">
        <f>SUM(R255:R258)</f>
        <v>0</v>
      </c>
      <c r="S254" s="181"/>
      <c r="T254" s="183">
        <f>SUM(T255:T258)</f>
        <v>0</v>
      </c>
      <c r="AR254" s="184" t="s">
        <v>207</v>
      </c>
      <c r="AT254" s="185" t="s">
        <v>79</v>
      </c>
      <c r="AU254" s="185" t="s">
        <v>87</v>
      </c>
      <c r="AY254" s="184" t="s">
        <v>177</v>
      </c>
      <c r="BK254" s="186">
        <f>SUM(BK255:BK258)</f>
        <v>0</v>
      </c>
    </row>
    <row r="255" spans="1:65" s="2" customFormat="1" ht="14.45" customHeight="1">
      <c r="A255" s="32"/>
      <c r="B255" s="33"/>
      <c r="C255" s="189" t="s">
        <v>426</v>
      </c>
      <c r="D255" s="189" t="s">
        <v>179</v>
      </c>
      <c r="E255" s="190" t="s">
        <v>469</v>
      </c>
      <c r="F255" s="191" t="s">
        <v>470</v>
      </c>
      <c r="G255" s="192" t="s">
        <v>429</v>
      </c>
      <c r="H255" s="193">
        <v>1</v>
      </c>
      <c r="I255" s="194"/>
      <c r="J255" s="195">
        <f>ROUND(I255*H255,2)</f>
        <v>0</v>
      </c>
      <c r="K255" s="191" t="s">
        <v>183</v>
      </c>
      <c r="L255" s="37"/>
      <c r="M255" s="196" t="s">
        <v>1</v>
      </c>
      <c r="N255" s="197" t="s">
        <v>45</v>
      </c>
      <c r="O255" s="69"/>
      <c r="P255" s="198">
        <f>O255*H255</f>
        <v>0</v>
      </c>
      <c r="Q255" s="198">
        <v>0</v>
      </c>
      <c r="R255" s="198">
        <f>Q255*H255</f>
        <v>0</v>
      </c>
      <c r="S255" s="198">
        <v>0</v>
      </c>
      <c r="T255" s="199">
        <f>S255*H255</f>
        <v>0</v>
      </c>
      <c r="U255" s="32"/>
      <c r="V255" s="32"/>
      <c r="W255" s="32"/>
      <c r="X255" s="32"/>
      <c r="Y255" s="32"/>
      <c r="Z255" s="32"/>
      <c r="AA255" s="32"/>
      <c r="AB255" s="32"/>
      <c r="AC255" s="32"/>
      <c r="AD255" s="32"/>
      <c r="AE255" s="32"/>
      <c r="AR255" s="200" t="s">
        <v>430</v>
      </c>
      <c r="AT255" s="200" t="s">
        <v>179</v>
      </c>
      <c r="AU255" s="200" t="s">
        <v>89</v>
      </c>
      <c r="AY255" s="15" t="s">
        <v>177</v>
      </c>
      <c r="BE255" s="201">
        <f>IF(N255="základní",J255,0)</f>
        <v>0</v>
      </c>
      <c r="BF255" s="201">
        <f>IF(N255="snížená",J255,0)</f>
        <v>0</v>
      </c>
      <c r="BG255" s="201">
        <f>IF(N255="zákl. přenesená",J255,0)</f>
        <v>0</v>
      </c>
      <c r="BH255" s="201">
        <f>IF(N255="sníž. přenesená",J255,0)</f>
        <v>0</v>
      </c>
      <c r="BI255" s="201">
        <f>IF(N255="nulová",J255,0)</f>
        <v>0</v>
      </c>
      <c r="BJ255" s="15" t="s">
        <v>87</v>
      </c>
      <c r="BK255" s="201">
        <f>ROUND(I255*H255,2)</f>
        <v>0</v>
      </c>
      <c r="BL255" s="15" t="s">
        <v>430</v>
      </c>
      <c r="BM255" s="200" t="s">
        <v>1028</v>
      </c>
    </row>
    <row r="256" spans="1:47" s="2" customFormat="1" ht="11.25">
      <c r="A256" s="32"/>
      <c r="B256" s="33"/>
      <c r="C256" s="34"/>
      <c r="D256" s="202" t="s">
        <v>186</v>
      </c>
      <c r="E256" s="34"/>
      <c r="F256" s="203" t="s">
        <v>470</v>
      </c>
      <c r="G256" s="34"/>
      <c r="H256" s="34"/>
      <c r="I256" s="204"/>
      <c r="J256" s="34"/>
      <c r="K256" s="34"/>
      <c r="L256" s="37"/>
      <c r="M256" s="205"/>
      <c r="N256" s="206"/>
      <c r="O256" s="69"/>
      <c r="P256" s="69"/>
      <c r="Q256" s="69"/>
      <c r="R256" s="69"/>
      <c r="S256" s="69"/>
      <c r="T256" s="70"/>
      <c r="U256" s="32"/>
      <c r="V256" s="32"/>
      <c r="W256" s="32"/>
      <c r="X256" s="32"/>
      <c r="Y256" s="32"/>
      <c r="Z256" s="32"/>
      <c r="AA256" s="32"/>
      <c r="AB256" s="32"/>
      <c r="AC256" s="32"/>
      <c r="AD256" s="32"/>
      <c r="AE256" s="32"/>
      <c r="AT256" s="15" t="s">
        <v>186</v>
      </c>
      <c r="AU256" s="15" t="s">
        <v>89</v>
      </c>
    </row>
    <row r="257" spans="1:65" s="2" customFormat="1" ht="14.45" customHeight="1">
      <c r="A257" s="32"/>
      <c r="B257" s="33"/>
      <c r="C257" s="189" t="s">
        <v>432</v>
      </c>
      <c r="D257" s="189" t="s">
        <v>179</v>
      </c>
      <c r="E257" s="190" t="s">
        <v>473</v>
      </c>
      <c r="F257" s="191" t="s">
        <v>474</v>
      </c>
      <c r="G257" s="192" t="s">
        <v>429</v>
      </c>
      <c r="H257" s="193">
        <v>2</v>
      </c>
      <c r="I257" s="194"/>
      <c r="J257" s="195">
        <f>ROUND(I257*H257,2)</f>
        <v>0</v>
      </c>
      <c r="K257" s="191" t="s">
        <v>183</v>
      </c>
      <c r="L257" s="37"/>
      <c r="M257" s="196" t="s">
        <v>1</v>
      </c>
      <c r="N257" s="197" t="s">
        <v>45</v>
      </c>
      <c r="O257" s="69"/>
      <c r="P257" s="198">
        <f>O257*H257</f>
        <v>0</v>
      </c>
      <c r="Q257" s="198">
        <v>0</v>
      </c>
      <c r="R257" s="198">
        <f>Q257*H257</f>
        <v>0</v>
      </c>
      <c r="S257" s="198">
        <v>0</v>
      </c>
      <c r="T257" s="199">
        <f>S257*H257</f>
        <v>0</v>
      </c>
      <c r="U257" s="32"/>
      <c r="V257" s="32"/>
      <c r="W257" s="32"/>
      <c r="X257" s="32"/>
      <c r="Y257" s="32"/>
      <c r="Z257" s="32"/>
      <c r="AA257" s="32"/>
      <c r="AB257" s="32"/>
      <c r="AC257" s="32"/>
      <c r="AD257" s="32"/>
      <c r="AE257" s="32"/>
      <c r="AR257" s="200" t="s">
        <v>430</v>
      </c>
      <c r="AT257" s="200" t="s">
        <v>179</v>
      </c>
      <c r="AU257" s="200" t="s">
        <v>89</v>
      </c>
      <c r="AY257" s="15" t="s">
        <v>177</v>
      </c>
      <c r="BE257" s="201">
        <f>IF(N257="základní",J257,0)</f>
        <v>0</v>
      </c>
      <c r="BF257" s="201">
        <f>IF(N257="snížená",J257,0)</f>
        <v>0</v>
      </c>
      <c r="BG257" s="201">
        <f>IF(N257="zákl. přenesená",J257,0)</f>
        <v>0</v>
      </c>
      <c r="BH257" s="201">
        <f>IF(N257="sníž. přenesená",J257,0)</f>
        <v>0</v>
      </c>
      <c r="BI257" s="201">
        <f>IF(N257="nulová",J257,0)</f>
        <v>0</v>
      </c>
      <c r="BJ257" s="15" t="s">
        <v>87</v>
      </c>
      <c r="BK257" s="201">
        <f>ROUND(I257*H257,2)</f>
        <v>0</v>
      </c>
      <c r="BL257" s="15" t="s">
        <v>430</v>
      </c>
      <c r="BM257" s="200" t="s">
        <v>1029</v>
      </c>
    </row>
    <row r="258" spans="1:47" s="2" customFormat="1" ht="11.25">
      <c r="A258" s="32"/>
      <c r="B258" s="33"/>
      <c r="C258" s="34"/>
      <c r="D258" s="202" t="s">
        <v>186</v>
      </c>
      <c r="E258" s="34"/>
      <c r="F258" s="203" t="s">
        <v>476</v>
      </c>
      <c r="G258" s="34"/>
      <c r="H258" s="34"/>
      <c r="I258" s="204"/>
      <c r="J258" s="34"/>
      <c r="K258" s="34"/>
      <c r="L258" s="37"/>
      <c r="M258" s="205"/>
      <c r="N258" s="206"/>
      <c r="O258" s="69"/>
      <c r="P258" s="69"/>
      <c r="Q258" s="69"/>
      <c r="R258" s="69"/>
      <c r="S258" s="69"/>
      <c r="T258" s="70"/>
      <c r="U258" s="32"/>
      <c r="V258" s="32"/>
      <c r="W258" s="32"/>
      <c r="X258" s="32"/>
      <c r="Y258" s="32"/>
      <c r="Z258" s="32"/>
      <c r="AA258" s="32"/>
      <c r="AB258" s="32"/>
      <c r="AC258" s="32"/>
      <c r="AD258" s="32"/>
      <c r="AE258" s="32"/>
      <c r="AT258" s="15" t="s">
        <v>186</v>
      </c>
      <c r="AU258" s="15" t="s">
        <v>89</v>
      </c>
    </row>
    <row r="259" spans="2:63" s="12" customFormat="1" ht="22.9" customHeight="1">
      <c r="B259" s="173"/>
      <c r="C259" s="174"/>
      <c r="D259" s="175" t="s">
        <v>79</v>
      </c>
      <c r="E259" s="187" t="s">
        <v>477</v>
      </c>
      <c r="F259" s="187" t="s">
        <v>478</v>
      </c>
      <c r="G259" s="174"/>
      <c r="H259" s="174"/>
      <c r="I259" s="177"/>
      <c r="J259" s="188">
        <f>BK259</f>
        <v>0</v>
      </c>
      <c r="K259" s="174"/>
      <c r="L259" s="179"/>
      <c r="M259" s="180"/>
      <c r="N259" s="181"/>
      <c r="O259" s="181"/>
      <c r="P259" s="182">
        <f>SUM(P260:P261)</f>
        <v>0</v>
      </c>
      <c r="Q259" s="181"/>
      <c r="R259" s="182">
        <f>SUM(R260:R261)</f>
        <v>0</v>
      </c>
      <c r="S259" s="181"/>
      <c r="T259" s="183">
        <f>SUM(T260:T261)</f>
        <v>0</v>
      </c>
      <c r="AR259" s="184" t="s">
        <v>207</v>
      </c>
      <c r="AT259" s="185" t="s">
        <v>79</v>
      </c>
      <c r="AU259" s="185" t="s">
        <v>87</v>
      </c>
      <c r="AY259" s="184" t="s">
        <v>177</v>
      </c>
      <c r="BK259" s="186">
        <f>SUM(BK260:BK261)</f>
        <v>0</v>
      </c>
    </row>
    <row r="260" spans="1:65" s="2" customFormat="1" ht="14.45" customHeight="1">
      <c r="A260" s="32"/>
      <c r="B260" s="33"/>
      <c r="C260" s="189" t="s">
        <v>436</v>
      </c>
      <c r="D260" s="189" t="s">
        <v>179</v>
      </c>
      <c r="E260" s="190" t="s">
        <v>480</v>
      </c>
      <c r="F260" s="191" t="s">
        <v>481</v>
      </c>
      <c r="G260" s="192" t="s">
        <v>429</v>
      </c>
      <c r="H260" s="193">
        <v>1</v>
      </c>
      <c r="I260" s="194"/>
      <c r="J260" s="195">
        <f>ROUND(I260*H260,2)</f>
        <v>0</v>
      </c>
      <c r="K260" s="191" t="s">
        <v>183</v>
      </c>
      <c r="L260" s="37"/>
      <c r="M260" s="196" t="s">
        <v>1</v>
      </c>
      <c r="N260" s="197" t="s">
        <v>45</v>
      </c>
      <c r="O260" s="69"/>
      <c r="P260" s="198">
        <f>O260*H260</f>
        <v>0</v>
      </c>
      <c r="Q260" s="198">
        <v>0</v>
      </c>
      <c r="R260" s="198">
        <f>Q260*H260</f>
        <v>0</v>
      </c>
      <c r="S260" s="198">
        <v>0</v>
      </c>
      <c r="T260" s="199">
        <f>S260*H260</f>
        <v>0</v>
      </c>
      <c r="U260" s="32"/>
      <c r="V260" s="32"/>
      <c r="W260" s="32"/>
      <c r="X260" s="32"/>
      <c r="Y260" s="32"/>
      <c r="Z260" s="32"/>
      <c r="AA260" s="32"/>
      <c r="AB260" s="32"/>
      <c r="AC260" s="32"/>
      <c r="AD260" s="32"/>
      <c r="AE260" s="32"/>
      <c r="AR260" s="200" t="s">
        <v>430</v>
      </c>
      <c r="AT260" s="200" t="s">
        <v>179</v>
      </c>
      <c r="AU260" s="200" t="s">
        <v>89</v>
      </c>
      <c r="AY260" s="15" t="s">
        <v>177</v>
      </c>
      <c r="BE260" s="201">
        <f>IF(N260="základní",J260,0)</f>
        <v>0</v>
      </c>
      <c r="BF260" s="201">
        <f>IF(N260="snížená",J260,0)</f>
        <v>0</v>
      </c>
      <c r="BG260" s="201">
        <f>IF(N260="zákl. přenesená",J260,0)</f>
        <v>0</v>
      </c>
      <c r="BH260" s="201">
        <f>IF(N260="sníž. přenesená",J260,0)</f>
        <v>0</v>
      </c>
      <c r="BI260" s="201">
        <f>IF(N260="nulová",J260,0)</f>
        <v>0</v>
      </c>
      <c r="BJ260" s="15" t="s">
        <v>87</v>
      </c>
      <c r="BK260" s="201">
        <f>ROUND(I260*H260,2)</f>
        <v>0</v>
      </c>
      <c r="BL260" s="15" t="s">
        <v>430</v>
      </c>
      <c r="BM260" s="200" t="s">
        <v>1030</v>
      </c>
    </row>
    <row r="261" spans="1:47" s="2" customFormat="1" ht="11.25">
      <c r="A261" s="32"/>
      <c r="B261" s="33"/>
      <c r="C261" s="34"/>
      <c r="D261" s="202" t="s">
        <v>186</v>
      </c>
      <c r="E261" s="34"/>
      <c r="F261" s="203" t="s">
        <v>481</v>
      </c>
      <c r="G261" s="34"/>
      <c r="H261" s="34"/>
      <c r="I261" s="204"/>
      <c r="J261" s="34"/>
      <c r="K261" s="34"/>
      <c r="L261" s="37"/>
      <c r="M261" s="205"/>
      <c r="N261" s="206"/>
      <c r="O261" s="69"/>
      <c r="P261" s="69"/>
      <c r="Q261" s="69"/>
      <c r="R261" s="69"/>
      <c r="S261" s="69"/>
      <c r="T261" s="70"/>
      <c r="U261" s="32"/>
      <c r="V261" s="32"/>
      <c r="W261" s="32"/>
      <c r="X261" s="32"/>
      <c r="Y261" s="32"/>
      <c r="Z261" s="32"/>
      <c r="AA261" s="32"/>
      <c r="AB261" s="32"/>
      <c r="AC261" s="32"/>
      <c r="AD261" s="32"/>
      <c r="AE261" s="32"/>
      <c r="AT261" s="15" t="s">
        <v>186</v>
      </c>
      <c r="AU261" s="15" t="s">
        <v>89</v>
      </c>
    </row>
    <row r="262" spans="2:63" s="12" customFormat="1" ht="22.9" customHeight="1">
      <c r="B262" s="173"/>
      <c r="C262" s="174"/>
      <c r="D262" s="175" t="s">
        <v>79</v>
      </c>
      <c r="E262" s="187" t="s">
        <v>483</v>
      </c>
      <c r="F262" s="187" t="s">
        <v>484</v>
      </c>
      <c r="G262" s="174"/>
      <c r="H262" s="174"/>
      <c r="I262" s="177"/>
      <c r="J262" s="188">
        <f>BK262</f>
        <v>0</v>
      </c>
      <c r="K262" s="174"/>
      <c r="L262" s="179"/>
      <c r="M262" s="180"/>
      <c r="N262" s="181"/>
      <c r="O262" s="181"/>
      <c r="P262" s="182">
        <f>SUM(P263:P265)</f>
        <v>0</v>
      </c>
      <c r="Q262" s="181"/>
      <c r="R262" s="182">
        <f>SUM(R263:R265)</f>
        <v>0</v>
      </c>
      <c r="S262" s="181"/>
      <c r="T262" s="183">
        <f>SUM(T263:T265)</f>
        <v>0</v>
      </c>
      <c r="AR262" s="184" t="s">
        <v>207</v>
      </c>
      <c r="AT262" s="185" t="s">
        <v>79</v>
      </c>
      <c r="AU262" s="185" t="s">
        <v>87</v>
      </c>
      <c r="AY262" s="184" t="s">
        <v>177</v>
      </c>
      <c r="BK262" s="186">
        <f>SUM(BK263:BK265)</f>
        <v>0</v>
      </c>
    </row>
    <row r="263" spans="1:65" s="2" customFormat="1" ht="14.45" customHeight="1">
      <c r="A263" s="32"/>
      <c r="B263" s="33"/>
      <c r="C263" s="189" t="s">
        <v>442</v>
      </c>
      <c r="D263" s="189" t="s">
        <v>179</v>
      </c>
      <c r="E263" s="190" t="s">
        <v>486</v>
      </c>
      <c r="F263" s="191" t="s">
        <v>487</v>
      </c>
      <c r="G263" s="192" t="s">
        <v>488</v>
      </c>
      <c r="H263" s="193">
        <v>1</v>
      </c>
      <c r="I263" s="194"/>
      <c r="J263" s="195">
        <f>ROUND(I263*H263,2)</f>
        <v>0</v>
      </c>
      <c r="K263" s="191" t="s">
        <v>183</v>
      </c>
      <c r="L263" s="37"/>
      <c r="M263" s="196" t="s">
        <v>1</v>
      </c>
      <c r="N263" s="197" t="s">
        <v>45</v>
      </c>
      <c r="O263" s="69"/>
      <c r="P263" s="198">
        <f>O263*H263</f>
        <v>0</v>
      </c>
      <c r="Q263" s="198">
        <v>0</v>
      </c>
      <c r="R263" s="198">
        <f>Q263*H263</f>
        <v>0</v>
      </c>
      <c r="S263" s="198">
        <v>0</v>
      </c>
      <c r="T263" s="199">
        <f>S263*H263</f>
        <v>0</v>
      </c>
      <c r="U263" s="32"/>
      <c r="V263" s="32"/>
      <c r="W263" s="32"/>
      <c r="X263" s="32"/>
      <c r="Y263" s="32"/>
      <c r="Z263" s="32"/>
      <c r="AA263" s="32"/>
      <c r="AB263" s="32"/>
      <c r="AC263" s="32"/>
      <c r="AD263" s="32"/>
      <c r="AE263" s="32"/>
      <c r="AR263" s="200" t="s">
        <v>430</v>
      </c>
      <c r="AT263" s="200" t="s">
        <v>179</v>
      </c>
      <c r="AU263" s="200" t="s">
        <v>89</v>
      </c>
      <c r="AY263" s="15" t="s">
        <v>177</v>
      </c>
      <c r="BE263" s="201">
        <f>IF(N263="základní",J263,0)</f>
        <v>0</v>
      </c>
      <c r="BF263" s="201">
        <f>IF(N263="snížená",J263,0)</f>
        <v>0</v>
      </c>
      <c r="BG263" s="201">
        <f>IF(N263="zákl. přenesená",J263,0)</f>
        <v>0</v>
      </c>
      <c r="BH263" s="201">
        <f>IF(N263="sníž. přenesená",J263,0)</f>
        <v>0</v>
      </c>
      <c r="BI263" s="201">
        <f>IF(N263="nulová",J263,0)</f>
        <v>0</v>
      </c>
      <c r="BJ263" s="15" t="s">
        <v>87</v>
      </c>
      <c r="BK263" s="201">
        <f>ROUND(I263*H263,2)</f>
        <v>0</v>
      </c>
      <c r="BL263" s="15" t="s">
        <v>430</v>
      </c>
      <c r="BM263" s="200" t="s">
        <v>1031</v>
      </c>
    </row>
    <row r="264" spans="1:47" s="2" customFormat="1" ht="11.25">
      <c r="A264" s="32"/>
      <c r="B264" s="33"/>
      <c r="C264" s="34"/>
      <c r="D264" s="202" t="s">
        <v>186</v>
      </c>
      <c r="E264" s="34"/>
      <c r="F264" s="203" t="s">
        <v>490</v>
      </c>
      <c r="G264" s="34"/>
      <c r="H264" s="34"/>
      <c r="I264" s="204"/>
      <c r="J264" s="34"/>
      <c r="K264" s="34"/>
      <c r="L264" s="37"/>
      <c r="M264" s="205"/>
      <c r="N264" s="206"/>
      <c r="O264" s="69"/>
      <c r="P264" s="69"/>
      <c r="Q264" s="69"/>
      <c r="R264" s="69"/>
      <c r="S264" s="69"/>
      <c r="T264" s="70"/>
      <c r="U264" s="32"/>
      <c r="V264" s="32"/>
      <c r="W264" s="32"/>
      <c r="X264" s="32"/>
      <c r="Y264" s="32"/>
      <c r="Z264" s="32"/>
      <c r="AA264" s="32"/>
      <c r="AB264" s="32"/>
      <c r="AC264" s="32"/>
      <c r="AD264" s="32"/>
      <c r="AE264" s="32"/>
      <c r="AT264" s="15" t="s">
        <v>186</v>
      </c>
      <c r="AU264" s="15" t="s">
        <v>89</v>
      </c>
    </row>
    <row r="265" spans="1:47" s="2" customFormat="1" ht="39">
      <c r="A265" s="32"/>
      <c r="B265" s="33"/>
      <c r="C265" s="34"/>
      <c r="D265" s="202" t="s">
        <v>188</v>
      </c>
      <c r="E265" s="34"/>
      <c r="F265" s="207" t="s">
        <v>491</v>
      </c>
      <c r="G265" s="34"/>
      <c r="H265" s="34"/>
      <c r="I265" s="204"/>
      <c r="J265" s="34"/>
      <c r="K265" s="34"/>
      <c r="L265" s="37"/>
      <c r="M265" s="205"/>
      <c r="N265" s="206"/>
      <c r="O265" s="69"/>
      <c r="P265" s="69"/>
      <c r="Q265" s="69"/>
      <c r="R265" s="69"/>
      <c r="S265" s="69"/>
      <c r="T265" s="70"/>
      <c r="U265" s="32"/>
      <c r="V265" s="32"/>
      <c r="W265" s="32"/>
      <c r="X265" s="32"/>
      <c r="Y265" s="32"/>
      <c r="Z265" s="32"/>
      <c r="AA265" s="32"/>
      <c r="AB265" s="32"/>
      <c r="AC265" s="32"/>
      <c r="AD265" s="32"/>
      <c r="AE265" s="32"/>
      <c r="AT265" s="15" t="s">
        <v>188</v>
      </c>
      <c r="AU265" s="15" t="s">
        <v>89</v>
      </c>
    </row>
    <row r="266" spans="2:63" s="12" customFormat="1" ht="22.9" customHeight="1">
      <c r="B266" s="173"/>
      <c r="C266" s="174"/>
      <c r="D266" s="175" t="s">
        <v>79</v>
      </c>
      <c r="E266" s="187" t="s">
        <v>492</v>
      </c>
      <c r="F266" s="187" t="s">
        <v>493</v>
      </c>
      <c r="G266" s="174"/>
      <c r="H266" s="174"/>
      <c r="I266" s="177"/>
      <c r="J266" s="188">
        <f>BK266</f>
        <v>0</v>
      </c>
      <c r="K266" s="174"/>
      <c r="L266" s="179"/>
      <c r="M266" s="180"/>
      <c r="N266" s="181"/>
      <c r="O266" s="181"/>
      <c r="P266" s="182">
        <f>SUM(P267:P268)</f>
        <v>0</v>
      </c>
      <c r="Q266" s="181"/>
      <c r="R266" s="182">
        <f>SUM(R267:R268)</f>
        <v>0</v>
      </c>
      <c r="S266" s="181"/>
      <c r="T266" s="183">
        <f>SUM(T267:T268)</f>
        <v>0</v>
      </c>
      <c r="AR266" s="184" t="s">
        <v>207</v>
      </c>
      <c r="AT266" s="185" t="s">
        <v>79</v>
      </c>
      <c r="AU266" s="185" t="s">
        <v>87</v>
      </c>
      <c r="AY266" s="184" t="s">
        <v>177</v>
      </c>
      <c r="BK266" s="186">
        <f>SUM(BK267:BK268)</f>
        <v>0</v>
      </c>
    </row>
    <row r="267" spans="1:65" s="2" customFormat="1" ht="14.45" customHeight="1">
      <c r="A267" s="32"/>
      <c r="B267" s="33"/>
      <c r="C267" s="189" t="s">
        <v>446</v>
      </c>
      <c r="D267" s="189" t="s">
        <v>179</v>
      </c>
      <c r="E267" s="190" t="s">
        <v>495</v>
      </c>
      <c r="F267" s="191" t="s">
        <v>496</v>
      </c>
      <c r="G267" s="192" t="s">
        <v>429</v>
      </c>
      <c r="H267" s="193">
        <v>1</v>
      </c>
      <c r="I267" s="194"/>
      <c r="J267" s="195">
        <f>ROUND(I267*H267,2)</f>
        <v>0</v>
      </c>
      <c r="K267" s="191" t="s">
        <v>183</v>
      </c>
      <c r="L267" s="37"/>
      <c r="M267" s="196" t="s">
        <v>1</v>
      </c>
      <c r="N267" s="197" t="s">
        <v>45</v>
      </c>
      <c r="O267" s="69"/>
      <c r="P267" s="198">
        <f>O267*H267</f>
        <v>0</v>
      </c>
      <c r="Q267" s="198">
        <v>0</v>
      </c>
      <c r="R267" s="198">
        <f>Q267*H267</f>
        <v>0</v>
      </c>
      <c r="S267" s="198">
        <v>0</v>
      </c>
      <c r="T267" s="199">
        <f>S267*H267</f>
        <v>0</v>
      </c>
      <c r="U267" s="32"/>
      <c r="V267" s="32"/>
      <c r="W267" s="32"/>
      <c r="X267" s="32"/>
      <c r="Y267" s="32"/>
      <c r="Z267" s="32"/>
      <c r="AA267" s="32"/>
      <c r="AB267" s="32"/>
      <c r="AC267" s="32"/>
      <c r="AD267" s="32"/>
      <c r="AE267" s="32"/>
      <c r="AR267" s="200" t="s">
        <v>430</v>
      </c>
      <c r="AT267" s="200" t="s">
        <v>179</v>
      </c>
      <c r="AU267" s="200" t="s">
        <v>89</v>
      </c>
      <c r="AY267" s="15" t="s">
        <v>177</v>
      </c>
      <c r="BE267" s="201">
        <f>IF(N267="základní",J267,0)</f>
        <v>0</v>
      </c>
      <c r="BF267" s="201">
        <f>IF(N267="snížená",J267,0)</f>
        <v>0</v>
      </c>
      <c r="BG267" s="201">
        <f>IF(N267="zákl. přenesená",J267,0)</f>
        <v>0</v>
      </c>
      <c r="BH267" s="201">
        <f>IF(N267="sníž. přenesená",J267,0)</f>
        <v>0</v>
      </c>
      <c r="BI267" s="201">
        <f>IF(N267="nulová",J267,0)</f>
        <v>0</v>
      </c>
      <c r="BJ267" s="15" t="s">
        <v>87</v>
      </c>
      <c r="BK267" s="201">
        <f>ROUND(I267*H267,2)</f>
        <v>0</v>
      </c>
      <c r="BL267" s="15" t="s">
        <v>430</v>
      </c>
      <c r="BM267" s="200" t="s">
        <v>1032</v>
      </c>
    </row>
    <row r="268" spans="1:47" s="2" customFormat="1" ht="11.25">
      <c r="A268" s="32"/>
      <c r="B268" s="33"/>
      <c r="C268" s="34"/>
      <c r="D268" s="202" t="s">
        <v>186</v>
      </c>
      <c r="E268" s="34"/>
      <c r="F268" s="203" t="s">
        <v>498</v>
      </c>
      <c r="G268" s="34"/>
      <c r="H268" s="34"/>
      <c r="I268" s="204"/>
      <c r="J268" s="34"/>
      <c r="K268" s="34"/>
      <c r="L268" s="37"/>
      <c r="M268" s="218"/>
      <c r="N268" s="219"/>
      <c r="O268" s="220"/>
      <c r="P268" s="220"/>
      <c r="Q268" s="220"/>
      <c r="R268" s="220"/>
      <c r="S268" s="220"/>
      <c r="T268" s="221"/>
      <c r="U268" s="32"/>
      <c r="V268" s="32"/>
      <c r="W268" s="32"/>
      <c r="X268" s="32"/>
      <c r="Y268" s="32"/>
      <c r="Z268" s="32"/>
      <c r="AA268" s="32"/>
      <c r="AB268" s="32"/>
      <c r="AC268" s="32"/>
      <c r="AD268" s="32"/>
      <c r="AE268" s="32"/>
      <c r="AT268" s="15" t="s">
        <v>186</v>
      </c>
      <c r="AU268" s="15" t="s">
        <v>89</v>
      </c>
    </row>
    <row r="269" spans="1:31" s="2" customFormat="1" ht="6.95" customHeight="1">
      <c r="A269" s="32"/>
      <c r="B269" s="52"/>
      <c r="C269" s="53"/>
      <c r="D269" s="53"/>
      <c r="E269" s="53"/>
      <c r="F269" s="53"/>
      <c r="G269" s="53"/>
      <c r="H269" s="53"/>
      <c r="I269" s="53"/>
      <c r="J269" s="53"/>
      <c r="K269" s="53"/>
      <c r="L269" s="37"/>
      <c r="M269" s="32"/>
      <c r="O269" s="32"/>
      <c r="P269" s="32"/>
      <c r="Q269" s="32"/>
      <c r="R269" s="32"/>
      <c r="S269" s="32"/>
      <c r="T269" s="32"/>
      <c r="U269" s="32"/>
      <c r="V269" s="32"/>
      <c r="W269" s="32"/>
      <c r="X269" s="32"/>
      <c r="Y269" s="32"/>
      <c r="Z269" s="32"/>
      <c r="AA269" s="32"/>
      <c r="AB269" s="32"/>
      <c r="AC269" s="32"/>
      <c r="AD269" s="32"/>
      <c r="AE269" s="32"/>
    </row>
  </sheetData>
  <sheetProtection algorithmName="SHA-512" hashValue="1oM56xgWV++M03wFvjFTmdr7GvhugGSsn07ceO87EGfuNnO77ezEprK6ZTawcWowZlHfEbUj39bWOmfZsX+64Q==" saltValue="pAq+Xbg0FX+Y/PLF/DdBNxygP0JZKdLLZnr97eCFbNMwzQj80Qq0sR/1FG4ouvyTRqWD6hotHG6MfSv1MxVOeg==" spinCount="100000" sheet="1" objects="1" scenarios="1" formatColumns="0" formatRows="0" autoFilter="0"/>
  <autoFilter ref="C127:K268"/>
  <mergeCells count="9">
    <mergeCell ref="E87:H87"/>
    <mergeCell ref="E118:H118"/>
    <mergeCell ref="E120:H12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2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108</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1:31" s="2" customFormat="1" ht="12" customHeight="1">
      <c r="A8" s="32"/>
      <c r="B8" s="37"/>
      <c r="C8" s="32"/>
      <c r="D8" s="117" t="s">
        <v>137</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81" t="s">
        <v>1033</v>
      </c>
      <c r="F9" s="280"/>
      <c r="G9" s="280"/>
      <c r="H9" s="280"/>
      <c r="I9" s="32"/>
      <c r="J9" s="32"/>
      <c r="K9" s="32"/>
      <c r="L9" s="49"/>
      <c r="S9" s="32"/>
      <c r="T9" s="32"/>
      <c r="U9" s="32"/>
      <c r="V9" s="32"/>
      <c r="W9" s="32"/>
      <c r="X9" s="32"/>
      <c r="Y9" s="32"/>
      <c r="Z9" s="32"/>
      <c r="AA9" s="32"/>
      <c r="AB9" s="32"/>
      <c r="AC9" s="32"/>
      <c r="AD9" s="32"/>
      <c r="AE9" s="32"/>
    </row>
    <row r="10" spans="1:31" s="2" customFormat="1" ht="11.25">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18</v>
      </c>
      <c r="E11" s="32"/>
      <c r="F11" s="108" t="s">
        <v>1</v>
      </c>
      <c r="G11" s="32"/>
      <c r="H11" s="32"/>
      <c r="I11" s="117" t="s">
        <v>19</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20</v>
      </c>
      <c r="E12" s="32"/>
      <c r="F12" s="108" t="s">
        <v>21</v>
      </c>
      <c r="G12" s="32"/>
      <c r="H12" s="32"/>
      <c r="I12" s="117" t="s">
        <v>22</v>
      </c>
      <c r="J12" s="118" t="str">
        <f>'Rekapitulace stavby'!AN8</f>
        <v>18. 4. 2020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24</v>
      </c>
      <c r="E14" s="32"/>
      <c r="F14" s="32"/>
      <c r="G14" s="32"/>
      <c r="H14" s="32"/>
      <c r="I14" s="117" t="s">
        <v>25</v>
      </c>
      <c r="J14" s="108" t="s">
        <v>26</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27</v>
      </c>
      <c r="F15" s="32"/>
      <c r="G15" s="32"/>
      <c r="H15" s="32"/>
      <c r="I15" s="117" t="s">
        <v>28</v>
      </c>
      <c r="J15" s="108" t="s">
        <v>29</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30</v>
      </c>
      <c r="E17" s="32"/>
      <c r="F17" s="32"/>
      <c r="G17" s="32"/>
      <c r="H17" s="32"/>
      <c r="I17" s="117" t="s">
        <v>25</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282" t="str">
        <f>'Rekapitulace stavby'!E14</f>
        <v>Vyplň údaj</v>
      </c>
      <c r="F18" s="283"/>
      <c r="G18" s="283"/>
      <c r="H18" s="283"/>
      <c r="I18" s="117" t="s">
        <v>28</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32</v>
      </c>
      <c r="E20" s="32"/>
      <c r="F20" s="32"/>
      <c r="G20" s="32"/>
      <c r="H20" s="32"/>
      <c r="I20" s="117" t="s">
        <v>25</v>
      </c>
      <c r="J20" s="108" t="s">
        <v>33</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34</v>
      </c>
      <c r="F21" s="32"/>
      <c r="G21" s="32"/>
      <c r="H21" s="32"/>
      <c r="I21" s="117" t="s">
        <v>28</v>
      </c>
      <c r="J21" s="108" t="s">
        <v>35</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37</v>
      </c>
      <c r="E23" s="32"/>
      <c r="F23" s="32"/>
      <c r="G23" s="32"/>
      <c r="H23" s="32"/>
      <c r="I23" s="117" t="s">
        <v>25</v>
      </c>
      <c r="J23" s="108" t="str">
        <f>IF('Rekapitulace stavby'!AN19="","",'Rekapitulace stavby'!AN19)</f>
        <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tr">
        <f>IF('Rekapitulace stavby'!E20="","",'Rekapitulace stavby'!E20)</f>
        <v xml:space="preserve"> </v>
      </c>
      <c r="F24" s="32"/>
      <c r="G24" s="32"/>
      <c r="H24" s="32"/>
      <c r="I24" s="117" t="s">
        <v>28</v>
      </c>
      <c r="J24" s="108" t="str">
        <f>IF('Rekapitulace stavby'!AN20="","",'Rekapitulace stavby'!AN20)</f>
        <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39</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284" t="s">
        <v>1</v>
      </c>
      <c r="F27" s="284"/>
      <c r="G27" s="284"/>
      <c r="H27" s="28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40</v>
      </c>
      <c r="E30" s="32"/>
      <c r="F30" s="32"/>
      <c r="G30" s="32"/>
      <c r="H30" s="32"/>
      <c r="I30" s="32"/>
      <c r="J30" s="124">
        <f>ROUND(J128,2)</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42</v>
      </c>
      <c r="G32" s="32"/>
      <c r="H32" s="32"/>
      <c r="I32" s="125" t="s">
        <v>41</v>
      </c>
      <c r="J32" s="125" t="s">
        <v>43</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44</v>
      </c>
      <c r="E33" s="117" t="s">
        <v>45</v>
      </c>
      <c r="F33" s="127">
        <f>ROUND((SUM(BE128:BE234)),2)</f>
        <v>0</v>
      </c>
      <c r="G33" s="32"/>
      <c r="H33" s="32"/>
      <c r="I33" s="128">
        <v>0.21</v>
      </c>
      <c r="J33" s="127">
        <f>ROUND(((SUM(BE128:BE234))*I33),2)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46</v>
      </c>
      <c r="F34" s="127">
        <f>ROUND((SUM(BF128:BF234)),2)</f>
        <v>0</v>
      </c>
      <c r="G34" s="32"/>
      <c r="H34" s="32"/>
      <c r="I34" s="128">
        <v>0.15</v>
      </c>
      <c r="J34" s="127">
        <f>ROUND(((SUM(BF128:BF234))*I34),2)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47</v>
      </c>
      <c r="F35" s="127">
        <f>ROUND((SUM(BG128:BG234)),2)</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48</v>
      </c>
      <c r="F36" s="127">
        <f>ROUND((SUM(BH128:BH234)),2)</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49</v>
      </c>
      <c r="F37" s="127">
        <f>ROUND((SUM(BI128:BI234)),2)</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50</v>
      </c>
      <c r="E39" s="131"/>
      <c r="F39" s="131"/>
      <c r="G39" s="132" t="s">
        <v>51</v>
      </c>
      <c r="H39" s="133" t="s">
        <v>52</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137</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38" t="str">
        <f>E9</f>
        <v xml:space="preserve">202004014 - SO 104 - Polní cesta VPC 11 </v>
      </c>
      <c r="F87" s="287"/>
      <c r="G87" s="287"/>
      <c r="H87" s="287"/>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20</v>
      </c>
      <c r="D89" s="34"/>
      <c r="E89" s="34"/>
      <c r="F89" s="25" t="str">
        <f>F12</f>
        <v>Řevníčov</v>
      </c>
      <c r="G89" s="34"/>
      <c r="H89" s="34"/>
      <c r="I89" s="27" t="s">
        <v>22</v>
      </c>
      <c r="J89" s="64" t="str">
        <f>IF(J12="","",J12)</f>
        <v>18. 4. 2020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7" t="s">
        <v>24</v>
      </c>
      <c r="D91" s="34"/>
      <c r="E91" s="34"/>
      <c r="F91" s="25" t="str">
        <f>E15</f>
        <v>Státní pozemkový úřad</v>
      </c>
      <c r="G91" s="34"/>
      <c r="H91" s="34"/>
      <c r="I91" s="27" t="s">
        <v>32</v>
      </c>
      <c r="J91" s="30" t="str">
        <f>E21</f>
        <v>S-pro servis s.r.o.</v>
      </c>
      <c r="K91" s="34"/>
      <c r="L91" s="49"/>
      <c r="S91" s="32"/>
      <c r="T91" s="32"/>
      <c r="U91" s="32"/>
      <c r="V91" s="32"/>
      <c r="W91" s="32"/>
      <c r="X91" s="32"/>
      <c r="Y91" s="32"/>
      <c r="Z91" s="32"/>
      <c r="AA91" s="32"/>
      <c r="AB91" s="32"/>
      <c r="AC91" s="32"/>
      <c r="AD91" s="32"/>
      <c r="AE91" s="32"/>
    </row>
    <row r="92" spans="1:31" s="2" customFormat="1" ht="15.2" customHeight="1">
      <c r="A92" s="32"/>
      <c r="B92" s="33"/>
      <c r="C92" s="27" t="s">
        <v>30</v>
      </c>
      <c r="D92" s="34"/>
      <c r="E92" s="34"/>
      <c r="F92" s="25" t="str">
        <f>IF(E18="","",E18)</f>
        <v>Vyplň údaj</v>
      </c>
      <c r="G92" s="34"/>
      <c r="H92" s="34"/>
      <c r="I92" s="27" t="s">
        <v>37</v>
      </c>
      <c r="J92" s="30" t="str">
        <f>E24</f>
        <v xml:space="preserve"> </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142</v>
      </c>
      <c r="D94" s="148"/>
      <c r="E94" s="148"/>
      <c r="F94" s="148"/>
      <c r="G94" s="148"/>
      <c r="H94" s="148"/>
      <c r="I94" s="148"/>
      <c r="J94" s="149" t="s">
        <v>143</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144</v>
      </c>
      <c r="D96" s="34"/>
      <c r="E96" s="34"/>
      <c r="F96" s="34"/>
      <c r="G96" s="34"/>
      <c r="H96" s="34"/>
      <c r="I96" s="34"/>
      <c r="J96" s="82">
        <f>J128</f>
        <v>0</v>
      </c>
      <c r="K96" s="34"/>
      <c r="L96" s="49"/>
      <c r="S96" s="32"/>
      <c r="T96" s="32"/>
      <c r="U96" s="32"/>
      <c r="V96" s="32"/>
      <c r="W96" s="32"/>
      <c r="X96" s="32"/>
      <c r="Y96" s="32"/>
      <c r="Z96" s="32"/>
      <c r="AA96" s="32"/>
      <c r="AB96" s="32"/>
      <c r="AC96" s="32"/>
      <c r="AD96" s="32"/>
      <c r="AE96" s="32"/>
      <c r="AU96" s="15" t="s">
        <v>145</v>
      </c>
    </row>
    <row r="97" spans="2:12" s="9" customFormat="1" ht="24.95" customHeight="1">
      <c r="B97" s="151"/>
      <c r="C97" s="152"/>
      <c r="D97" s="153" t="s">
        <v>146</v>
      </c>
      <c r="E97" s="154"/>
      <c r="F97" s="154"/>
      <c r="G97" s="154"/>
      <c r="H97" s="154"/>
      <c r="I97" s="154"/>
      <c r="J97" s="155">
        <f>J129</f>
        <v>0</v>
      </c>
      <c r="K97" s="152"/>
      <c r="L97" s="156"/>
    </row>
    <row r="98" spans="2:12" s="10" customFormat="1" ht="19.9" customHeight="1">
      <c r="B98" s="157"/>
      <c r="C98" s="102"/>
      <c r="D98" s="158" t="s">
        <v>147</v>
      </c>
      <c r="E98" s="159"/>
      <c r="F98" s="159"/>
      <c r="G98" s="159"/>
      <c r="H98" s="159"/>
      <c r="I98" s="159"/>
      <c r="J98" s="160">
        <f>J130</f>
        <v>0</v>
      </c>
      <c r="K98" s="102"/>
      <c r="L98" s="161"/>
    </row>
    <row r="99" spans="2:12" s="10" customFormat="1" ht="19.9" customHeight="1">
      <c r="B99" s="157"/>
      <c r="C99" s="102"/>
      <c r="D99" s="158" t="s">
        <v>150</v>
      </c>
      <c r="E99" s="159"/>
      <c r="F99" s="159"/>
      <c r="G99" s="159"/>
      <c r="H99" s="159"/>
      <c r="I99" s="159"/>
      <c r="J99" s="160">
        <f>J168</f>
        <v>0</v>
      </c>
      <c r="K99" s="102"/>
      <c r="L99" s="161"/>
    </row>
    <row r="100" spans="2:12" s="10" customFormat="1" ht="19.9" customHeight="1">
      <c r="B100" s="157"/>
      <c r="C100" s="102"/>
      <c r="D100" s="158" t="s">
        <v>151</v>
      </c>
      <c r="E100" s="159"/>
      <c r="F100" s="159"/>
      <c r="G100" s="159"/>
      <c r="H100" s="159"/>
      <c r="I100" s="159"/>
      <c r="J100" s="160">
        <f>J182</f>
        <v>0</v>
      </c>
      <c r="K100" s="102"/>
      <c r="L100" s="161"/>
    </row>
    <row r="101" spans="2:12" s="10" customFormat="1" ht="19.9" customHeight="1">
      <c r="B101" s="157"/>
      <c r="C101" s="102"/>
      <c r="D101" s="158" t="s">
        <v>154</v>
      </c>
      <c r="E101" s="159"/>
      <c r="F101" s="159"/>
      <c r="G101" s="159"/>
      <c r="H101" s="159"/>
      <c r="I101" s="159"/>
      <c r="J101" s="160">
        <f>J196</f>
        <v>0</v>
      </c>
      <c r="K101" s="102"/>
      <c r="L101" s="161"/>
    </row>
    <row r="102" spans="2:12" s="9" customFormat="1" ht="24.95" customHeight="1">
      <c r="B102" s="151"/>
      <c r="C102" s="152"/>
      <c r="D102" s="153" t="s">
        <v>155</v>
      </c>
      <c r="E102" s="154"/>
      <c r="F102" s="154"/>
      <c r="G102" s="154"/>
      <c r="H102" s="154"/>
      <c r="I102" s="154"/>
      <c r="J102" s="155">
        <f>J199</f>
        <v>0</v>
      </c>
      <c r="K102" s="152"/>
      <c r="L102" s="156"/>
    </row>
    <row r="103" spans="2:12" s="10" customFormat="1" ht="19.9" customHeight="1">
      <c r="B103" s="157"/>
      <c r="C103" s="102"/>
      <c r="D103" s="158" t="s">
        <v>156</v>
      </c>
      <c r="E103" s="159"/>
      <c r="F103" s="159"/>
      <c r="G103" s="159"/>
      <c r="H103" s="159"/>
      <c r="I103" s="159"/>
      <c r="J103" s="160">
        <f>J200</f>
        <v>0</v>
      </c>
      <c r="K103" s="102"/>
      <c r="L103" s="161"/>
    </row>
    <row r="104" spans="2:12" s="10" customFormat="1" ht="19.9" customHeight="1">
      <c r="B104" s="157"/>
      <c r="C104" s="102"/>
      <c r="D104" s="158" t="s">
        <v>157</v>
      </c>
      <c r="E104" s="159"/>
      <c r="F104" s="159"/>
      <c r="G104" s="159"/>
      <c r="H104" s="159"/>
      <c r="I104" s="159"/>
      <c r="J104" s="160">
        <f>J215</f>
        <v>0</v>
      </c>
      <c r="K104" s="102"/>
      <c r="L104" s="161"/>
    </row>
    <row r="105" spans="2:12" s="10" customFormat="1" ht="19.9" customHeight="1">
      <c r="B105" s="157"/>
      <c r="C105" s="102"/>
      <c r="D105" s="158" t="s">
        <v>158</v>
      </c>
      <c r="E105" s="159"/>
      <c r="F105" s="159"/>
      <c r="G105" s="159"/>
      <c r="H105" s="159"/>
      <c r="I105" s="159"/>
      <c r="J105" s="160">
        <f>J220</f>
        <v>0</v>
      </c>
      <c r="K105" s="102"/>
      <c r="L105" s="161"/>
    </row>
    <row r="106" spans="2:12" s="10" customFormat="1" ht="19.9" customHeight="1">
      <c r="B106" s="157"/>
      <c r="C106" s="102"/>
      <c r="D106" s="158" t="s">
        <v>159</v>
      </c>
      <c r="E106" s="159"/>
      <c r="F106" s="159"/>
      <c r="G106" s="159"/>
      <c r="H106" s="159"/>
      <c r="I106" s="159"/>
      <c r="J106" s="160">
        <f>J225</f>
        <v>0</v>
      </c>
      <c r="K106" s="102"/>
      <c r="L106" s="161"/>
    </row>
    <row r="107" spans="2:12" s="10" customFormat="1" ht="19.9" customHeight="1">
      <c r="B107" s="157"/>
      <c r="C107" s="102"/>
      <c r="D107" s="158" t="s">
        <v>160</v>
      </c>
      <c r="E107" s="159"/>
      <c r="F107" s="159"/>
      <c r="G107" s="159"/>
      <c r="H107" s="159"/>
      <c r="I107" s="159"/>
      <c r="J107" s="160">
        <f>J228</f>
        <v>0</v>
      </c>
      <c r="K107" s="102"/>
      <c r="L107" s="161"/>
    </row>
    <row r="108" spans="2:12" s="10" customFormat="1" ht="19.9" customHeight="1">
      <c r="B108" s="157"/>
      <c r="C108" s="102"/>
      <c r="D108" s="158" t="s">
        <v>161</v>
      </c>
      <c r="E108" s="159"/>
      <c r="F108" s="159"/>
      <c r="G108" s="159"/>
      <c r="H108" s="159"/>
      <c r="I108" s="159"/>
      <c r="J108" s="160">
        <f>J232</f>
        <v>0</v>
      </c>
      <c r="K108" s="102"/>
      <c r="L108" s="161"/>
    </row>
    <row r="109" spans="1:31" s="2" customFormat="1" ht="21.75" customHeight="1">
      <c r="A109" s="32"/>
      <c r="B109" s="33"/>
      <c r="C109" s="34"/>
      <c r="D109" s="34"/>
      <c r="E109" s="34"/>
      <c r="F109" s="34"/>
      <c r="G109" s="34"/>
      <c r="H109" s="34"/>
      <c r="I109" s="34"/>
      <c r="J109" s="34"/>
      <c r="K109" s="34"/>
      <c r="L109" s="49"/>
      <c r="S109" s="32"/>
      <c r="T109" s="32"/>
      <c r="U109" s="32"/>
      <c r="V109" s="32"/>
      <c r="W109" s="32"/>
      <c r="X109" s="32"/>
      <c r="Y109" s="32"/>
      <c r="Z109" s="32"/>
      <c r="AA109" s="32"/>
      <c r="AB109" s="32"/>
      <c r="AC109" s="32"/>
      <c r="AD109" s="32"/>
      <c r="AE109" s="32"/>
    </row>
    <row r="110" spans="1:31" s="2" customFormat="1" ht="6.95" customHeight="1">
      <c r="A110" s="32"/>
      <c r="B110" s="52"/>
      <c r="C110" s="53"/>
      <c r="D110" s="53"/>
      <c r="E110" s="53"/>
      <c r="F110" s="53"/>
      <c r="G110" s="53"/>
      <c r="H110" s="53"/>
      <c r="I110" s="53"/>
      <c r="J110" s="53"/>
      <c r="K110" s="53"/>
      <c r="L110" s="49"/>
      <c r="S110" s="32"/>
      <c r="T110" s="32"/>
      <c r="U110" s="32"/>
      <c r="V110" s="32"/>
      <c r="W110" s="32"/>
      <c r="X110" s="32"/>
      <c r="Y110" s="32"/>
      <c r="Z110" s="32"/>
      <c r="AA110" s="32"/>
      <c r="AB110" s="32"/>
      <c r="AC110" s="32"/>
      <c r="AD110" s="32"/>
      <c r="AE110" s="32"/>
    </row>
    <row r="114" spans="1:31" s="2" customFormat="1" ht="6.95" customHeight="1">
      <c r="A114" s="32"/>
      <c r="B114" s="54"/>
      <c r="C114" s="55"/>
      <c r="D114" s="55"/>
      <c r="E114" s="55"/>
      <c r="F114" s="55"/>
      <c r="G114" s="55"/>
      <c r="H114" s="55"/>
      <c r="I114" s="55"/>
      <c r="J114" s="55"/>
      <c r="K114" s="55"/>
      <c r="L114" s="49"/>
      <c r="S114" s="32"/>
      <c r="T114" s="32"/>
      <c r="U114" s="32"/>
      <c r="V114" s="32"/>
      <c r="W114" s="32"/>
      <c r="X114" s="32"/>
      <c r="Y114" s="32"/>
      <c r="Z114" s="32"/>
      <c r="AA114" s="32"/>
      <c r="AB114" s="32"/>
      <c r="AC114" s="32"/>
      <c r="AD114" s="32"/>
      <c r="AE114" s="32"/>
    </row>
    <row r="115" spans="1:31" s="2" customFormat="1" ht="24.95" customHeight="1">
      <c r="A115" s="32"/>
      <c r="B115" s="33"/>
      <c r="C115" s="21" t="s">
        <v>162</v>
      </c>
      <c r="D115" s="34"/>
      <c r="E115" s="34"/>
      <c r="F115" s="34"/>
      <c r="G115" s="34"/>
      <c r="H115" s="34"/>
      <c r="I115" s="34"/>
      <c r="J115" s="34"/>
      <c r="K115" s="34"/>
      <c r="L115" s="49"/>
      <c r="S115" s="32"/>
      <c r="T115" s="32"/>
      <c r="U115" s="32"/>
      <c r="V115" s="32"/>
      <c r="W115" s="32"/>
      <c r="X115" s="32"/>
      <c r="Y115" s="32"/>
      <c r="Z115" s="32"/>
      <c r="AA115" s="32"/>
      <c r="AB115" s="32"/>
      <c r="AC115" s="32"/>
      <c r="AD115" s="32"/>
      <c r="AE115" s="32"/>
    </row>
    <row r="116" spans="1:31" s="2" customFormat="1" ht="6.95" customHeight="1">
      <c r="A116" s="32"/>
      <c r="B116" s="33"/>
      <c r="C116" s="34"/>
      <c r="D116" s="34"/>
      <c r="E116" s="34"/>
      <c r="F116" s="34"/>
      <c r="G116" s="34"/>
      <c r="H116" s="34"/>
      <c r="I116" s="34"/>
      <c r="J116" s="34"/>
      <c r="K116" s="34"/>
      <c r="L116" s="49"/>
      <c r="S116" s="32"/>
      <c r="T116" s="32"/>
      <c r="U116" s="32"/>
      <c r="V116" s="32"/>
      <c r="W116" s="32"/>
      <c r="X116" s="32"/>
      <c r="Y116" s="32"/>
      <c r="Z116" s="32"/>
      <c r="AA116" s="32"/>
      <c r="AB116" s="32"/>
      <c r="AC116" s="32"/>
      <c r="AD116" s="32"/>
      <c r="AE116" s="32"/>
    </row>
    <row r="117" spans="1:31" s="2" customFormat="1" ht="12" customHeight="1">
      <c r="A117" s="32"/>
      <c r="B117" s="33"/>
      <c r="C117" s="27" t="s">
        <v>16</v>
      </c>
      <c r="D117" s="34"/>
      <c r="E117" s="34"/>
      <c r="F117" s="34"/>
      <c r="G117" s="34"/>
      <c r="H117" s="34"/>
      <c r="I117" s="34"/>
      <c r="J117" s="34"/>
      <c r="K117" s="34"/>
      <c r="L117" s="49"/>
      <c r="S117" s="32"/>
      <c r="T117" s="32"/>
      <c r="U117" s="32"/>
      <c r="V117" s="32"/>
      <c r="W117" s="32"/>
      <c r="X117" s="32"/>
      <c r="Y117" s="32"/>
      <c r="Z117" s="32"/>
      <c r="AA117" s="32"/>
      <c r="AB117" s="32"/>
      <c r="AC117" s="32"/>
      <c r="AD117" s="32"/>
      <c r="AE117" s="32"/>
    </row>
    <row r="118" spans="1:31" s="2" customFormat="1" ht="16.5" customHeight="1">
      <c r="A118" s="32"/>
      <c r="B118" s="33"/>
      <c r="C118" s="34"/>
      <c r="D118" s="34"/>
      <c r="E118" s="285" t="str">
        <f>E7</f>
        <v>Polní cesty stavby D6 v k.ú. Řevničov_3</v>
      </c>
      <c r="F118" s="286"/>
      <c r="G118" s="286"/>
      <c r="H118" s="286"/>
      <c r="I118" s="34"/>
      <c r="J118" s="34"/>
      <c r="K118" s="34"/>
      <c r="L118" s="49"/>
      <c r="S118" s="32"/>
      <c r="T118" s="32"/>
      <c r="U118" s="32"/>
      <c r="V118" s="32"/>
      <c r="W118" s="32"/>
      <c r="X118" s="32"/>
      <c r="Y118" s="32"/>
      <c r="Z118" s="32"/>
      <c r="AA118" s="32"/>
      <c r="AB118" s="32"/>
      <c r="AC118" s="32"/>
      <c r="AD118" s="32"/>
      <c r="AE118" s="32"/>
    </row>
    <row r="119" spans="1:31" s="2" customFormat="1" ht="12" customHeight="1">
      <c r="A119" s="32"/>
      <c r="B119" s="33"/>
      <c r="C119" s="27" t="s">
        <v>137</v>
      </c>
      <c r="D119" s="34"/>
      <c r="E119" s="34"/>
      <c r="F119" s="34"/>
      <c r="G119" s="34"/>
      <c r="H119" s="34"/>
      <c r="I119" s="34"/>
      <c r="J119" s="34"/>
      <c r="K119" s="34"/>
      <c r="L119" s="49"/>
      <c r="S119" s="32"/>
      <c r="T119" s="32"/>
      <c r="U119" s="32"/>
      <c r="V119" s="32"/>
      <c r="W119" s="32"/>
      <c r="X119" s="32"/>
      <c r="Y119" s="32"/>
      <c r="Z119" s="32"/>
      <c r="AA119" s="32"/>
      <c r="AB119" s="32"/>
      <c r="AC119" s="32"/>
      <c r="AD119" s="32"/>
      <c r="AE119" s="32"/>
    </row>
    <row r="120" spans="1:31" s="2" customFormat="1" ht="16.5" customHeight="1">
      <c r="A120" s="32"/>
      <c r="B120" s="33"/>
      <c r="C120" s="34"/>
      <c r="D120" s="34"/>
      <c r="E120" s="238" t="str">
        <f>E9</f>
        <v xml:space="preserve">202004014 - SO 104 - Polní cesta VPC 11 </v>
      </c>
      <c r="F120" s="287"/>
      <c r="G120" s="287"/>
      <c r="H120" s="287"/>
      <c r="I120" s="34"/>
      <c r="J120" s="34"/>
      <c r="K120" s="34"/>
      <c r="L120" s="49"/>
      <c r="S120" s="32"/>
      <c r="T120" s="32"/>
      <c r="U120" s="32"/>
      <c r="V120" s="32"/>
      <c r="W120" s="32"/>
      <c r="X120" s="32"/>
      <c r="Y120" s="32"/>
      <c r="Z120" s="32"/>
      <c r="AA120" s="32"/>
      <c r="AB120" s="32"/>
      <c r="AC120" s="32"/>
      <c r="AD120" s="32"/>
      <c r="AE120" s="32"/>
    </row>
    <row r="121" spans="1:31" s="2" customFormat="1" ht="6.95" customHeight="1">
      <c r="A121" s="32"/>
      <c r="B121" s="33"/>
      <c r="C121" s="34"/>
      <c r="D121" s="34"/>
      <c r="E121" s="34"/>
      <c r="F121" s="34"/>
      <c r="G121" s="34"/>
      <c r="H121" s="34"/>
      <c r="I121" s="34"/>
      <c r="J121" s="34"/>
      <c r="K121" s="34"/>
      <c r="L121" s="49"/>
      <c r="S121" s="32"/>
      <c r="T121" s="32"/>
      <c r="U121" s="32"/>
      <c r="V121" s="32"/>
      <c r="W121" s="32"/>
      <c r="X121" s="32"/>
      <c r="Y121" s="32"/>
      <c r="Z121" s="32"/>
      <c r="AA121" s="32"/>
      <c r="AB121" s="32"/>
      <c r="AC121" s="32"/>
      <c r="AD121" s="32"/>
      <c r="AE121" s="32"/>
    </row>
    <row r="122" spans="1:31" s="2" customFormat="1" ht="12" customHeight="1">
      <c r="A122" s="32"/>
      <c r="B122" s="33"/>
      <c r="C122" s="27" t="s">
        <v>20</v>
      </c>
      <c r="D122" s="34"/>
      <c r="E122" s="34"/>
      <c r="F122" s="25" t="str">
        <f>F12</f>
        <v>Řevníčov</v>
      </c>
      <c r="G122" s="34"/>
      <c r="H122" s="34"/>
      <c r="I122" s="27" t="s">
        <v>22</v>
      </c>
      <c r="J122" s="64" t="str">
        <f>IF(J12="","",J12)</f>
        <v>18. 4. 2020</v>
      </c>
      <c r="K122" s="34"/>
      <c r="L122" s="49"/>
      <c r="S122" s="32"/>
      <c r="T122" s="32"/>
      <c r="U122" s="32"/>
      <c r="V122" s="32"/>
      <c r="W122" s="32"/>
      <c r="X122" s="32"/>
      <c r="Y122" s="32"/>
      <c r="Z122" s="32"/>
      <c r="AA122" s="32"/>
      <c r="AB122" s="32"/>
      <c r="AC122" s="32"/>
      <c r="AD122" s="32"/>
      <c r="AE122" s="32"/>
    </row>
    <row r="123" spans="1:31" s="2" customFormat="1" ht="6.95" customHeight="1">
      <c r="A123" s="32"/>
      <c r="B123" s="33"/>
      <c r="C123" s="34"/>
      <c r="D123" s="34"/>
      <c r="E123" s="34"/>
      <c r="F123" s="34"/>
      <c r="G123" s="34"/>
      <c r="H123" s="34"/>
      <c r="I123" s="34"/>
      <c r="J123" s="34"/>
      <c r="K123" s="34"/>
      <c r="L123" s="49"/>
      <c r="S123" s="32"/>
      <c r="T123" s="32"/>
      <c r="U123" s="32"/>
      <c r="V123" s="32"/>
      <c r="W123" s="32"/>
      <c r="X123" s="32"/>
      <c r="Y123" s="32"/>
      <c r="Z123" s="32"/>
      <c r="AA123" s="32"/>
      <c r="AB123" s="32"/>
      <c r="AC123" s="32"/>
      <c r="AD123" s="32"/>
      <c r="AE123" s="32"/>
    </row>
    <row r="124" spans="1:31" s="2" customFormat="1" ht="15.2" customHeight="1">
      <c r="A124" s="32"/>
      <c r="B124" s="33"/>
      <c r="C124" s="27" t="s">
        <v>24</v>
      </c>
      <c r="D124" s="34"/>
      <c r="E124" s="34"/>
      <c r="F124" s="25" t="str">
        <f>E15</f>
        <v>Státní pozemkový úřad</v>
      </c>
      <c r="G124" s="34"/>
      <c r="H124" s="34"/>
      <c r="I124" s="27" t="s">
        <v>32</v>
      </c>
      <c r="J124" s="30" t="str">
        <f>E21</f>
        <v>S-pro servis s.r.o.</v>
      </c>
      <c r="K124" s="34"/>
      <c r="L124" s="49"/>
      <c r="S124" s="32"/>
      <c r="T124" s="32"/>
      <c r="U124" s="32"/>
      <c r="V124" s="32"/>
      <c r="W124" s="32"/>
      <c r="X124" s="32"/>
      <c r="Y124" s="32"/>
      <c r="Z124" s="32"/>
      <c r="AA124" s="32"/>
      <c r="AB124" s="32"/>
      <c r="AC124" s="32"/>
      <c r="AD124" s="32"/>
      <c r="AE124" s="32"/>
    </row>
    <row r="125" spans="1:31" s="2" customFormat="1" ht="15.2" customHeight="1">
      <c r="A125" s="32"/>
      <c r="B125" s="33"/>
      <c r="C125" s="27" t="s">
        <v>30</v>
      </c>
      <c r="D125" s="34"/>
      <c r="E125" s="34"/>
      <c r="F125" s="25" t="str">
        <f>IF(E18="","",E18)</f>
        <v>Vyplň údaj</v>
      </c>
      <c r="G125" s="34"/>
      <c r="H125" s="34"/>
      <c r="I125" s="27" t="s">
        <v>37</v>
      </c>
      <c r="J125" s="30" t="str">
        <f>E24</f>
        <v xml:space="preserve"> </v>
      </c>
      <c r="K125" s="34"/>
      <c r="L125" s="49"/>
      <c r="S125" s="32"/>
      <c r="T125" s="32"/>
      <c r="U125" s="32"/>
      <c r="V125" s="32"/>
      <c r="W125" s="32"/>
      <c r="X125" s="32"/>
      <c r="Y125" s="32"/>
      <c r="Z125" s="32"/>
      <c r="AA125" s="32"/>
      <c r="AB125" s="32"/>
      <c r="AC125" s="32"/>
      <c r="AD125" s="32"/>
      <c r="AE125" s="32"/>
    </row>
    <row r="126" spans="1:31" s="2" customFormat="1" ht="10.35" customHeight="1">
      <c r="A126" s="32"/>
      <c r="B126" s="33"/>
      <c r="C126" s="34"/>
      <c r="D126" s="34"/>
      <c r="E126" s="34"/>
      <c r="F126" s="34"/>
      <c r="G126" s="34"/>
      <c r="H126" s="34"/>
      <c r="I126" s="34"/>
      <c r="J126" s="34"/>
      <c r="K126" s="34"/>
      <c r="L126" s="49"/>
      <c r="S126" s="32"/>
      <c r="T126" s="32"/>
      <c r="U126" s="32"/>
      <c r="V126" s="32"/>
      <c r="W126" s="32"/>
      <c r="X126" s="32"/>
      <c r="Y126" s="32"/>
      <c r="Z126" s="32"/>
      <c r="AA126" s="32"/>
      <c r="AB126" s="32"/>
      <c r="AC126" s="32"/>
      <c r="AD126" s="32"/>
      <c r="AE126" s="32"/>
    </row>
    <row r="127" spans="1:31" s="11" customFormat="1" ht="29.25" customHeight="1">
      <c r="A127" s="162"/>
      <c r="B127" s="163"/>
      <c r="C127" s="164" t="s">
        <v>163</v>
      </c>
      <c r="D127" s="165" t="s">
        <v>65</v>
      </c>
      <c r="E127" s="165" t="s">
        <v>61</v>
      </c>
      <c r="F127" s="165" t="s">
        <v>62</v>
      </c>
      <c r="G127" s="165" t="s">
        <v>164</v>
      </c>
      <c r="H127" s="165" t="s">
        <v>165</v>
      </c>
      <c r="I127" s="165" t="s">
        <v>166</v>
      </c>
      <c r="J127" s="165" t="s">
        <v>143</v>
      </c>
      <c r="K127" s="166" t="s">
        <v>167</v>
      </c>
      <c r="L127" s="167"/>
      <c r="M127" s="73" t="s">
        <v>1</v>
      </c>
      <c r="N127" s="74" t="s">
        <v>44</v>
      </c>
      <c r="O127" s="74" t="s">
        <v>168</v>
      </c>
      <c r="P127" s="74" t="s">
        <v>169</v>
      </c>
      <c r="Q127" s="74" t="s">
        <v>170</v>
      </c>
      <c r="R127" s="74" t="s">
        <v>171</v>
      </c>
      <c r="S127" s="74" t="s">
        <v>172</v>
      </c>
      <c r="T127" s="75" t="s">
        <v>173</v>
      </c>
      <c r="U127" s="162"/>
      <c r="V127" s="162"/>
      <c r="W127" s="162"/>
      <c r="X127" s="162"/>
      <c r="Y127" s="162"/>
      <c r="Z127" s="162"/>
      <c r="AA127" s="162"/>
      <c r="AB127" s="162"/>
      <c r="AC127" s="162"/>
      <c r="AD127" s="162"/>
      <c r="AE127" s="162"/>
    </row>
    <row r="128" spans="1:63" s="2" customFormat="1" ht="22.9" customHeight="1">
      <c r="A128" s="32"/>
      <c r="B128" s="33"/>
      <c r="C128" s="80" t="s">
        <v>174</v>
      </c>
      <c r="D128" s="34"/>
      <c r="E128" s="34"/>
      <c r="F128" s="34"/>
      <c r="G128" s="34"/>
      <c r="H128" s="34"/>
      <c r="I128" s="34"/>
      <c r="J128" s="168">
        <f>BK128</f>
        <v>0</v>
      </c>
      <c r="K128" s="34"/>
      <c r="L128" s="37"/>
      <c r="M128" s="76"/>
      <c r="N128" s="169"/>
      <c r="O128" s="77"/>
      <c r="P128" s="170">
        <f>P129+P199</f>
        <v>0</v>
      </c>
      <c r="Q128" s="77"/>
      <c r="R128" s="170">
        <f>R129+R199</f>
        <v>4634.877982790001</v>
      </c>
      <c r="S128" s="77"/>
      <c r="T128" s="171">
        <f>T129+T199</f>
        <v>0</v>
      </c>
      <c r="U128" s="32"/>
      <c r="V128" s="32"/>
      <c r="W128" s="32"/>
      <c r="X128" s="32"/>
      <c r="Y128" s="32"/>
      <c r="Z128" s="32"/>
      <c r="AA128" s="32"/>
      <c r="AB128" s="32"/>
      <c r="AC128" s="32"/>
      <c r="AD128" s="32"/>
      <c r="AE128" s="32"/>
      <c r="AT128" s="15" t="s">
        <v>79</v>
      </c>
      <c r="AU128" s="15" t="s">
        <v>145</v>
      </c>
      <c r="BK128" s="172">
        <f>BK129+BK199</f>
        <v>0</v>
      </c>
    </row>
    <row r="129" spans="2:63" s="12" customFormat="1" ht="25.9" customHeight="1">
      <c r="B129" s="173"/>
      <c r="C129" s="174"/>
      <c r="D129" s="175" t="s">
        <v>79</v>
      </c>
      <c r="E129" s="176" t="s">
        <v>175</v>
      </c>
      <c r="F129" s="176" t="s">
        <v>176</v>
      </c>
      <c r="G129" s="174"/>
      <c r="H129" s="174"/>
      <c r="I129" s="177"/>
      <c r="J129" s="178">
        <f>BK129</f>
        <v>0</v>
      </c>
      <c r="K129" s="174"/>
      <c r="L129" s="179"/>
      <c r="M129" s="180"/>
      <c r="N129" s="181"/>
      <c r="O129" s="181"/>
      <c r="P129" s="182">
        <f>P130+P168+P182+P196</f>
        <v>0</v>
      </c>
      <c r="Q129" s="181"/>
      <c r="R129" s="182">
        <f>R130+R168+R182+R196</f>
        <v>4634.877982790001</v>
      </c>
      <c r="S129" s="181"/>
      <c r="T129" s="183">
        <f>T130+T168+T182+T196</f>
        <v>0</v>
      </c>
      <c r="AR129" s="184" t="s">
        <v>87</v>
      </c>
      <c r="AT129" s="185" t="s">
        <v>79</v>
      </c>
      <c r="AU129" s="185" t="s">
        <v>80</v>
      </c>
      <c r="AY129" s="184" t="s">
        <v>177</v>
      </c>
      <c r="BK129" s="186">
        <f>BK130+BK168+BK182+BK196</f>
        <v>0</v>
      </c>
    </row>
    <row r="130" spans="2:63" s="12" customFormat="1" ht="22.9" customHeight="1">
      <c r="B130" s="173"/>
      <c r="C130" s="174"/>
      <c r="D130" s="175" t="s">
        <v>79</v>
      </c>
      <c r="E130" s="187" t="s">
        <v>87</v>
      </c>
      <c r="F130" s="187" t="s">
        <v>178</v>
      </c>
      <c r="G130" s="174"/>
      <c r="H130" s="174"/>
      <c r="I130" s="177"/>
      <c r="J130" s="188">
        <f>BK130</f>
        <v>0</v>
      </c>
      <c r="K130" s="174"/>
      <c r="L130" s="179"/>
      <c r="M130" s="180"/>
      <c r="N130" s="181"/>
      <c r="O130" s="181"/>
      <c r="P130" s="182">
        <f>SUM(P131:P167)</f>
        <v>0</v>
      </c>
      <c r="Q130" s="181"/>
      <c r="R130" s="182">
        <f>SUM(R131:R167)</f>
        <v>86.24055</v>
      </c>
      <c r="S130" s="181"/>
      <c r="T130" s="183">
        <f>SUM(T131:T167)</f>
        <v>0</v>
      </c>
      <c r="AR130" s="184" t="s">
        <v>87</v>
      </c>
      <c r="AT130" s="185" t="s">
        <v>79</v>
      </c>
      <c r="AU130" s="185" t="s">
        <v>87</v>
      </c>
      <c r="AY130" s="184" t="s">
        <v>177</v>
      </c>
      <c r="BK130" s="186">
        <f>SUM(BK131:BK167)</f>
        <v>0</v>
      </c>
    </row>
    <row r="131" spans="1:65" s="2" customFormat="1" ht="37.9" customHeight="1">
      <c r="A131" s="32"/>
      <c r="B131" s="33"/>
      <c r="C131" s="189" t="s">
        <v>87</v>
      </c>
      <c r="D131" s="189" t="s">
        <v>179</v>
      </c>
      <c r="E131" s="190" t="s">
        <v>518</v>
      </c>
      <c r="F131" s="191" t="s">
        <v>519</v>
      </c>
      <c r="G131" s="192" t="s">
        <v>182</v>
      </c>
      <c r="H131" s="193">
        <v>5305.07</v>
      </c>
      <c r="I131" s="194"/>
      <c r="J131" s="195">
        <f>ROUND(I131*H131,2)</f>
        <v>0</v>
      </c>
      <c r="K131" s="191" t="s">
        <v>183</v>
      </c>
      <c r="L131" s="37"/>
      <c r="M131" s="196" t="s">
        <v>1</v>
      </c>
      <c r="N131" s="197" t="s">
        <v>45</v>
      </c>
      <c r="O131" s="69"/>
      <c r="P131" s="198">
        <f>O131*H131</f>
        <v>0</v>
      </c>
      <c r="Q131" s="198">
        <v>0</v>
      </c>
      <c r="R131" s="198">
        <f>Q131*H131</f>
        <v>0</v>
      </c>
      <c r="S131" s="198">
        <v>0</v>
      </c>
      <c r="T131" s="199">
        <f>S131*H131</f>
        <v>0</v>
      </c>
      <c r="U131" s="32"/>
      <c r="V131" s="32"/>
      <c r="W131" s="32"/>
      <c r="X131" s="32"/>
      <c r="Y131" s="32"/>
      <c r="Z131" s="32"/>
      <c r="AA131" s="32"/>
      <c r="AB131" s="32"/>
      <c r="AC131" s="32"/>
      <c r="AD131" s="32"/>
      <c r="AE131" s="32"/>
      <c r="AR131" s="200" t="s">
        <v>184</v>
      </c>
      <c r="AT131" s="200" t="s">
        <v>179</v>
      </c>
      <c r="AU131" s="200" t="s">
        <v>89</v>
      </c>
      <c r="AY131" s="15" t="s">
        <v>177</v>
      </c>
      <c r="BE131" s="201">
        <f>IF(N131="základní",J131,0)</f>
        <v>0</v>
      </c>
      <c r="BF131" s="201">
        <f>IF(N131="snížená",J131,0)</f>
        <v>0</v>
      </c>
      <c r="BG131" s="201">
        <f>IF(N131="zákl. přenesená",J131,0)</f>
        <v>0</v>
      </c>
      <c r="BH131" s="201">
        <f>IF(N131="sníž. přenesená",J131,0)</f>
        <v>0</v>
      </c>
      <c r="BI131" s="201">
        <f>IF(N131="nulová",J131,0)</f>
        <v>0</v>
      </c>
      <c r="BJ131" s="15" t="s">
        <v>87</v>
      </c>
      <c r="BK131" s="201">
        <f>ROUND(I131*H131,2)</f>
        <v>0</v>
      </c>
      <c r="BL131" s="15" t="s">
        <v>184</v>
      </c>
      <c r="BM131" s="200" t="s">
        <v>1034</v>
      </c>
    </row>
    <row r="132" spans="1:47" s="2" customFormat="1" ht="48.75">
      <c r="A132" s="32"/>
      <c r="B132" s="33"/>
      <c r="C132" s="34"/>
      <c r="D132" s="202" t="s">
        <v>186</v>
      </c>
      <c r="E132" s="34"/>
      <c r="F132" s="203" t="s">
        <v>521</v>
      </c>
      <c r="G132" s="34"/>
      <c r="H132" s="34"/>
      <c r="I132" s="204"/>
      <c r="J132" s="34"/>
      <c r="K132" s="34"/>
      <c r="L132" s="37"/>
      <c r="M132" s="205"/>
      <c r="N132" s="206"/>
      <c r="O132" s="69"/>
      <c r="P132" s="69"/>
      <c r="Q132" s="69"/>
      <c r="R132" s="69"/>
      <c r="S132" s="69"/>
      <c r="T132" s="70"/>
      <c r="U132" s="32"/>
      <c r="V132" s="32"/>
      <c r="W132" s="32"/>
      <c r="X132" s="32"/>
      <c r="Y132" s="32"/>
      <c r="Z132" s="32"/>
      <c r="AA132" s="32"/>
      <c r="AB132" s="32"/>
      <c r="AC132" s="32"/>
      <c r="AD132" s="32"/>
      <c r="AE132" s="32"/>
      <c r="AT132" s="15" t="s">
        <v>186</v>
      </c>
      <c r="AU132" s="15" t="s">
        <v>89</v>
      </c>
    </row>
    <row r="133" spans="1:65" s="2" customFormat="1" ht="14.45" customHeight="1">
      <c r="A133" s="32"/>
      <c r="B133" s="33"/>
      <c r="C133" s="208" t="s">
        <v>89</v>
      </c>
      <c r="D133" s="208" t="s">
        <v>246</v>
      </c>
      <c r="E133" s="209" t="s">
        <v>522</v>
      </c>
      <c r="F133" s="210" t="s">
        <v>523</v>
      </c>
      <c r="G133" s="211" t="s">
        <v>231</v>
      </c>
      <c r="H133" s="212">
        <v>86.2</v>
      </c>
      <c r="I133" s="213"/>
      <c r="J133" s="214">
        <f>ROUND(I133*H133,2)</f>
        <v>0</v>
      </c>
      <c r="K133" s="210" t="s">
        <v>183</v>
      </c>
      <c r="L133" s="215"/>
      <c r="M133" s="216" t="s">
        <v>1</v>
      </c>
      <c r="N133" s="217" t="s">
        <v>45</v>
      </c>
      <c r="O133" s="69"/>
      <c r="P133" s="198">
        <f>O133*H133</f>
        <v>0</v>
      </c>
      <c r="Q133" s="198">
        <v>1</v>
      </c>
      <c r="R133" s="198">
        <f>Q133*H133</f>
        <v>86.2</v>
      </c>
      <c r="S133" s="198">
        <v>0</v>
      </c>
      <c r="T133" s="199">
        <f>S133*H133</f>
        <v>0</v>
      </c>
      <c r="U133" s="32"/>
      <c r="V133" s="32"/>
      <c r="W133" s="32"/>
      <c r="X133" s="32"/>
      <c r="Y133" s="32"/>
      <c r="Z133" s="32"/>
      <c r="AA133" s="32"/>
      <c r="AB133" s="32"/>
      <c r="AC133" s="32"/>
      <c r="AD133" s="32"/>
      <c r="AE133" s="32"/>
      <c r="AR133" s="200" t="s">
        <v>218</v>
      </c>
      <c r="AT133" s="200" t="s">
        <v>246</v>
      </c>
      <c r="AU133" s="200" t="s">
        <v>89</v>
      </c>
      <c r="AY133" s="15" t="s">
        <v>177</v>
      </c>
      <c r="BE133" s="201">
        <f>IF(N133="základní",J133,0)</f>
        <v>0</v>
      </c>
      <c r="BF133" s="201">
        <f>IF(N133="snížená",J133,0)</f>
        <v>0</v>
      </c>
      <c r="BG133" s="201">
        <f>IF(N133="zákl. přenesená",J133,0)</f>
        <v>0</v>
      </c>
      <c r="BH133" s="201">
        <f>IF(N133="sníž. přenesená",J133,0)</f>
        <v>0</v>
      </c>
      <c r="BI133" s="201">
        <f>IF(N133="nulová",J133,0)</f>
        <v>0</v>
      </c>
      <c r="BJ133" s="15" t="s">
        <v>87</v>
      </c>
      <c r="BK133" s="201">
        <f>ROUND(I133*H133,2)</f>
        <v>0</v>
      </c>
      <c r="BL133" s="15" t="s">
        <v>184</v>
      </c>
      <c r="BM133" s="200" t="s">
        <v>1035</v>
      </c>
    </row>
    <row r="134" spans="1:47" s="2" customFormat="1" ht="11.25">
      <c r="A134" s="32"/>
      <c r="B134" s="33"/>
      <c r="C134" s="34"/>
      <c r="D134" s="202" t="s">
        <v>186</v>
      </c>
      <c r="E134" s="34"/>
      <c r="F134" s="203" t="s">
        <v>523</v>
      </c>
      <c r="G134" s="34"/>
      <c r="H134" s="34"/>
      <c r="I134" s="204"/>
      <c r="J134" s="34"/>
      <c r="K134" s="34"/>
      <c r="L134" s="37"/>
      <c r="M134" s="205"/>
      <c r="N134" s="206"/>
      <c r="O134" s="69"/>
      <c r="P134" s="69"/>
      <c r="Q134" s="69"/>
      <c r="R134" s="69"/>
      <c r="S134" s="69"/>
      <c r="T134" s="70"/>
      <c r="U134" s="32"/>
      <c r="V134" s="32"/>
      <c r="W134" s="32"/>
      <c r="X134" s="32"/>
      <c r="Y134" s="32"/>
      <c r="Z134" s="32"/>
      <c r="AA134" s="32"/>
      <c r="AB134" s="32"/>
      <c r="AC134" s="32"/>
      <c r="AD134" s="32"/>
      <c r="AE134" s="32"/>
      <c r="AT134" s="15" t="s">
        <v>186</v>
      </c>
      <c r="AU134" s="15" t="s">
        <v>89</v>
      </c>
    </row>
    <row r="135" spans="1:47" s="2" customFormat="1" ht="19.5">
      <c r="A135" s="32"/>
      <c r="B135" s="33"/>
      <c r="C135" s="34"/>
      <c r="D135" s="202" t="s">
        <v>188</v>
      </c>
      <c r="E135" s="34"/>
      <c r="F135" s="207" t="s">
        <v>1036</v>
      </c>
      <c r="G135" s="34"/>
      <c r="H135" s="34"/>
      <c r="I135" s="204"/>
      <c r="J135" s="34"/>
      <c r="K135" s="34"/>
      <c r="L135" s="37"/>
      <c r="M135" s="205"/>
      <c r="N135" s="206"/>
      <c r="O135" s="69"/>
      <c r="P135" s="69"/>
      <c r="Q135" s="69"/>
      <c r="R135" s="69"/>
      <c r="S135" s="69"/>
      <c r="T135" s="70"/>
      <c r="U135" s="32"/>
      <c r="V135" s="32"/>
      <c r="W135" s="32"/>
      <c r="X135" s="32"/>
      <c r="Y135" s="32"/>
      <c r="Z135" s="32"/>
      <c r="AA135" s="32"/>
      <c r="AB135" s="32"/>
      <c r="AC135" s="32"/>
      <c r="AD135" s="32"/>
      <c r="AE135" s="32"/>
      <c r="AT135" s="15" t="s">
        <v>188</v>
      </c>
      <c r="AU135" s="15" t="s">
        <v>89</v>
      </c>
    </row>
    <row r="136" spans="1:65" s="2" customFormat="1" ht="24.2" customHeight="1">
      <c r="A136" s="32"/>
      <c r="B136" s="33"/>
      <c r="C136" s="189" t="s">
        <v>195</v>
      </c>
      <c r="D136" s="189" t="s">
        <v>179</v>
      </c>
      <c r="E136" s="190" t="s">
        <v>1037</v>
      </c>
      <c r="F136" s="191" t="s">
        <v>1038</v>
      </c>
      <c r="G136" s="192" t="s">
        <v>182</v>
      </c>
      <c r="H136" s="193">
        <v>3090.3</v>
      </c>
      <c r="I136" s="194"/>
      <c r="J136" s="195">
        <f>ROUND(I136*H136,2)</f>
        <v>0</v>
      </c>
      <c r="K136" s="191" t="s">
        <v>183</v>
      </c>
      <c r="L136" s="37"/>
      <c r="M136" s="196" t="s">
        <v>1</v>
      </c>
      <c r="N136" s="197" t="s">
        <v>45</v>
      </c>
      <c r="O136" s="69"/>
      <c r="P136" s="198">
        <f>O136*H136</f>
        <v>0</v>
      </c>
      <c r="Q136" s="198">
        <v>0</v>
      </c>
      <c r="R136" s="198">
        <f>Q136*H136</f>
        <v>0</v>
      </c>
      <c r="S136" s="198">
        <v>0</v>
      </c>
      <c r="T136" s="199">
        <f>S136*H136</f>
        <v>0</v>
      </c>
      <c r="U136" s="32"/>
      <c r="V136" s="32"/>
      <c r="W136" s="32"/>
      <c r="X136" s="32"/>
      <c r="Y136" s="32"/>
      <c r="Z136" s="32"/>
      <c r="AA136" s="32"/>
      <c r="AB136" s="32"/>
      <c r="AC136" s="32"/>
      <c r="AD136" s="32"/>
      <c r="AE136" s="32"/>
      <c r="AR136" s="200" t="s">
        <v>184</v>
      </c>
      <c r="AT136" s="200" t="s">
        <v>179</v>
      </c>
      <c r="AU136" s="200" t="s">
        <v>89</v>
      </c>
      <c r="AY136" s="15" t="s">
        <v>177</v>
      </c>
      <c r="BE136" s="201">
        <f>IF(N136="základní",J136,0)</f>
        <v>0</v>
      </c>
      <c r="BF136" s="201">
        <f>IF(N136="snížená",J136,0)</f>
        <v>0</v>
      </c>
      <c r="BG136" s="201">
        <f>IF(N136="zákl. přenesená",J136,0)</f>
        <v>0</v>
      </c>
      <c r="BH136" s="201">
        <f>IF(N136="sníž. přenesená",J136,0)</f>
        <v>0</v>
      </c>
      <c r="BI136" s="201">
        <f>IF(N136="nulová",J136,0)</f>
        <v>0</v>
      </c>
      <c r="BJ136" s="15" t="s">
        <v>87</v>
      </c>
      <c r="BK136" s="201">
        <f>ROUND(I136*H136,2)</f>
        <v>0</v>
      </c>
      <c r="BL136" s="15" t="s">
        <v>184</v>
      </c>
      <c r="BM136" s="200" t="s">
        <v>1039</v>
      </c>
    </row>
    <row r="137" spans="1:47" s="2" customFormat="1" ht="19.5">
      <c r="A137" s="32"/>
      <c r="B137" s="33"/>
      <c r="C137" s="34"/>
      <c r="D137" s="202" t="s">
        <v>186</v>
      </c>
      <c r="E137" s="34"/>
      <c r="F137" s="203" t="s">
        <v>1040</v>
      </c>
      <c r="G137" s="34"/>
      <c r="H137" s="34"/>
      <c r="I137" s="204"/>
      <c r="J137" s="34"/>
      <c r="K137" s="34"/>
      <c r="L137" s="37"/>
      <c r="M137" s="205"/>
      <c r="N137" s="206"/>
      <c r="O137" s="69"/>
      <c r="P137" s="69"/>
      <c r="Q137" s="69"/>
      <c r="R137" s="69"/>
      <c r="S137" s="69"/>
      <c r="T137" s="70"/>
      <c r="U137" s="32"/>
      <c r="V137" s="32"/>
      <c r="W137" s="32"/>
      <c r="X137" s="32"/>
      <c r="Y137" s="32"/>
      <c r="Z137" s="32"/>
      <c r="AA137" s="32"/>
      <c r="AB137" s="32"/>
      <c r="AC137" s="32"/>
      <c r="AD137" s="32"/>
      <c r="AE137" s="32"/>
      <c r="AT137" s="15" t="s">
        <v>186</v>
      </c>
      <c r="AU137" s="15" t="s">
        <v>89</v>
      </c>
    </row>
    <row r="138" spans="1:65" s="2" customFormat="1" ht="24.2" customHeight="1">
      <c r="A138" s="32"/>
      <c r="B138" s="33"/>
      <c r="C138" s="189" t="s">
        <v>184</v>
      </c>
      <c r="D138" s="189" t="s">
        <v>179</v>
      </c>
      <c r="E138" s="190" t="s">
        <v>202</v>
      </c>
      <c r="F138" s="191" t="s">
        <v>203</v>
      </c>
      <c r="G138" s="192" t="s">
        <v>198</v>
      </c>
      <c r="H138" s="193">
        <v>237.7</v>
      </c>
      <c r="I138" s="194"/>
      <c r="J138" s="195">
        <f>ROUND(I138*H138,2)</f>
        <v>0</v>
      </c>
      <c r="K138" s="191" t="s">
        <v>183</v>
      </c>
      <c r="L138" s="37"/>
      <c r="M138" s="196" t="s">
        <v>1</v>
      </c>
      <c r="N138" s="197" t="s">
        <v>45</v>
      </c>
      <c r="O138" s="69"/>
      <c r="P138" s="198">
        <f>O138*H138</f>
        <v>0</v>
      </c>
      <c r="Q138" s="198">
        <v>0</v>
      </c>
      <c r="R138" s="198">
        <f>Q138*H138</f>
        <v>0</v>
      </c>
      <c r="S138" s="198">
        <v>0</v>
      </c>
      <c r="T138" s="199">
        <f>S138*H138</f>
        <v>0</v>
      </c>
      <c r="U138" s="32"/>
      <c r="V138" s="32"/>
      <c r="W138" s="32"/>
      <c r="X138" s="32"/>
      <c r="Y138" s="32"/>
      <c r="Z138" s="32"/>
      <c r="AA138" s="32"/>
      <c r="AB138" s="32"/>
      <c r="AC138" s="32"/>
      <c r="AD138" s="32"/>
      <c r="AE138" s="32"/>
      <c r="AR138" s="200" t="s">
        <v>184</v>
      </c>
      <c r="AT138" s="200" t="s">
        <v>179</v>
      </c>
      <c r="AU138" s="200" t="s">
        <v>89</v>
      </c>
      <c r="AY138" s="15" t="s">
        <v>177</v>
      </c>
      <c r="BE138" s="201">
        <f>IF(N138="základní",J138,0)</f>
        <v>0</v>
      </c>
      <c r="BF138" s="201">
        <f>IF(N138="snížená",J138,0)</f>
        <v>0</v>
      </c>
      <c r="BG138" s="201">
        <f>IF(N138="zákl. přenesená",J138,0)</f>
        <v>0</v>
      </c>
      <c r="BH138" s="201">
        <f>IF(N138="sníž. přenesená",J138,0)</f>
        <v>0</v>
      </c>
      <c r="BI138" s="201">
        <f>IF(N138="nulová",J138,0)</f>
        <v>0</v>
      </c>
      <c r="BJ138" s="15" t="s">
        <v>87</v>
      </c>
      <c r="BK138" s="201">
        <f>ROUND(I138*H138,2)</f>
        <v>0</v>
      </c>
      <c r="BL138" s="15" t="s">
        <v>184</v>
      </c>
      <c r="BM138" s="200" t="s">
        <v>1041</v>
      </c>
    </row>
    <row r="139" spans="1:47" s="2" customFormat="1" ht="19.5">
      <c r="A139" s="32"/>
      <c r="B139" s="33"/>
      <c r="C139" s="34"/>
      <c r="D139" s="202" t="s">
        <v>186</v>
      </c>
      <c r="E139" s="34"/>
      <c r="F139" s="203" t="s">
        <v>205</v>
      </c>
      <c r="G139" s="34"/>
      <c r="H139" s="34"/>
      <c r="I139" s="204"/>
      <c r="J139" s="34"/>
      <c r="K139" s="34"/>
      <c r="L139" s="37"/>
      <c r="M139" s="205"/>
      <c r="N139" s="206"/>
      <c r="O139" s="69"/>
      <c r="P139" s="69"/>
      <c r="Q139" s="69"/>
      <c r="R139" s="69"/>
      <c r="S139" s="69"/>
      <c r="T139" s="70"/>
      <c r="U139" s="32"/>
      <c r="V139" s="32"/>
      <c r="W139" s="32"/>
      <c r="X139" s="32"/>
      <c r="Y139" s="32"/>
      <c r="Z139" s="32"/>
      <c r="AA139" s="32"/>
      <c r="AB139" s="32"/>
      <c r="AC139" s="32"/>
      <c r="AD139" s="32"/>
      <c r="AE139" s="32"/>
      <c r="AT139" s="15" t="s">
        <v>186</v>
      </c>
      <c r="AU139" s="15" t="s">
        <v>89</v>
      </c>
    </row>
    <row r="140" spans="1:47" s="2" customFormat="1" ht="19.5">
      <c r="A140" s="32"/>
      <c r="B140" s="33"/>
      <c r="C140" s="34"/>
      <c r="D140" s="202" t="s">
        <v>188</v>
      </c>
      <c r="E140" s="34"/>
      <c r="F140" s="207" t="s">
        <v>558</v>
      </c>
      <c r="G140" s="34"/>
      <c r="H140" s="34"/>
      <c r="I140" s="204"/>
      <c r="J140" s="34"/>
      <c r="K140" s="34"/>
      <c r="L140" s="37"/>
      <c r="M140" s="205"/>
      <c r="N140" s="206"/>
      <c r="O140" s="69"/>
      <c r="P140" s="69"/>
      <c r="Q140" s="69"/>
      <c r="R140" s="69"/>
      <c r="S140" s="69"/>
      <c r="T140" s="70"/>
      <c r="U140" s="32"/>
      <c r="V140" s="32"/>
      <c r="W140" s="32"/>
      <c r="X140" s="32"/>
      <c r="Y140" s="32"/>
      <c r="Z140" s="32"/>
      <c r="AA140" s="32"/>
      <c r="AB140" s="32"/>
      <c r="AC140" s="32"/>
      <c r="AD140" s="32"/>
      <c r="AE140" s="32"/>
      <c r="AT140" s="15" t="s">
        <v>188</v>
      </c>
      <c r="AU140" s="15" t="s">
        <v>89</v>
      </c>
    </row>
    <row r="141" spans="1:65" s="2" customFormat="1" ht="24.2" customHeight="1">
      <c r="A141" s="32"/>
      <c r="B141" s="33"/>
      <c r="C141" s="189" t="s">
        <v>207</v>
      </c>
      <c r="D141" s="189" t="s">
        <v>179</v>
      </c>
      <c r="E141" s="190" t="s">
        <v>1042</v>
      </c>
      <c r="F141" s="191" t="s">
        <v>1043</v>
      </c>
      <c r="G141" s="192" t="s">
        <v>198</v>
      </c>
      <c r="H141" s="193">
        <v>243.3</v>
      </c>
      <c r="I141" s="194"/>
      <c r="J141" s="195">
        <f>ROUND(I141*H141,2)</f>
        <v>0</v>
      </c>
      <c r="K141" s="191" t="s">
        <v>183</v>
      </c>
      <c r="L141" s="37"/>
      <c r="M141" s="196" t="s">
        <v>1</v>
      </c>
      <c r="N141" s="197" t="s">
        <v>45</v>
      </c>
      <c r="O141" s="69"/>
      <c r="P141" s="198">
        <f>O141*H141</f>
        <v>0</v>
      </c>
      <c r="Q141" s="198">
        <v>0</v>
      </c>
      <c r="R141" s="198">
        <f>Q141*H141</f>
        <v>0</v>
      </c>
      <c r="S141" s="198">
        <v>0</v>
      </c>
      <c r="T141" s="199">
        <f>S141*H141</f>
        <v>0</v>
      </c>
      <c r="U141" s="32"/>
      <c r="V141" s="32"/>
      <c r="W141" s="32"/>
      <c r="X141" s="32"/>
      <c r="Y141" s="32"/>
      <c r="Z141" s="32"/>
      <c r="AA141" s="32"/>
      <c r="AB141" s="32"/>
      <c r="AC141" s="32"/>
      <c r="AD141" s="32"/>
      <c r="AE141" s="32"/>
      <c r="AR141" s="200" t="s">
        <v>184</v>
      </c>
      <c r="AT141" s="200" t="s">
        <v>179</v>
      </c>
      <c r="AU141" s="200" t="s">
        <v>89</v>
      </c>
      <c r="AY141" s="15" t="s">
        <v>177</v>
      </c>
      <c r="BE141" s="201">
        <f>IF(N141="základní",J141,0)</f>
        <v>0</v>
      </c>
      <c r="BF141" s="201">
        <f>IF(N141="snížená",J141,0)</f>
        <v>0</v>
      </c>
      <c r="BG141" s="201">
        <f>IF(N141="zákl. přenesená",J141,0)</f>
        <v>0</v>
      </c>
      <c r="BH141" s="201">
        <f>IF(N141="sníž. přenesená",J141,0)</f>
        <v>0</v>
      </c>
      <c r="BI141" s="201">
        <f>IF(N141="nulová",J141,0)</f>
        <v>0</v>
      </c>
      <c r="BJ141" s="15" t="s">
        <v>87</v>
      </c>
      <c r="BK141" s="201">
        <f>ROUND(I141*H141,2)</f>
        <v>0</v>
      </c>
      <c r="BL141" s="15" t="s">
        <v>184</v>
      </c>
      <c r="BM141" s="200" t="s">
        <v>1044</v>
      </c>
    </row>
    <row r="142" spans="1:47" s="2" customFormat="1" ht="29.25">
      <c r="A142" s="32"/>
      <c r="B142" s="33"/>
      <c r="C142" s="34"/>
      <c r="D142" s="202" t="s">
        <v>186</v>
      </c>
      <c r="E142" s="34"/>
      <c r="F142" s="203" t="s">
        <v>1045</v>
      </c>
      <c r="G142" s="34"/>
      <c r="H142" s="34"/>
      <c r="I142" s="204"/>
      <c r="J142" s="34"/>
      <c r="K142" s="34"/>
      <c r="L142" s="37"/>
      <c r="M142" s="205"/>
      <c r="N142" s="206"/>
      <c r="O142" s="69"/>
      <c r="P142" s="69"/>
      <c r="Q142" s="69"/>
      <c r="R142" s="69"/>
      <c r="S142" s="69"/>
      <c r="T142" s="70"/>
      <c r="U142" s="32"/>
      <c r="V142" s="32"/>
      <c r="W142" s="32"/>
      <c r="X142" s="32"/>
      <c r="Y142" s="32"/>
      <c r="Z142" s="32"/>
      <c r="AA142" s="32"/>
      <c r="AB142" s="32"/>
      <c r="AC142" s="32"/>
      <c r="AD142" s="32"/>
      <c r="AE142" s="32"/>
      <c r="AT142" s="15" t="s">
        <v>186</v>
      </c>
      <c r="AU142" s="15" t="s">
        <v>89</v>
      </c>
    </row>
    <row r="143" spans="1:47" s="2" customFormat="1" ht="39">
      <c r="A143" s="32"/>
      <c r="B143" s="33"/>
      <c r="C143" s="34"/>
      <c r="D143" s="202" t="s">
        <v>188</v>
      </c>
      <c r="E143" s="34"/>
      <c r="F143" s="207" t="s">
        <v>1046</v>
      </c>
      <c r="G143" s="34"/>
      <c r="H143" s="34"/>
      <c r="I143" s="204"/>
      <c r="J143" s="34"/>
      <c r="K143" s="34"/>
      <c r="L143" s="37"/>
      <c r="M143" s="205"/>
      <c r="N143" s="206"/>
      <c r="O143" s="69"/>
      <c r="P143" s="69"/>
      <c r="Q143" s="69"/>
      <c r="R143" s="69"/>
      <c r="S143" s="69"/>
      <c r="T143" s="70"/>
      <c r="U143" s="32"/>
      <c r="V143" s="32"/>
      <c r="W143" s="32"/>
      <c r="X143" s="32"/>
      <c r="Y143" s="32"/>
      <c r="Z143" s="32"/>
      <c r="AA143" s="32"/>
      <c r="AB143" s="32"/>
      <c r="AC143" s="32"/>
      <c r="AD143" s="32"/>
      <c r="AE143" s="32"/>
      <c r="AT143" s="15" t="s">
        <v>188</v>
      </c>
      <c r="AU143" s="15" t="s">
        <v>89</v>
      </c>
    </row>
    <row r="144" spans="1:65" s="2" customFormat="1" ht="24.2" customHeight="1">
      <c r="A144" s="32"/>
      <c r="B144" s="33"/>
      <c r="C144" s="189" t="s">
        <v>210</v>
      </c>
      <c r="D144" s="189" t="s">
        <v>179</v>
      </c>
      <c r="E144" s="190" t="s">
        <v>755</v>
      </c>
      <c r="F144" s="191" t="s">
        <v>756</v>
      </c>
      <c r="G144" s="192" t="s">
        <v>198</v>
      </c>
      <c r="H144" s="193">
        <v>1834.455</v>
      </c>
      <c r="I144" s="194"/>
      <c r="J144" s="195">
        <f>ROUND(I144*H144,2)</f>
        <v>0</v>
      </c>
      <c r="K144" s="191" t="s">
        <v>183</v>
      </c>
      <c r="L144" s="37"/>
      <c r="M144" s="196" t="s">
        <v>1</v>
      </c>
      <c r="N144" s="197" t="s">
        <v>45</v>
      </c>
      <c r="O144" s="69"/>
      <c r="P144" s="198">
        <f>O144*H144</f>
        <v>0</v>
      </c>
      <c r="Q144" s="198">
        <v>0</v>
      </c>
      <c r="R144" s="198">
        <f>Q144*H144</f>
        <v>0</v>
      </c>
      <c r="S144" s="198">
        <v>0</v>
      </c>
      <c r="T144" s="199">
        <f>S144*H144</f>
        <v>0</v>
      </c>
      <c r="U144" s="32"/>
      <c r="V144" s="32"/>
      <c r="W144" s="32"/>
      <c r="X144" s="32"/>
      <c r="Y144" s="32"/>
      <c r="Z144" s="32"/>
      <c r="AA144" s="32"/>
      <c r="AB144" s="32"/>
      <c r="AC144" s="32"/>
      <c r="AD144" s="32"/>
      <c r="AE144" s="32"/>
      <c r="AR144" s="200" t="s">
        <v>184</v>
      </c>
      <c r="AT144" s="200" t="s">
        <v>179</v>
      </c>
      <c r="AU144" s="200" t="s">
        <v>89</v>
      </c>
      <c r="AY144" s="15" t="s">
        <v>177</v>
      </c>
      <c r="BE144" s="201">
        <f>IF(N144="základní",J144,0)</f>
        <v>0</v>
      </c>
      <c r="BF144" s="201">
        <f>IF(N144="snížená",J144,0)</f>
        <v>0</v>
      </c>
      <c r="BG144" s="201">
        <f>IF(N144="zákl. přenesená",J144,0)</f>
        <v>0</v>
      </c>
      <c r="BH144" s="201">
        <f>IF(N144="sníž. přenesená",J144,0)</f>
        <v>0</v>
      </c>
      <c r="BI144" s="201">
        <f>IF(N144="nulová",J144,0)</f>
        <v>0</v>
      </c>
      <c r="BJ144" s="15" t="s">
        <v>87</v>
      </c>
      <c r="BK144" s="201">
        <f>ROUND(I144*H144,2)</f>
        <v>0</v>
      </c>
      <c r="BL144" s="15" t="s">
        <v>184</v>
      </c>
      <c r="BM144" s="200" t="s">
        <v>1047</v>
      </c>
    </row>
    <row r="145" spans="1:47" s="2" customFormat="1" ht="39">
      <c r="A145" s="32"/>
      <c r="B145" s="33"/>
      <c r="C145" s="34"/>
      <c r="D145" s="202" t="s">
        <v>186</v>
      </c>
      <c r="E145" s="34"/>
      <c r="F145" s="203" t="s">
        <v>758</v>
      </c>
      <c r="G145" s="34"/>
      <c r="H145" s="34"/>
      <c r="I145" s="204"/>
      <c r="J145" s="34"/>
      <c r="K145" s="34"/>
      <c r="L145" s="37"/>
      <c r="M145" s="205"/>
      <c r="N145" s="206"/>
      <c r="O145" s="69"/>
      <c r="P145" s="69"/>
      <c r="Q145" s="69"/>
      <c r="R145" s="69"/>
      <c r="S145" s="69"/>
      <c r="T145" s="70"/>
      <c r="U145" s="32"/>
      <c r="V145" s="32"/>
      <c r="W145" s="32"/>
      <c r="X145" s="32"/>
      <c r="Y145" s="32"/>
      <c r="Z145" s="32"/>
      <c r="AA145" s="32"/>
      <c r="AB145" s="32"/>
      <c r="AC145" s="32"/>
      <c r="AD145" s="32"/>
      <c r="AE145" s="32"/>
      <c r="AT145" s="15" t="s">
        <v>186</v>
      </c>
      <c r="AU145" s="15" t="s">
        <v>89</v>
      </c>
    </row>
    <row r="146" spans="1:47" s="2" customFormat="1" ht="39">
      <c r="A146" s="32"/>
      <c r="B146" s="33"/>
      <c r="C146" s="34"/>
      <c r="D146" s="202" t="s">
        <v>188</v>
      </c>
      <c r="E146" s="34"/>
      <c r="F146" s="207" t="s">
        <v>1048</v>
      </c>
      <c r="G146" s="34"/>
      <c r="H146" s="34"/>
      <c r="I146" s="204"/>
      <c r="J146" s="34"/>
      <c r="K146" s="34"/>
      <c r="L146" s="37"/>
      <c r="M146" s="205"/>
      <c r="N146" s="206"/>
      <c r="O146" s="69"/>
      <c r="P146" s="69"/>
      <c r="Q146" s="69"/>
      <c r="R146" s="69"/>
      <c r="S146" s="69"/>
      <c r="T146" s="70"/>
      <c r="U146" s="32"/>
      <c r="V146" s="32"/>
      <c r="W146" s="32"/>
      <c r="X146" s="32"/>
      <c r="Y146" s="32"/>
      <c r="Z146" s="32"/>
      <c r="AA146" s="32"/>
      <c r="AB146" s="32"/>
      <c r="AC146" s="32"/>
      <c r="AD146" s="32"/>
      <c r="AE146" s="32"/>
      <c r="AT146" s="15" t="s">
        <v>188</v>
      </c>
      <c r="AU146" s="15" t="s">
        <v>89</v>
      </c>
    </row>
    <row r="147" spans="1:65" s="2" customFormat="1" ht="14.45" customHeight="1">
      <c r="A147" s="32"/>
      <c r="B147" s="33"/>
      <c r="C147" s="189" t="s">
        <v>216</v>
      </c>
      <c r="D147" s="189" t="s">
        <v>179</v>
      </c>
      <c r="E147" s="190" t="s">
        <v>760</v>
      </c>
      <c r="F147" s="191" t="s">
        <v>761</v>
      </c>
      <c r="G147" s="192" t="s">
        <v>198</v>
      </c>
      <c r="H147" s="193">
        <v>243.3</v>
      </c>
      <c r="I147" s="194"/>
      <c r="J147" s="195">
        <f>ROUND(I147*H147,2)</f>
        <v>0</v>
      </c>
      <c r="K147" s="191" t="s">
        <v>183</v>
      </c>
      <c r="L147" s="37"/>
      <c r="M147" s="196" t="s">
        <v>1</v>
      </c>
      <c r="N147" s="197" t="s">
        <v>45</v>
      </c>
      <c r="O147" s="69"/>
      <c r="P147" s="198">
        <f>O147*H147</f>
        <v>0</v>
      </c>
      <c r="Q147" s="198">
        <v>0</v>
      </c>
      <c r="R147" s="198">
        <f>Q147*H147</f>
        <v>0</v>
      </c>
      <c r="S147" s="198">
        <v>0</v>
      </c>
      <c r="T147" s="199">
        <f>S147*H147</f>
        <v>0</v>
      </c>
      <c r="U147" s="32"/>
      <c r="V147" s="32"/>
      <c r="W147" s="32"/>
      <c r="X147" s="32"/>
      <c r="Y147" s="32"/>
      <c r="Z147" s="32"/>
      <c r="AA147" s="32"/>
      <c r="AB147" s="32"/>
      <c r="AC147" s="32"/>
      <c r="AD147" s="32"/>
      <c r="AE147" s="32"/>
      <c r="AR147" s="200" t="s">
        <v>184</v>
      </c>
      <c r="AT147" s="200" t="s">
        <v>179</v>
      </c>
      <c r="AU147" s="200" t="s">
        <v>89</v>
      </c>
      <c r="AY147" s="15" t="s">
        <v>177</v>
      </c>
      <c r="BE147" s="201">
        <f>IF(N147="základní",J147,0)</f>
        <v>0</v>
      </c>
      <c r="BF147" s="201">
        <f>IF(N147="snížená",J147,0)</f>
        <v>0</v>
      </c>
      <c r="BG147" s="201">
        <f>IF(N147="zákl. přenesená",J147,0)</f>
        <v>0</v>
      </c>
      <c r="BH147" s="201">
        <f>IF(N147="sníž. přenesená",J147,0)</f>
        <v>0</v>
      </c>
      <c r="BI147" s="201">
        <f>IF(N147="nulová",J147,0)</f>
        <v>0</v>
      </c>
      <c r="BJ147" s="15" t="s">
        <v>87</v>
      </c>
      <c r="BK147" s="201">
        <f>ROUND(I147*H147,2)</f>
        <v>0</v>
      </c>
      <c r="BL147" s="15" t="s">
        <v>184</v>
      </c>
      <c r="BM147" s="200" t="s">
        <v>1049</v>
      </c>
    </row>
    <row r="148" spans="1:47" s="2" customFormat="1" ht="39">
      <c r="A148" s="32"/>
      <c r="B148" s="33"/>
      <c r="C148" s="34"/>
      <c r="D148" s="202" t="s">
        <v>186</v>
      </c>
      <c r="E148" s="34"/>
      <c r="F148" s="203" t="s">
        <v>763</v>
      </c>
      <c r="G148" s="34"/>
      <c r="H148" s="34"/>
      <c r="I148" s="204"/>
      <c r="J148" s="34"/>
      <c r="K148" s="34"/>
      <c r="L148" s="37"/>
      <c r="M148" s="205"/>
      <c r="N148" s="206"/>
      <c r="O148" s="69"/>
      <c r="P148" s="69"/>
      <c r="Q148" s="69"/>
      <c r="R148" s="69"/>
      <c r="S148" s="69"/>
      <c r="T148" s="70"/>
      <c r="U148" s="32"/>
      <c r="V148" s="32"/>
      <c r="W148" s="32"/>
      <c r="X148" s="32"/>
      <c r="Y148" s="32"/>
      <c r="Z148" s="32"/>
      <c r="AA148" s="32"/>
      <c r="AB148" s="32"/>
      <c r="AC148" s="32"/>
      <c r="AD148" s="32"/>
      <c r="AE148" s="32"/>
      <c r="AT148" s="15" t="s">
        <v>186</v>
      </c>
      <c r="AU148" s="15" t="s">
        <v>89</v>
      </c>
    </row>
    <row r="149" spans="1:65" s="2" customFormat="1" ht="24.2" customHeight="1">
      <c r="A149" s="32"/>
      <c r="B149" s="33"/>
      <c r="C149" s="189" t="s">
        <v>218</v>
      </c>
      <c r="D149" s="189" t="s">
        <v>179</v>
      </c>
      <c r="E149" s="190" t="s">
        <v>211</v>
      </c>
      <c r="F149" s="191" t="s">
        <v>212</v>
      </c>
      <c r="G149" s="192" t="s">
        <v>198</v>
      </c>
      <c r="H149" s="193">
        <v>927.09</v>
      </c>
      <c r="I149" s="194"/>
      <c r="J149" s="195">
        <f>ROUND(I149*H149,2)</f>
        <v>0</v>
      </c>
      <c r="K149" s="191" t="s">
        <v>183</v>
      </c>
      <c r="L149" s="37"/>
      <c r="M149" s="196" t="s">
        <v>1</v>
      </c>
      <c r="N149" s="197" t="s">
        <v>45</v>
      </c>
      <c r="O149" s="69"/>
      <c r="P149" s="198">
        <f>O149*H149</f>
        <v>0</v>
      </c>
      <c r="Q149" s="198">
        <v>0</v>
      </c>
      <c r="R149" s="198">
        <f>Q149*H149</f>
        <v>0</v>
      </c>
      <c r="S149" s="198">
        <v>0</v>
      </c>
      <c r="T149" s="199">
        <f>S149*H149</f>
        <v>0</v>
      </c>
      <c r="U149" s="32"/>
      <c r="V149" s="32"/>
      <c r="W149" s="32"/>
      <c r="X149" s="32"/>
      <c r="Y149" s="32"/>
      <c r="Z149" s="32"/>
      <c r="AA149" s="32"/>
      <c r="AB149" s="32"/>
      <c r="AC149" s="32"/>
      <c r="AD149" s="32"/>
      <c r="AE149" s="32"/>
      <c r="AR149" s="200" t="s">
        <v>184</v>
      </c>
      <c r="AT149" s="200" t="s">
        <v>179</v>
      </c>
      <c r="AU149" s="200" t="s">
        <v>89</v>
      </c>
      <c r="AY149" s="15" t="s">
        <v>177</v>
      </c>
      <c r="BE149" s="201">
        <f>IF(N149="základní",J149,0)</f>
        <v>0</v>
      </c>
      <c r="BF149" s="201">
        <f>IF(N149="snížená",J149,0)</f>
        <v>0</v>
      </c>
      <c r="BG149" s="201">
        <f>IF(N149="zákl. přenesená",J149,0)</f>
        <v>0</v>
      </c>
      <c r="BH149" s="201">
        <f>IF(N149="sníž. přenesená",J149,0)</f>
        <v>0</v>
      </c>
      <c r="BI149" s="201">
        <f>IF(N149="nulová",J149,0)</f>
        <v>0</v>
      </c>
      <c r="BJ149" s="15" t="s">
        <v>87</v>
      </c>
      <c r="BK149" s="201">
        <f>ROUND(I149*H149,2)</f>
        <v>0</v>
      </c>
      <c r="BL149" s="15" t="s">
        <v>184</v>
      </c>
      <c r="BM149" s="200" t="s">
        <v>1050</v>
      </c>
    </row>
    <row r="150" spans="1:47" s="2" customFormat="1" ht="39">
      <c r="A150" s="32"/>
      <c r="B150" s="33"/>
      <c r="C150" s="34"/>
      <c r="D150" s="202" t="s">
        <v>186</v>
      </c>
      <c r="E150" s="34"/>
      <c r="F150" s="203" t="s">
        <v>214</v>
      </c>
      <c r="G150" s="34"/>
      <c r="H150" s="34"/>
      <c r="I150" s="204"/>
      <c r="J150" s="34"/>
      <c r="K150" s="34"/>
      <c r="L150" s="37"/>
      <c r="M150" s="205"/>
      <c r="N150" s="206"/>
      <c r="O150" s="69"/>
      <c r="P150" s="69"/>
      <c r="Q150" s="69"/>
      <c r="R150" s="69"/>
      <c r="S150" s="69"/>
      <c r="T150" s="70"/>
      <c r="U150" s="32"/>
      <c r="V150" s="32"/>
      <c r="W150" s="32"/>
      <c r="X150" s="32"/>
      <c r="Y150" s="32"/>
      <c r="Z150" s="32"/>
      <c r="AA150" s="32"/>
      <c r="AB150" s="32"/>
      <c r="AC150" s="32"/>
      <c r="AD150" s="32"/>
      <c r="AE150" s="32"/>
      <c r="AT150" s="15" t="s">
        <v>186</v>
      </c>
      <c r="AU150" s="15" t="s">
        <v>89</v>
      </c>
    </row>
    <row r="151" spans="1:47" s="2" customFormat="1" ht="19.5">
      <c r="A151" s="32"/>
      <c r="B151" s="33"/>
      <c r="C151" s="34"/>
      <c r="D151" s="202" t="s">
        <v>188</v>
      </c>
      <c r="E151" s="34"/>
      <c r="F151" s="207" t="s">
        <v>979</v>
      </c>
      <c r="G151" s="34"/>
      <c r="H151" s="34"/>
      <c r="I151" s="204"/>
      <c r="J151" s="34"/>
      <c r="K151" s="34"/>
      <c r="L151" s="37"/>
      <c r="M151" s="205"/>
      <c r="N151" s="206"/>
      <c r="O151" s="69"/>
      <c r="P151" s="69"/>
      <c r="Q151" s="69"/>
      <c r="R151" s="69"/>
      <c r="S151" s="69"/>
      <c r="T151" s="70"/>
      <c r="U151" s="32"/>
      <c r="V151" s="32"/>
      <c r="W151" s="32"/>
      <c r="X151" s="32"/>
      <c r="Y151" s="32"/>
      <c r="Z151" s="32"/>
      <c r="AA151" s="32"/>
      <c r="AB151" s="32"/>
      <c r="AC151" s="32"/>
      <c r="AD151" s="32"/>
      <c r="AE151" s="32"/>
      <c r="AT151" s="15" t="s">
        <v>188</v>
      </c>
      <c r="AU151" s="15" t="s">
        <v>89</v>
      </c>
    </row>
    <row r="152" spans="1:65" s="2" customFormat="1" ht="24.2" customHeight="1">
      <c r="A152" s="32"/>
      <c r="B152" s="33"/>
      <c r="C152" s="189" t="s">
        <v>220</v>
      </c>
      <c r="D152" s="189" t="s">
        <v>179</v>
      </c>
      <c r="E152" s="190" t="s">
        <v>771</v>
      </c>
      <c r="F152" s="191" t="s">
        <v>772</v>
      </c>
      <c r="G152" s="192" t="s">
        <v>198</v>
      </c>
      <c r="H152" s="193">
        <v>1596.75</v>
      </c>
      <c r="I152" s="194"/>
      <c r="J152" s="195">
        <f>ROUND(I152*H152,2)</f>
        <v>0</v>
      </c>
      <c r="K152" s="191" t="s">
        <v>183</v>
      </c>
      <c r="L152" s="37"/>
      <c r="M152" s="196" t="s">
        <v>1</v>
      </c>
      <c r="N152" s="197" t="s">
        <v>45</v>
      </c>
      <c r="O152" s="69"/>
      <c r="P152" s="198">
        <f>O152*H152</f>
        <v>0</v>
      </c>
      <c r="Q152" s="198">
        <v>0</v>
      </c>
      <c r="R152" s="198">
        <f>Q152*H152</f>
        <v>0</v>
      </c>
      <c r="S152" s="198">
        <v>0</v>
      </c>
      <c r="T152" s="199">
        <f>S152*H152</f>
        <v>0</v>
      </c>
      <c r="U152" s="32"/>
      <c r="V152" s="32"/>
      <c r="W152" s="32"/>
      <c r="X152" s="32"/>
      <c r="Y152" s="32"/>
      <c r="Z152" s="32"/>
      <c r="AA152" s="32"/>
      <c r="AB152" s="32"/>
      <c r="AC152" s="32"/>
      <c r="AD152" s="32"/>
      <c r="AE152" s="32"/>
      <c r="AR152" s="200" t="s">
        <v>184</v>
      </c>
      <c r="AT152" s="200" t="s">
        <v>179</v>
      </c>
      <c r="AU152" s="200" t="s">
        <v>89</v>
      </c>
      <c r="AY152" s="15" t="s">
        <v>177</v>
      </c>
      <c r="BE152" s="201">
        <f>IF(N152="základní",J152,0)</f>
        <v>0</v>
      </c>
      <c r="BF152" s="201">
        <f>IF(N152="snížená",J152,0)</f>
        <v>0</v>
      </c>
      <c r="BG152" s="201">
        <f>IF(N152="zákl. přenesená",J152,0)</f>
        <v>0</v>
      </c>
      <c r="BH152" s="201">
        <f>IF(N152="sníž. přenesená",J152,0)</f>
        <v>0</v>
      </c>
      <c r="BI152" s="201">
        <f>IF(N152="nulová",J152,0)</f>
        <v>0</v>
      </c>
      <c r="BJ152" s="15" t="s">
        <v>87</v>
      </c>
      <c r="BK152" s="201">
        <f>ROUND(I152*H152,2)</f>
        <v>0</v>
      </c>
      <c r="BL152" s="15" t="s">
        <v>184</v>
      </c>
      <c r="BM152" s="200" t="s">
        <v>1051</v>
      </c>
    </row>
    <row r="153" spans="1:47" s="2" customFormat="1" ht="39">
      <c r="A153" s="32"/>
      <c r="B153" s="33"/>
      <c r="C153" s="34"/>
      <c r="D153" s="202" t="s">
        <v>186</v>
      </c>
      <c r="E153" s="34"/>
      <c r="F153" s="203" t="s">
        <v>774</v>
      </c>
      <c r="G153" s="34"/>
      <c r="H153" s="34"/>
      <c r="I153" s="204"/>
      <c r="J153" s="34"/>
      <c r="K153" s="34"/>
      <c r="L153" s="37"/>
      <c r="M153" s="205"/>
      <c r="N153" s="206"/>
      <c r="O153" s="69"/>
      <c r="P153" s="69"/>
      <c r="Q153" s="69"/>
      <c r="R153" s="69"/>
      <c r="S153" s="69"/>
      <c r="T153" s="70"/>
      <c r="U153" s="32"/>
      <c r="V153" s="32"/>
      <c r="W153" s="32"/>
      <c r="X153" s="32"/>
      <c r="Y153" s="32"/>
      <c r="Z153" s="32"/>
      <c r="AA153" s="32"/>
      <c r="AB153" s="32"/>
      <c r="AC153" s="32"/>
      <c r="AD153" s="32"/>
      <c r="AE153" s="32"/>
      <c r="AT153" s="15" t="s">
        <v>186</v>
      </c>
      <c r="AU153" s="15" t="s">
        <v>89</v>
      </c>
    </row>
    <row r="154" spans="1:65" s="2" customFormat="1" ht="14.45" customHeight="1">
      <c r="A154" s="32"/>
      <c r="B154" s="33"/>
      <c r="C154" s="189" t="s">
        <v>224</v>
      </c>
      <c r="D154" s="189" t="s">
        <v>179</v>
      </c>
      <c r="E154" s="190" t="s">
        <v>983</v>
      </c>
      <c r="F154" s="191" t="s">
        <v>984</v>
      </c>
      <c r="G154" s="192" t="s">
        <v>198</v>
      </c>
      <c r="H154" s="193">
        <v>927.09</v>
      </c>
      <c r="I154" s="194"/>
      <c r="J154" s="195">
        <f>ROUND(I154*H154,2)</f>
        <v>0</v>
      </c>
      <c r="K154" s="191" t="s">
        <v>183</v>
      </c>
      <c r="L154" s="37"/>
      <c r="M154" s="196" t="s">
        <v>1</v>
      </c>
      <c r="N154" s="197" t="s">
        <v>45</v>
      </c>
      <c r="O154" s="69"/>
      <c r="P154" s="198">
        <f>O154*H154</f>
        <v>0</v>
      </c>
      <c r="Q154" s="198">
        <v>0</v>
      </c>
      <c r="R154" s="198">
        <f>Q154*H154</f>
        <v>0</v>
      </c>
      <c r="S154" s="198">
        <v>0</v>
      </c>
      <c r="T154" s="199">
        <f>S154*H154</f>
        <v>0</v>
      </c>
      <c r="U154" s="32"/>
      <c r="V154" s="32"/>
      <c r="W154" s="32"/>
      <c r="X154" s="32"/>
      <c r="Y154" s="32"/>
      <c r="Z154" s="32"/>
      <c r="AA154" s="32"/>
      <c r="AB154" s="32"/>
      <c r="AC154" s="32"/>
      <c r="AD154" s="32"/>
      <c r="AE154" s="32"/>
      <c r="AR154" s="200" t="s">
        <v>184</v>
      </c>
      <c r="AT154" s="200" t="s">
        <v>179</v>
      </c>
      <c r="AU154" s="200" t="s">
        <v>89</v>
      </c>
      <c r="AY154" s="15" t="s">
        <v>177</v>
      </c>
      <c r="BE154" s="201">
        <f>IF(N154="základní",J154,0)</f>
        <v>0</v>
      </c>
      <c r="BF154" s="201">
        <f>IF(N154="snížená",J154,0)</f>
        <v>0</v>
      </c>
      <c r="BG154" s="201">
        <f>IF(N154="zákl. přenesená",J154,0)</f>
        <v>0</v>
      </c>
      <c r="BH154" s="201">
        <f>IF(N154="sníž. přenesená",J154,0)</f>
        <v>0</v>
      </c>
      <c r="BI154" s="201">
        <f>IF(N154="nulová",J154,0)</f>
        <v>0</v>
      </c>
      <c r="BJ154" s="15" t="s">
        <v>87</v>
      </c>
      <c r="BK154" s="201">
        <f>ROUND(I154*H154,2)</f>
        <v>0</v>
      </c>
      <c r="BL154" s="15" t="s">
        <v>184</v>
      </c>
      <c r="BM154" s="200" t="s">
        <v>1052</v>
      </c>
    </row>
    <row r="155" spans="1:47" s="2" customFormat="1" ht="19.5">
      <c r="A155" s="32"/>
      <c r="B155" s="33"/>
      <c r="C155" s="34"/>
      <c r="D155" s="202" t="s">
        <v>186</v>
      </c>
      <c r="E155" s="34"/>
      <c r="F155" s="203" t="s">
        <v>986</v>
      </c>
      <c r="G155" s="34"/>
      <c r="H155" s="34"/>
      <c r="I155" s="204"/>
      <c r="J155" s="34"/>
      <c r="K155" s="34"/>
      <c r="L155" s="37"/>
      <c r="M155" s="205"/>
      <c r="N155" s="206"/>
      <c r="O155" s="69"/>
      <c r="P155" s="69"/>
      <c r="Q155" s="69"/>
      <c r="R155" s="69"/>
      <c r="S155" s="69"/>
      <c r="T155" s="70"/>
      <c r="U155" s="32"/>
      <c r="V155" s="32"/>
      <c r="W155" s="32"/>
      <c r="X155" s="32"/>
      <c r="Y155" s="32"/>
      <c r="Z155" s="32"/>
      <c r="AA155" s="32"/>
      <c r="AB155" s="32"/>
      <c r="AC155" s="32"/>
      <c r="AD155" s="32"/>
      <c r="AE155" s="32"/>
      <c r="AT155" s="15" t="s">
        <v>186</v>
      </c>
      <c r="AU155" s="15" t="s">
        <v>89</v>
      </c>
    </row>
    <row r="156" spans="1:65" s="2" customFormat="1" ht="24.2" customHeight="1">
      <c r="A156" s="32"/>
      <c r="B156" s="33"/>
      <c r="C156" s="189" t="s">
        <v>226</v>
      </c>
      <c r="D156" s="189" t="s">
        <v>179</v>
      </c>
      <c r="E156" s="190" t="s">
        <v>793</v>
      </c>
      <c r="F156" s="191" t="s">
        <v>794</v>
      </c>
      <c r="G156" s="192" t="s">
        <v>198</v>
      </c>
      <c r="H156" s="193">
        <v>794.28</v>
      </c>
      <c r="I156" s="194"/>
      <c r="J156" s="195">
        <f>ROUND(I156*H156,2)</f>
        <v>0</v>
      </c>
      <c r="K156" s="191" t="s">
        <v>183</v>
      </c>
      <c r="L156" s="37"/>
      <c r="M156" s="196" t="s">
        <v>1</v>
      </c>
      <c r="N156" s="197" t="s">
        <v>45</v>
      </c>
      <c r="O156" s="69"/>
      <c r="P156" s="198">
        <f>O156*H156</f>
        <v>0</v>
      </c>
      <c r="Q156" s="198">
        <v>0</v>
      </c>
      <c r="R156" s="198">
        <f>Q156*H156</f>
        <v>0</v>
      </c>
      <c r="S156" s="198">
        <v>0</v>
      </c>
      <c r="T156" s="199">
        <f>S156*H156</f>
        <v>0</v>
      </c>
      <c r="U156" s="32"/>
      <c r="V156" s="32"/>
      <c r="W156" s="32"/>
      <c r="X156" s="32"/>
      <c r="Y156" s="32"/>
      <c r="Z156" s="32"/>
      <c r="AA156" s="32"/>
      <c r="AB156" s="32"/>
      <c r="AC156" s="32"/>
      <c r="AD156" s="32"/>
      <c r="AE156" s="32"/>
      <c r="AR156" s="200" t="s">
        <v>184</v>
      </c>
      <c r="AT156" s="200" t="s">
        <v>179</v>
      </c>
      <c r="AU156" s="200" t="s">
        <v>89</v>
      </c>
      <c r="AY156" s="15" t="s">
        <v>177</v>
      </c>
      <c r="BE156" s="201">
        <f>IF(N156="základní",J156,0)</f>
        <v>0</v>
      </c>
      <c r="BF156" s="201">
        <f>IF(N156="snížená",J156,0)</f>
        <v>0</v>
      </c>
      <c r="BG156" s="201">
        <f>IF(N156="zákl. přenesená",J156,0)</f>
        <v>0</v>
      </c>
      <c r="BH156" s="201">
        <f>IF(N156="sníž. přenesená",J156,0)</f>
        <v>0</v>
      </c>
      <c r="BI156" s="201">
        <f>IF(N156="nulová",J156,0)</f>
        <v>0</v>
      </c>
      <c r="BJ156" s="15" t="s">
        <v>87</v>
      </c>
      <c r="BK156" s="201">
        <f>ROUND(I156*H156,2)</f>
        <v>0</v>
      </c>
      <c r="BL156" s="15" t="s">
        <v>184</v>
      </c>
      <c r="BM156" s="200" t="s">
        <v>1053</v>
      </c>
    </row>
    <row r="157" spans="1:47" s="2" customFormat="1" ht="19.5">
      <c r="A157" s="32"/>
      <c r="B157" s="33"/>
      <c r="C157" s="34"/>
      <c r="D157" s="202" t="s">
        <v>186</v>
      </c>
      <c r="E157" s="34"/>
      <c r="F157" s="203" t="s">
        <v>796</v>
      </c>
      <c r="G157" s="34"/>
      <c r="H157" s="34"/>
      <c r="I157" s="204"/>
      <c r="J157" s="34"/>
      <c r="K157" s="34"/>
      <c r="L157" s="37"/>
      <c r="M157" s="205"/>
      <c r="N157" s="206"/>
      <c r="O157" s="69"/>
      <c r="P157" s="69"/>
      <c r="Q157" s="69"/>
      <c r="R157" s="69"/>
      <c r="S157" s="69"/>
      <c r="T157" s="70"/>
      <c r="U157" s="32"/>
      <c r="V157" s="32"/>
      <c r="W157" s="32"/>
      <c r="X157" s="32"/>
      <c r="Y157" s="32"/>
      <c r="Z157" s="32"/>
      <c r="AA157" s="32"/>
      <c r="AB157" s="32"/>
      <c r="AC157" s="32"/>
      <c r="AD157" s="32"/>
      <c r="AE157" s="32"/>
      <c r="AT157" s="15" t="s">
        <v>186</v>
      </c>
      <c r="AU157" s="15" t="s">
        <v>89</v>
      </c>
    </row>
    <row r="158" spans="1:47" s="2" customFormat="1" ht="19.5">
      <c r="A158" s="32"/>
      <c r="B158" s="33"/>
      <c r="C158" s="34"/>
      <c r="D158" s="202" t="s">
        <v>188</v>
      </c>
      <c r="E158" s="34"/>
      <c r="F158" s="207" t="s">
        <v>554</v>
      </c>
      <c r="G158" s="34"/>
      <c r="H158" s="34"/>
      <c r="I158" s="204"/>
      <c r="J158" s="34"/>
      <c r="K158" s="34"/>
      <c r="L158" s="37"/>
      <c r="M158" s="205"/>
      <c r="N158" s="206"/>
      <c r="O158" s="69"/>
      <c r="P158" s="69"/>
      <c r="Q158" s="69"/>
      <c r="R158" s="69"/>
      <c r="S158" s="69"/>
      <c r="T158" s="70"/>
      <c r="U158" s="32"/>
      <c r="V158" s="32"/>
      <c r="W158" s="32"/>
      <c r="X158" s="32"/>
      <c r="Y158" s="32"/>
      <c r="Z158" s="32"/>
      <c r="AA158" s="32"/>
      <c r="AB158" s="32"/>
      <c r="AC158" s="32"/>
      <c r="AD158" s="32"/>
      <c r="AE158" s="32"/>
      <c r="AT158" s="15" t="s">
        <v>188</v>
      </c>
      <c r="AU158" s="15" t="s">
        <v>89</v>
      </c>
    </row>
    <row r="159" spans="1:65" s="2" customFormat="1" ht="14.45" customHeight="1">
      <c r="A159" s="32"/>
      <c r="B159" s="33"/>
      <c r="C159" s="189" t="s">
        <v>228</v>
      </c>
      <c r="D159" s="189" t="s">
        <v>179</v>
      </c>
      <c r="E159" s="190" t="s">
        <v>261</v>
      </c>
      <c r="F159" s="191" t="s">
        <v>262</v>
      </c>
      <c r="G159" s="192" t="s">
        <v>182</v>
      </c>
      <c r="H159" s="193">
        <v>5295.229</v>
      </c>
      <c r="I159" s="194"/>
      <c r="J159" s="195">
        <f>ROUND(I159*H159,2)</f>
        <v>0</v>
      </c>
      <c r="K159" s="191" t="s">
        <v>183</v>
      </c>
      <c r="L159" s="37"/>
      <c r="M159" s="196" t="s">
        <v>1</v>
      </c>
      <c r="N159" s="197" t="s">
        <v>45</v>
      </c>
      <c r="O159" s="69"/>
      <c r="P159" s="198">
        <f>O159*H159</f>
        <v>0</v>
      </c>
      <c r="Q159" s="198">
        <v>0</v>
      </c>
      <c r="R159" s="198">
        <f>Q159*H159</f>
        <v>0</v>
      </c>
      <c r="S159" s="198">
        <v>0</v>
      </c>
      <c r="T159" s="199">
        <f>S159*H159</f>
        <v>0</v>
      </c>
      <c r="U159" s="32"/>
      <c r="V159" s="32"/>
      <c r="W159" s="32"/>
      <c r="X159" s="32"/>
      <c r="Y159" s="32"/>
      <c r="Z159" s="32"/>
      <c r="AA159" s="32"/>
      <c r="AB159" s="32"/>
      <c r="AC159" s="32"/>
      <c r="AD159" s="32"/>
      <c r="AE159" s="32"/>
      <c r="AR159" s="200" t="s">
        <v>184</v>
      </c>
      <c r="AT159" s="200" t="s">
        <v>179</v>
      </c>
      <c r="AU159" s="200" t="s">
        <v>89</v>
      </c>
      <c r="AY159" s="15" t="s">
        <v>177</v>
      </c>
      <c r="BE159" s="201">
        <f>IF(N159="základní",J159,0)</f>
        <v>0</v>
      </c>
      <c r="BF159" s="201">
        <f>IF(N159="snížená",J159,0)</f>
        <v>0</v>
      </c>
      <c r="BG159" s="201">
        <f>IF(N159="zákl. přenesená",J159,0)</f>
        <v>0</v>
      </c>
      <c r="BH159" s="201">
        <f>IF(N159="sníž. přenesená",J159,0)</f>
        <v>0</v>
      </c>
      <c r="BI159" s="201">
        <f>IF(N159="nulová",J159,0)</f>
        <v>0</v>
      </c>
      <c r="BJ159" s="15" t="s">
        <v>87</v>
      </c>
      <c r="BK159" s="201">
        <f>ROUND(I159*H159,2)</f>
        <v>0</v>
      </c>
      <c r="BL159" s="15" t="s">
        <v>184</v>
      </c>
      <c r="BM159" s="200" t="s">
        <v>1054</v>
      </c>
    </row>
    <row r="160" spans="1:47" s="2" customFormat="1" ht="19.5">
      <c r="A160" s="32"/>
      <c r="B160" s="33"/>
      <c r="C160" s="34"/>
      <c r="D160" s="202" t="s">
        <v>186</v>
      </c>
      <c r="E160" s="34"/>
      <c r="F160" s="203" t="s">
        <v>264</v>
      </c>
      <c r="G160" s="34"/>
      <c r="H160" s="34"/>
      <c r="I160" s="204"/>
      <c r="J160" s="34"/>
      <c r="K160" s="34"/>
      <c r="L160" s="37"/>
      <c r="M160" s="205"/>
      <c r="N160" s="206"/>
      <c r="O160" s="69"/>
      <c r="P160" s="69"/>
      <c r="Q160" s="69"/>
      <c r="R160" s="69"/>
      <c r="S160" s="69"/>
      <c r="T160" s="70"/>
      <c r="U160" s="32"/>
      <c r="V160" s="32"/>
      <c r="W160" s="32"/>
      <c r="X160" s="32"/>
      <c r="Y160" s="32"/>
      <c r="Z160" s="32"/>
      <c r="AA160" s="32"/>
      <c r="AB160" s="32"/>
      <c r="AC160" s="32"/>
      <c r="AD160" s="32"/>
      <c r="AE160" s="32"/>
      <c r="AT160" s="15" t="s">
        <v>186</v>
      </c>
      <c r="AU160" s="15" t="s">
        <v>89</v>
      </c>
    </row>
    <row r="161" spans="1:47" s="2" customFormat="1" ht="19.5">
      <c r="A161" s="32"/>
      <c r="B161" s="33"/>
      <c r="C161" s="34"/>
      <c r="D161" s="202" t="s">
        <v>188</v>
      </c>
      <c r="E161" s="34"/>
      <c r="F161" s="207" t="s">
        <v>558</v>
      </c>
      <c r="G161" s="34"/>
      <c r="H161" s="34"/>
      <c r="I161" s="204"/>
      <c r="J161" s="34"/>
      <c r="K161" s="34"/>
      <c r="L161" s="37"/>
      <c r="M161" s="205"/>
      <c r="N161" s="206"/>
      <c r="O161" s="69"/>
      <c r="P161" s="69"/>
      <c r="Q161" s="69"/>
      <c r="R161" s="69"/>
      <c r="S161" s="69"/>
      <c r="T161" s="70"/>
      <c r="U161" s="32"/>
      <c r="V161" s="32"/>
      <c r="W161" s="32"/>
      <c r="X161" s="32"/>
      <c r="Y161" s="32"/>
      <c r="Z161" s="32"/>
      <c r="AA161" s="32"/>
      <c r="AB161" s="32"/>
      <c r="AC161" s="32"/>
      <c r="AD161" s="32"/>
      <c r="AE161" s="32"/>
      <c r="AT161" s="15" t="s">
        <v>188</v>
      </c>
      <c r="AU161" s="15" t="s">
        <v>89</v>
      </c>
    </row>
    <row r="162" spans="1:65" s="2" customFormat="1" ht="24.2" customHeight="1">
      <c r="A162" s="32"/>
      <c r="B162" s="33"/>
      <c r="C162" s="189" t="s">
        <v>235</v>
      </c>
      <c r="D162" s="189" t="s">
        <v>179</v>
      </c>
      <c r="E162" s="190" t="s">
        <v>808</v>
      </c>
      <c r="F162" s="191" t="s">
        <v>809</v>
      </c>
      <c r="G162" s="192" t="s">
        <v>182</v>
      </c>
      <c r="H162" s="193">
        <v>5250</v>
      </c>
      <c r="I162" s="194"/>
      <c r="J162" s="195">
        <f>ROUND(I162*H162,2)</f>
        <v>0</v>
      </c>
      <c r="K162" s="191" t="s">
        <v>183</v>
      </c>
      <c r="L162" s="37"/>
      <c r="M162" s="196" t="s">
        <v>1</v>
      </c>
      <c r="N162" s="197" t="s">
        <v>45</v>
      </c>
      <c r="O162" s="69"/>
      <c r="P162" s="198">
        <f>O162*H162</f>
        <v>0</v>
      </c>
      <c r="Q162" s="198">
        <v>0</v>
      </c>
      <c r="R162" s="198">
        <f>Q162*H162</f>
        <v>0</v>
      </c>
      <c r="S162" s="198">
        <v>0</v>
      </c>
      <c r="T162" s="199">
        <f>S162*H162</f>
        <v>0</v>
      </c>
      <c r="U162" s="32"/>
      <c r="V162" s="32"/>
      <c r="W162" s="32"/>
      <c r="X162" s="32"/>
      <c r="Y162" s="32"/>
      <c r="Z162" s="32"/>
      <c r="AA162" s="32"/>
      <c r="AB162" s="32"/>
      <c r="AC162" s="32"/>
      <c r="AD162" s="32"/>
      <c r="AE162" s="32"/>
      <c r="AR162" s="200" t="s">
        <v>184</v>
      </c>
      <c r="AT162" s="200" t="s">
        <v>179</v>
      </c>
      <c r="AU162" s="200" t="s">
        <v>89</v>
      </c>
      <c r="AY162" s="15" t="s">
        <v>177</v>
      </c>
      <c r="BE162" s="201">
        <f>IF(N162="základní",J162,0)</f>
        <v>0</v>
      </c>
      <c r="BF162" s="201">
        <f>IF(N162="snížená",J162,0)</f>
        <v>0</v>
      </c>
      <c r="BG162" s="201">
        <f>IF(N162="zákl. přenesená",J162,0)</f>
        <v>0</v>
      </c>
      <c r="BH162" s="201">
        <f>IF(N162="sníž. přenesená",J162,0)</f>
        <v>0</v>
      </c>
      <c r="BI162" s="201">
        <f>IF(N162="nulová",J162,0)</f>
        <v>0</v>
      </c>
      <c r="BJ162" s="15" t="s">
        <v>87</v>
      </c>
      <c r="BK162" s="201">
        <f>ROUND(I162*H162,2)</f>
        <v>0</v>
      </c>
      <c r="BL162" s="15" t="s">
        <v>184</v>
      </c>
      <c r="BM162" s="200" t="s">
        <v>1055</v>
      </c>
    </row>
    <row r="163" spans="1:47" s="2" customFormat="1" ht="19.5">
      <c r="A163" s="32"/>
      <c r="B163" s="33"/>
      <c r="C163" s="34"/>
      <c r="D163" s="202" t="s">
        <v>186</v>
      </c>
      <c r="E163" s="34"/>
      <c r="F163" s="203" t="s">
        <v>811</v>
      </c>
      <c r="G163" s="34"/>
      <c r="H163" s="34"/>
      <c r="I163" s="204"/>
      <c r="J163" s="34"/>
      <c r="K163" s="34"/>
      <c r="L163" s="37"/>
      <c r="M163" s="205"/>
      <c r="N163" s="206"/>
      <c r="O163" s="69"/>
      <c r="P163" s="69"/>
      <c r="Q163" s="69"/>
      <c r="R163" s="69"/>
      <c r="S163" s="69"/>
      <c r="T163" s="70"/>
      <c r="U163" s="32"/>
      <c r="V163" s="32"/>
      <c r="W163" s="32"/>
      <c r="X163" s="32"/>
      <c r="Y163" s="32"/>
      <c r="Z163" s="32"/>
      <c r="AA163" s="32"/>
      <c r="AB163" s="32"/>
      <c r="AC163" s="32"/>
      <c r="AD163" s="32"/>
      <c r="AE163" s="32"/>
      <c r="AT163" s="15" t="s">
        <v>186</v>
      </c>
      <c r="AU163" s="15" t="s">
        <v>89</v>
      </c>
    </row>
    <row r="164" spans="1:65" s="2" customFormat="1" ht="14.45" customHeight="1">
      <c r="A164" s="32"/>
      <c r="B164" s="33"/>
      <c r="C164" s="189" t="s">
        <v>238</v>
      </c>
      <c r="D164" s="189" t="s">
        <v>179</v>
      </c>
      <c r="E164" s="190" t="s">
        <v>812</v>
      </c>
      <c r="F164" s="191" t="s">
        <v>813</v>
      </c>
      <c r="G164" s="192" t="s">
        <v>182</v>
      </c>
      <c r="H164" s="193">
        <v>1622</v>
      </c>
      <c r="I164" s="194"/>
      <c r="J164" s="195">
        <f>ROUND(I164*H164,2)</f>
        <v>0</v>
      </c>
      <c r="K164" s="191" t="s">
        <v>183</v>
      </c>
      <c r="L164" s="37"/>
      <c r="M164" s="196" t="s">
        <v>1</v>
      </c>
      <c r="N164" s="197" t="s">
        <v>45</v>
      </c>
      <c r="O164" s="69"/>
      <c r="P164" s="198">
        <f>O164*H164</f>
        <v>0</v>
      </c>
      <c r="Q164" s="198">
        <v>0</v>
      </c>
      <c r="R164" s="198">
        <f>Q164*H164</f>
        <v>0</v>
      </c>
      <c r="S164" s="198">
        <v>0</v>
      </c>
      <c r="T164" s="199">
        <f>S164*H164</f>
        <v>0</v>
      </c>
      <c r="U164" s="32"/>
      <c r="V164" s="32"/>
      <c r="W164" s="32"/>
      <c r="X164" s="32"/>
      <c r="Y164" s="32"/>
      <c r="Z164" s="32"/>
      <c r="AA164" s="32"/>
      <c r="AB164" s="32"/>
      <c r="AC164" s="32"/>
      <c r="AD164" s="32"/>
      <c r="AE164" s="32"/>
      <c r="AR164" s="200" t="s">
        <v>184</v>
      </c>
      <c r="AT164" s="200" t="s">
        <v>179</v>
      </c>
      <c r="AU164" s="200" t="s">
        <v>89</v>
      </c>
      <c r="AY164" s="15" t="s">
        <v>177</v>
      </c>
      <c r="BE164" s="201">
        <f>IF(N164="základní",J164,0)</f>
        <v>0</v>
      </c>
      <c r="BF164" s="201">
        <f>IF(N164="snížená",J164,0)</f>
        <v>0</v>
      </c>
      <c r="BG164" s="201">
        <f>IF(N164="zákl. přenesená",J164,0)</f>
        <v>0</v>
      </c>
      <c r="BH164" s="201">
        <f>IF(N164="sníž. přenesená",J164,0)</f>
        <v>0</v>
      </c>
      <c r="BI164" s="201">
        <f>IF(N164="nulová",J164,0)</f>
        <v>0</v>
      </c>
      <c r="BJ164" s="15" t="s">
        <v>87</v>
      </c>
      <c r="BK164" s="201">
        <f>ROUND(I164*H164,2)</f>
        <v>0</v>
      </c>
      <c r="BL164" s="15" t="s">
        <v>184</v>
      </c>
      <c r="BM164" s="200" t="s">
        <v>1056</v>
      </c>
    </row>
    <row r="165" spans="1:47" s="2" customFormat="1" ht="19.5">
      <c r="A165" s="32"/>
      <c r="B165" s="33"/>
      <c r="C165" s="34"/>
      <c r="D165" s="202" t="s">
        <v>186</v>
      </c>
      <c r="E165" s="34"/>
      <c r="F165" s="203" t="s">
        <v>815</v>
      </c>
      <c r="G165" s="34"/>
      <c r="H165" s="34"/>
      <c r="I165" s="204"/>
      <c r="J165" s="34"/>
      <c r="K165" s="34"/>
      <c r="L165" s="37"/>
      <c r="M165" s="205"/>
      <c r="N165" s="206"/>
      <c r="O165" s="69"/>
      <c r="P165" s="69"/>
      <c r="Q165" s="69"/>
      <c r="R165" s="69"/>
      <c r="S165" s="69"/>
      <c r="T165" s="70"/>
      <c r="U165" s="32"/>
      <c r="V165" s="32"/>
      <c r="W165" s="32"/>
      <c r="X165" s="32"/>
      <c r="Y165" s="32"/>
      <c r="Z165" s="32"/>
      <c r="AA165" s="32"/>
      <c r="AB165" s="32"/>
      <c r="AC165" s="32"/>
      <c r="AD165" s="32"/>
      <c r="AE165" s="32"/>
      <c r="AT165" s="15" t="s">
        <v>186</v>
      </c>
      <c r="AU165" s="15" t="s">
        <v>89</v>
      </c>
    </row>
    <row r="166" spans="1:65" s="2" customFormat="1" ht="14.45" customHeight="1">
      <c r="A166" s="32"/>
      <c r="B166" s="33"/>
      <c r="C166" s="208" t="s">
        <v>8</v>
      </c>
      <c r="D166" s="208" t="s">
        <v>246</v>
      </c>
      <c r="E166" s="209" t="s">
        <v>816</v>
      </c>
      <c r="F166" s="210" t="s">
        <v>817</v>
      </c>
      <c r="G166" s="211" t="s">
        <v>818</v>
      </c>
      <c r="H166" s="212">
        <v>40.55</v>
      </c>
      <c r="I166" s="213"/>
      <c r="J166" s="214">
        <f>ROUND(I166*H166,2)</f>
        <v>0</v>
      </c>
      <c r="K166" s="210" t="s">
        <v>183</v>
      </c>
      <c r="L166" s="215"/>
      <c r="M166" s="216" t="s">
        <v>1</v>
      </c>
      <c r="N166" s="217" t="s">
        <v>45</v>
      </c>
      <c r="O166" s="69"/>
      <c r="P166" s="198">
        <f>O166*H166</f>
        <v>0</v>
      </c>
      <c r="Q166" s="198">
        <v>0.001</v>
      </c>
      <c r="R166" s="198">
        <f>Q166*H166</f>
        <v>0.040549999999999996</v>
      </c>
      <c r="S166" s="198">
        <v>0</v>
      </c>
      <c r="T166" s="199">
        <f>S166*H166</f>
        <v>0</v>
      </c>
      <c r="U166" s="32"/>
      <c r="V166" s="32"/>
      <c r="W166" s="32"/>
      <c r="X166" s="32"/>
      <c r="Y166" s="32"/>
      <c r="Z166" s="32"/>
      <c r="AA166" s="32"/>
      <c r="AB166" s="32"/>
      <c r="AC166" s="32"/>
      <c r="AD166" s="32"/>
      <c r="AE166" s="32"/>
      <c r="AR166" s="200" t="s">
        <v>218</v>
      </c>
      <c r="AT166" s="200" t="s">
        <v>246</v>
      </c>
      <c r="AU166" s="200" t="s">
        <v>89</v>
      </c>
      <c r="AY166" s="15" t="s">
        <v>177</v>
      </c>
      <c r="BE166" s="201">
        <f>IF(N166="základní",J166,0)</f>
        <v>0</v>
      </c>
      <c r="BF166" s="201">
        <f>IF(N166="snížená",J166,0)</f>
        <v>0</v>
      </c>
      <c r="BG166" s="201">
        <f>IF(N166="zákl. přenesená",J166,0)</f>
        <v>0</v>
      </c>
      <c r="BH166" s="201">
        <f>IF(N166="sníž. přenesená",J166,0)</f>
        <v>0</v>
      </c>
      <c r="BI166" s="201">
        <f>IF(N166="nulová",J166,0)</f>
        <v>0</v>
      </c>
      <c r="BJ166" s="15" t="s">
        <v>87</v>
      </c>
      <c r="BK166" s="201">
        <f>ROUND(I166*H166,2)</f>
        <v>0</v>
      </c>
      <c r="BL166" s="15" t="s">
        <v>184</v>
      </c>
      <c r="BM166" s="200" t="s">
        <v>1057</v>
      </c>
    </row>
    <row r="167" spans="1:47" s="2" customFormat="1" ht="11.25">
      <c r="A167" s="32"/>
      <c r="B167" s="33"/>
      <c r="C167" s="34"/>
      <c r="D167" s="202" t="s">
        <v>186</v>
      </c>
      <c r="E167" s="34"/>
      <c r="F167" s="203" t="s">
        <v>817</v>
      </c>
      <c r="G167" s="34"/>
      <c r="H167" s="34"/>
      <c r="I167" s="204"/>
      <c r="J167" s="34"/>
      <c r="K167" s="34"/>
      <c r="L167" s="37"/>
      <c r="M167" s="205"/>
      <c r="N167" s="206"/>
      <c r="O167" s="69"/>
      <c r="P167" s="69"/>
      <c r="Q167" s="69"/>
      <c r="R167" s="69"/>
      <c r="S167" s="69"/>
      <c r="T167" s="70"/>
      <c r="U167" s="32"/>
      <c r="V167" s="32"/>
      <c r="W167" s="32"/>
      <c r="X167" s="32"/>
      <c r="Y167" s="32"/>
      <c r="Z167" s="32"/>
      <c r="AA167" s="32"/>
      <c r="AB167" s="32"/>
      <c r="AC167" s="32"/>
      <c r="AD167" s="32"/>
      <c r="AE167" s="32"/>
      <c r="AT167" s="15" t="s">
        <v>186</v>
      </c>
      <c r="AU167" s="15" t="s">
        <v>89</v>
      </c>
    </row>
    <row r="168" spans="2:63" s="12" customFormat="1" ht="22.9" customHeight="1">
      <c r="B168" s="173"/>
      <c r="C168" s="174"/>
      <c r="D168" s="175" t="s">
        <v>79</v>
      </c>
      <c r="E168" s="187" t="s">
        <v>207</v>
      </c>
      <c r="F168" s="187" t="s">
        <v>293</v>
      </c>
      <c r="G168" s="174"/>
      <c r="H168" s="174"/>
      <c r="I168" s="177"/>
      <c r="J168" s="188">
        <f>BK168</f>
        <v>0</v>
      </c>
      <c r="K168" s="174"/>
      <c r="L168" s="179"/>
      <c r="M168" s="180"/>
      <c r="N168" s="181"/>
      <c r="O168" s="181"/>
      <c r="P168" s="182">
        <f>SUM(P169:P181)</f>
        <v>0</v>
      </c>
      <c r="Q168" s="181"/>
      <c r="R168" s="182">
        <f>SUM(R169:R181)</f>
        <v>4544.6702927900005</v>
      </c>
      <c r="S168" s="181"/>
      <c r="T168" s="183">
        <f>SUM(T169:T181)</f>
        <v>0</v>
      </c>
      <c r="AR168" s="184" t="s">
        <v>87</v>
      </c>
      <c r="AT168" s="185" t="s">
        <v>79</v>
      </c>
      <c r="AU168" s="185" t="s">
        <v>87</v>
      </c>
      <c r="AY168" s="184" t="s">
        <v>177</v>
      </c>
      <c r="BK168" s="186">
        <f>SUM(BK169:BK181)</f>
        <v>0</v>
      </c>
    </row>
    <row r="169" spans="1:65" s="2" customFormat="1" ht="14.45" customHeight="1">
      <c r="A169" s="32"/>
      <c r="B169" s="33"/>
      <c r="C169" s="189" t="s">
        <v>245</v>
      </c>
      <c r="D169" s="189" t="s">
        <v>179</v>
      </c>
      <c r="E169" s="190" t="s">
        <v>571</v>
      </c>
      <c r="F169" s="191" t="s">
        <v>572</v>
      </c>
      <c r="G169" s="192" t="s">
        <v>182</v>
      </c>
      <c r="H169" s="193">
        <v>3509.551</v>
      </c>
      <c r="I169" s="194"/>
      <c r="J169" s="195">
        <f>ROUND(I169*H169,2)</f>
        <v>0</v>
      </c>
      <c r="K169" s="191" t="s">
        <v>183</v>
      </c>
      <c r="L169" s="37"/>
      <c r="M169" s="196" t="s">
        <v>1</v>
      </c>
      <c r="N169" s="197" t="s">
        <v>45</v>
      </c>
      <c r="O169" s="69"/>
      <c r="P169" s="198">
        <f>O169*H169</f>
        <v>0</v>
      </c>
      <c r="Q169" s="198">
        <v>0.48574</v>
      </c>
      <c r="R169" s="198">
        <f>Q169*H169</f>
        <v>1704.72930274</v>
      </c>
      <c r="S169" s="198">
        <v>0</v>
      </c>
      <c r="T169" s="199">
        <f>S169*H169</f>
        <v>0</v>
      </c>
      <c r="U169" s="32"/>
      <c r="V169" s="32"/>
      <c r="W169" s="32"/>
      <c r="X169" s="32"/>
      <c r="Y169" s="32"/>
      <c r="Z169" s="32"/>
      <c r="AA169" s="32"/>
      <c r="AB169" s="32"/>
      <c r="AC169" s="32"/>
      <c r="AD169" s="32"/>
      <c r="AE169" s="32"/>
      <c r="AR169" s="200" t="s">
        <v>184</v>
      </c>
      <c r="AT169" s="200" t="s">
        <v>179</v>
      </c>
      <c r="AU169" s="200" t="s">
        <v>89</v>
      </c>
      <c r="AY169" s="15" t="s">
        <v>177</v>
      </c>
      <c r="BE169" s="201">
        <f>IF(N169="základní",J169,0)</f>
        <v>0</v>
      </c>
      <c r="BF169" s="201">
        <f>IF(N169="snížená",J169,0)</f>
        <v>0</v>
      </c>
      <c r="BG169" s="201">
        <f>IF(N169="zákl. přenesená",J169,0)</f>
        <v>0</v>
      </c>
      <c r="BH169" s="201">
        <f>IF(N169="sníž. přenesená",J169,0)</f>
        <v>0</v>
      </c>
      <c r="BI169" s="201">
        <f>IF(N169="nulová",J169,0)</f>
        <v>0</v>
      </c>
      <c r="BJ169" s="15" t="s">
        <v>87</v>
      </c>
      <c r="BK169" s="201">
        <f>ROUND(I169*H169,2)</f>
        <v>0</v>
      </c>
      <c r="BL169" s="15" t="s">
        <v>184</v>
      </c>
      <c r="BM169" s="200" t="s">
        <v>1058</v>
      </c>
    </row>
    <row r="170" spans="1:47" s="2" customFormat="1" ht="19.5">
      <c r="A170" s="32"/>
      <c r="B170" s="33"/>
      <c r="C170" s="34"/>
      <c r="D170" s="202" t="s">
        <v>186</v>
      </c>
      <c r="E170" s="34"/>
      <c r="F170" s="203" t="s">
        <v>574</v>
      </c>
      <c r="G170" s="34"/>
      <c r="H170" s="34"/>
      <c r="I170" s="204"/>
      <c r="J170" s="34"/>
      <c r="K170" s="34"/>
      <c r="L170" s="37"/>
      <c r="M170" s="205"/>
      <c r="N170" s="206"/>
      <c r="O170" s="69"/>
      <c r="P170" s="69"/>
      <c r="Q170" s="69"/>
      <c r="R170" s="69"/>
      <c r="S170" s="69"/>
      <c r="T170" s="70"/>
      <c r="U170" s="32"/>
      <c r="V170" s="32"/>
      <c r="W170" s="32"/>
      <c r="X170" s="32"/>
      <c r="Y170" s="32"/>
      <c r="Z170" s="32"/>
      <c r="AA170" s="32"/>
      <c r="AB170" s="32"/>
      <c r="AC170" s="32"/>
      <c r="AD170" s="32"/>
      <c r="AE170" s="32"/>
      <c r="AT170" s="15" t="s">
        <v>186</v>
      </c>
      <c r="AU170" s="15" t="s">
        <v>89</v>
      </c>
    </row>
    <row r="171" spans="1:47" s="2" customFormat="1" ht="19.5">
      <c r="A171" s="32"/>
      <c r="B171" s="33"/>
      <c r="C171" s="34"/>
      <c r="D171" s="202" t="s">
        <v>188</v>
      </c>
      <c r="E171" s="34"/>
      <c r="F171" s="207" t="s">
        <v>1059</v>
      </c>
      <c r="G171" s="34"/>
      <c r="H171" s="34"/>
      <c r="I171" s="204"/>
      <c r="J171" s="34"/>
      <c r="K171" s="34"/>
      <c r="L171" s="37"/>
      <c r="M171" s="205"/>
      <c r="N171" s="206"/>
      <c r="O171" s="69"/>
      <c r="P171" s="69"/>
      <c r="Q171" s="69"/>
      <c r="R171" s="69"/>
      <c r="S171" s="69"/>
      <c r="T171" s="70"/>
      <c r="U171" s="32"/>
      <c r="V171" s="32"/>
      <c r="W171" s="32"/>
      <c r="X171" s="32"/>
      <c r="Y171" s="32"/>
      <c r="Z171" s="32"/>
      <c r="AA171" s="32"/>
      <c r="AB171" s="32"/>
      <c r="AC171" s="32"/>
      <c r="AD171" s="32"/>
      <c r="AE171" s="32"/>
      <c r="AT171" s="15" t="s">
        <v>188</v>
      </c>
      <c r="AU171" s="15" t="s">
        <v>89</v>
      </c>
    </row>
    <row r="172" spans="1:65" s="2" customFormat="1" ht="14.45" customHeight="1">
      <c r="A172" s="32"/>
      <c r="B172" s="33"/>
      <c r="C172" s="189" t="s">
        <v>252</v>
      </c>
      <c r="D172" s="189" t="s">
        <v>179</v>
      </c>
      <c r="E172" s="190" t="s">
        <v>580</v>
      </c>
      <c r="F172" s="191" t="s">
        <v>581</v>
      </c>
      <c r="G172" s="192" t="s">
        <v>182</v>
      </c>
      <c r="H172" s="193">
        <v>5295.229</v>
      </c>
      <c r="I172" s="194"/>
      <c r="J172" s="195">
        <f>ROUND(I172*H172,2)</f>
        <v>0</v>
      </c>
      <c r="K172" s="191" t="s">
        <v>183</v>
      </c>
      <c r="L172" s="37"/>
      <c r="M172" s="196" t="s">
        <v>1</v>
      </c>
      <c r="N172" s="197" t="s">
        <v>45</v>
      </c>
      <c r="O172" s="69"/>
      <c r="P172" s="198">
        <f>O172*H172</f>
        <v>0</v>
      </c>
      <c r="Q172" s="198">
        <v>0.46</v>
      </c>
      <c r="R172" s="198">
        <f>Q172*H172</f>
        <v>2435.8053400000003</v>
      </c>
      <c r="S172" s="198">
        <v>0</v>
      </c>
      <c r="T172" s="199">
        <f>S172*H172</f>
        <v>0</v>
      </c>
      <c r="U172" s="32"/>
      <c r="V172" s="32"/>
      <c r="W172" s="32"/>
      <c r="X172" s="32"/>
      <c r="Y172" s="32"/>
      <c r="Z172" s="32"/>
      <c r="AA172" s="32"/>
      <c r="AB172" s="32"/>
      <c r="AC172" s="32"/>
      <c r="AD172" s="32"/>
      <c r="AE172" s="32"/>
      <c r="AR172" s="200" t="s">
        <v>184</v>
      </c>
      <c r="AT172" s="200" t="s">
        <v>179</v>
      </c>
      <c r="AU172" s="200" t="s">
        <v>89</v>
      </c>
      <c r="AY172" s="15" t="s">
        <v>177</v>
      </c>
      <c r="BE172" s="201">
        <f>IF(N172="základní",J172,0)</f>
        <v>0</v>
      </c>
      <c r="BF172" s="201">
        <f>IF(N172="snížená",J172,0)</f>
        <v>0</v>
      </c>
      <c r="BG172" s="201">
        <f>IF(N172="zákl. přenesená",J172,0)</f>
        <v>0</v>
      </c>
      <c r="BH172" s="201">
        <f>IF(N172="sníž. přenesená",J172,0)</f>
        <v>0</v>
      </c>
      <c r="BI172" s="201">
        <f>IF(N172="nulová",J172,0)</f>
        <v>0</v>
      </c>
      <c r="BJ172" s="15" t="s">
        <v>87</v>
      </c>
      <c r="BK172" s="201">
        <f>ROUND(I172*H172,2)</f>
        <v>0</v>
      </c>
      <c r="BL172" s="15" t="s">
        <v>184</v>
      </c>
      <c r="BM172" s="200" t="s">
        <v>1060</v>
      </c>
    </row>
    <row r="173" spans="1:47" s="2" customFormat="1" ht="19.5">
      <c r="A173" s="32"/>
      <c r="B173" s="33"/>
      <c r="C173" s="34"/>
      <c r="D173" s="202" t="s">
        <v>186</v>
      </c>
      <c r="E173" s="34"/>
      <c r="F173" s="203" t="s">
        <v>583</v>
      </c>
      <c r="G173" s="34"/>
      <c r="H173" s="34"/>
      <c r="I173" s="204"/>
      <c r="J173" s="34"/>
      <c r="K173" s="34"/>
      <c r="L173" s="37"/>
      <c r="M173" s="205"/>
      <c r="N173" s="206"/>
      <c r="O173" s="69"/>
      <c r="P173" s="69"/>
      <c r="Q173" s="69"/>
      <c r="R173" s="69"/>
      <c r="S173" s="69"/>
      <c r="T173" s="70"/>
      <c r="U173" s="32"/>
      <c r="V173" s="32"/>
      <c r="W173" s="32"/>
      <c r="X173" s="32"/>
      <c r="Y173" s="32"/>
      <c r="Z173" s="32"/>
      <c r="AA173" s="32"/>
      <c r="AB173" s="32"/>
      <c r="AC173" s="32"/>
      <c r="AD173" s="32"/>
      <c r="AE173" s="32"/>
      <c r="AT173" s="15" t="s">
        <v>186</v>
      </c>
      <c r="AU173" s="15" t="s">
        <v>89</v>
      </c>
    </row>
    <row r="174" spans="1:47" s="2" customFormat="1" ht="19.5">
      <c r="A174" s="32"/>
      <c r="B174" s="33"/>
      <c r="C174" s="34"/>
      <c r="D174" s="202" t="s">
        <v>188</v>
      </c>
      <c r="E174" s="34"/>
      <c r="F174" s="207" t="s">
        <v>1061</v>
      </c>
      <c r="G174" s="34"/>
      <c r="H174" s="34"/>
      <c r="I174" s="204"/>
      <c r="J174" s="34"/>
      <c r="K174" s="34"/>
      <c r="L174" s="37"/>
      <c r="M174" s="205"/>
      <c r="N174" s="206"/>
      <c r="O174" s="69"/>
      <c r="P174" s="69"/>
      <c r="Q174" s="69"/>
      <c r="R174" s="69"/>
      <c r="S174" s="69"/>
      <c r="T174" s="70"/>
      <c r="U174" s="32"/>
      <c r="V174" s="32"/>
      <c r="W174" s="32"/>
      <c r="X174" s="32"/>
      <c r="Y174" s="32"/>
      <c r="Z174" s="32"/>
      <c r="AA174" s="32"/>
      <c r="AB174" s="32"/>
      <c r="AC174" s="32"/>
      <c r="AD174" s="32"/>
      <c r="AE174" s="32"/>
      <c r="AT174" s="15" t="s">
        <v>188</v>
      </c>
      <c r="AU174" s="15" t="s">
        <v>89</v>
      </c>
    </row>
    <row r="175" spans="1:65" s="2" customFormat="1" ht="14.45" customHeight="1">
      <c r="A175" s="32"/>
      <c r="B175" s="33"/>
      <c r="C175" s="189" t="s">
        <v>258</v>
      </c>
      <c r="D175" s="189" t="s">
        <v>179</v>
      </c>
      <c r="E175" s="190" t="s">
        <v>318</v>
      </c>
      <c r="F175" s="191" t="s">
        <v>319</v>
      </c>
      <c r="G175" s="192" t="s">
        <v>182</v>
      </c>
      <c r="H175" s="193">
        <v>1031.55</v>
      </c>
      <c r="I175" s="194"/>
      <c r="J175" s="195">
        <f>ROUND(I175*H175,2)</f>
        <v>0</v>
      </c>
      <c r="K175" s="191" t="s">
        <v>183</v>
      </c>
      <c r="L175" s="37"/>
      <c r="M175" s="196" t="s">
        <v>1</v>
      </c>
      <c r="N175" s="197" t="s">
        <v>45</v>
      </c>
      <c r="O175" s="69"/>
      <c r="P175" s="198">
        <f>O175*H175</f>
        <v>0</v>
      </c>
      <c r="Q175" s="198">
        <v>0.23</v>
      </c>
      <c r="R175" s="198">
        <f>Q175*H175</f>
        <v>237.2565</v>
      </c>
      <c r="S175" s="198">
        <v>0</v>
      </c>
      <c r="T175" s="199">
        <f>S175*H175</f>
        <v>0</v>
      </c>
      <c r="U175" s="32"/>
      <c r="V175" s="32"/>
      <c r="W175" s="32"/>
      <c r="X175" s="32"/>
      <c r="Y175" s="32"/>
      <c r="Z175" s="32"/>
      <c r="AA175" s="32"/>
      <c r="AB175" s="32"/>
      <c r="AC175" s="32"/>
      <c r="AD175" s="32"/>
      <c r="AE175" s="32"/>
      <c r="AR175" s="200" t="s">
        <v>184</v>
      </c>
      <c r="AT175" s="200" t="s">
        <v>179</v>
      </c>
      <c r="AU175" s="200" t="s">
        <v>89</v>
      </c>
      <c r="AY175" s="15" t="s">
        <v>177</v>
      </c>
      <c r="BE175" s="201">
        <f>IF(N175="základní",J175,0)</f>
        <v>0</v>
      </c>
      <c r="BF175" s="201">
        <f>IF(N175="snížená",J175,0)</f>
        <v>0</v>
      </c>
      <c r="BG175" s="201">
        <f>IF(N175="zákl. přenesená",J175,0)</f>
        <v>0</v>
      </c>
      <c r="BH175" s="201">
        <f>IF(N175="sníž. přenesená",J175,0)</f>
        <v>0</v>
      </c>
      <c r="BI175" s="201">
        <f>IF(N175="nulová",J175,0)</f>
        <v>0</v>
      </c>
      <c r="BJ175" s="15" t="s">
        <v>87</v>
      </c>
      <c r="BK175" s="201">
        <f>ROUND(I175*H175,2)</f>
        <v>0</v>
      </c>
      <c r="BL175" s="15" t="s">
        <v>184</v>
      </c>
      <c r="BM175" s="200" t="s">
        <v>1062</v>
      </c>
    </row>
    <row r="176" spans="1:47" s="2" customFormat="1" ht="19.5">
      <c r="A176" s="32"/>
      <c r="B176" s="33"/>
      <c r="C176" s="34"/>
      <c r="D176" s="202" t="s">
        <v>186</v>
      </c>
      <c r="E176" s="34"/>
      <c r="F176" s="203" t="s">
        <v>321</v>
      </c>
      <c r="G176" s="34"/>
      <c r="H176" s="34"/>
      <c r="I176" s="204"/>
      <c r="J176" s="34"/>
      <c r="K176" s="34"/>
      <c r="L176" s="37"/>
      <c r="M176" s="205"/>
      <c r="N176" s="206"/>
      <c r="O176" s="69"/>
      <c r="P176" s="69"/>
      <c r="Q176" s="69"/>
      <c r="R176" s="69"/>
      <c r="S176" s="69"/>
      <c r="T176" s="70"/>
      <c r="U176" s="32"/>
      <c r="V176" s="32"/>
      <c r="W176" s="32"/>
      <c r="X176" s="32"/>
      <c r="Y176" s="32"/>
      <c r="Z176" s="32"/>
      <c r="AA176" s="32"/>
      <c r="AB176" s="32"/>
      <c r="AC176" s="32"/>
      <c r="AD176" s="32"/>
      <c r="AE176" s="32"/>
      <c r="AT176" s="15" t="s">
        <v>186</v>
      </c>
      <c r="AU176" s="15" t="s">
        <v>89</v>
      </c>
    </row>
    <row r="177" spans="1:47" s="2" customFormat="1" ht="19.5">
      <c r="A177" s="32"/>
      <c r="B177" s="33"/>
      <c r="C177" s="34"/>
      <c r="D177" s="202" t="s">
        <v>188</v>
      </c>
      <c r="E177" s="34"/>
      <c r="F177" s="207" t="s">
        <v>558</v>
      </c>
      <c r="G177" s="34"/>
      <c r="H177" s="34"/>
      <c r="I177" s="204"/>
      <c r="J177" s="34"/>
      <c r="K177" s="34"/>
      <c r="L177" s="37"/>
      <c r="M177" s="205"/>
      <c r="N177" s="206"/>
      <c r="O177" s="69"/>
      <c r="P177" s="69"/>
      <c r="Q177" s="69"/>
      <c r="R177" s="69"/>
      <c r="S177" s="69"/>
      <c r="T177" s="70"/>
      <c r="U177" s="32"/>
      <c r="V177" s="32"/>
      <c r="W177" s="32"/>
      <c r="X177" s="32"/>
      <c r="Y177" s="32"/>
      <c r="Z177" s="32"/>
      <c r="AA177" s="32"/>
      <c r="AB177" s="32"/>
      <c r="AC177" s="32"/>
      <c r="AD177" s="32"/>
      <c r="AE177" s="32"/>
      <c r="AT177" s="15" t="s">
        <v>188</v>
      </c>
      <c r="AU177" s="15" t="s">
        <v>89</v>
      </c>
    </row>
    <row r="178" spans="1:65" s="2" customFormat="1" ht="24.2" customHeight="1">
      <c r="A178" s="32"/>
      <c r="B178" s="33"/>
      <c r="C178" s="189" t="s">
        <v>260</v>
      </c>
      <c r="D178" s="189" t="s">
        <v>179</v>
      </c>
      <c r="E178" s="190" t="s">
        <v>594</v>
      </c>
      <c r="F178" s="191" t="s">
        <v>595</v>
      </c>
      <c r="G178" s="192" t="s">
        <v>182</v>
      </c>
      <c r="H178" s="193">
        <v>3509.551</v>
      </c>
      <c r="I178" s="194"/>
      <c r="J178" s="195">
        <f>ROUND(I178*H178,2)</f>
        <v>0</v>
      </c>
      <c r="K178" s="191" t="s">
        <v>183</v>
      </c>
      <c r="L178" s="37"/>
      <c r="M178" s="196" t="s">
        <v>1</v>
      </c>
      <c r="N178" s="197" t="s">
        <v>45</v>
      </c>
      <c r="O178" s="69"/>
      <c r="P178" s="198">
        <f>O178*H178</f>
        <v>0</v>
      </c>
      <c r="Q178" s="198">
        <v>0.01585</v>
      </c>
      <c r="R178" s="198">
        <f>Q178*H178</f>
        <v>55.62638335</v>
      </c>
      <c r="S178" s="198">
        <v>0</v>
      </c>
      <c r="T178" s="199">
        <f>S178*H178</f>
        <v>0</v>
      </c>
      <c r="U178" s="32"/>
      <c r="V178" s="32"/>
      <c r="W178" s="32"/>
      <c r="X178" s="32"/>
      <c r="Y178" s="32"/>
      <c r="Z178" s="32"/>
      <c r="AA178" s="32"/>
      <c r="AB178" s="32"/>
      <c r="AC178" s="32"/>
      <c r="AD178" s="32"/>
      <c r="AE178" s="32"/>
      <c r="AR178" s="200" t="s">
        <v>184</v>
      </c>
      <c r="AT178" s="200" t="s">
        <v>179</v>
      </c>
      <c r="AU178" s="200" t="s">
        <v>89</v>
      </c>
      <c r="AY178" s="15" t="s">
        <v>177</v>
      </c>
      <c r="BE178" s="201">
        <f>IF(N178="základní",J178,0)</f>
        <v>0</v>
      </c>
      <c r="BF178" s="201">
        <f>IF(N178="snížená",J178,0)</f>
        <v>0</v>
      </c>
      <c r="BG178" s="201">
        <f>IF(N178="zákl. přenesená",J178,0)</f>
        <v>0</v>
      </c>
      <c r="BH178" s="201">
        <f>IF(N178="sníž. přenesená",J178,0)</f>
        <v>0</v>
      </c>
      <c r="BI178" s="201">
        <f>IF(N178="nulová",J178,0)</f>
        <v>0</v>
      </c>
      <c r="BJ178" s="15" t="s">
        <v>87</v>
      </c>
      <c r="BK178" s="201">
        <f>ROUND(I178*H178,2)</f>
        <v>0</v>
      </c>
      <c r="BL178" s="15" t="s">
        <v>184</v>
      </c>
      <c r="BM178" s="200" t="s">
        <v>1063</v>
      </c>
    </row>
    <row r="179" spans="1:47" s="2" customFormat="1" ht="29.25">
      <c r="A179" s="32"/>
      <c r="B179" s="33"/>
      <c r="C179" s="34"/>
      <c r="D179" s="202" t="s">
        <v>186</v>
      </c>
      <c r="E179" s="34"/>
      <c r="F179" s="203" t="s">
        <v>597</v>
      </c>
      <c r="G179" s="34"/>
      <c r="H179" s="34"/>
      <c r="I179" s="204"/>
      <c r="J179" s="34"/>
      <c r="K179" s="34"/>
      <c r="L179" s="37"/>
      <c r="M179" s="205"/>
      <c r="N179" s="206"/>
      <c r="O179" s="69"/>
      <c r="P179" s="69"/>
      <c r="Q179" s="69"/>
      <c r="R179" s="69"/>
      <c r="S179" s="69"/>
      <c r="T179" s="70"/>
      <c r="U179" s="32"/>
      <c r="V179" s="32"/>
      <c r="W179" s="32"/>
      <c r="X179" s="32"/>
      <c r="Y179" s="32"/>
      <c r="Z179" s="32"/>
      <c r="AA179" s="32"/>
      <c r="AB179" s="32"/>
      <c r="AC179" s="32"/>
      <c r="AD179" s="32"/>
      <c r="AE179" s="32"/>
      <c r="AT179" s="15" t="s">
        <v>186</v>
      </c>
      <c r="AU179" s="15" t="s">
        <v>89</v>
      </c>
    </row>
    <row r="180" spans="1:65" s="2" customFormat="1" ht="24.2" customHeight="1">
      <c r="A180" s="32"/>
      <c r="B180" s="33"/>
      <c r="C180" s="189" t="s">
        <v>266</v>
      </c>
      <c r="D180" s="189" t="s">
        <v>179</v>
      </c>
      <c r="E180" s="190" t="s">
        <v>599</v>
      </c>
      <c r="F180" s="191" t="s">
        <v>600</v>
      </c>
      <c r="G180" s="192" t="s">
        <v>182</v>
      </c>
      <c r="H180" s="193">
        <v>3509.551</v>
      </c>
      <c r="I180" s="194"/>
      <c r="J180" s="195">
        <f>ROUND(I180*H180,2)</f>
        <v>0</v>
      </c>
      <c r="K180" s="191" t="s">
        <v>183</v>
      </c>
      <c r="L180" s="37"/>
      <c r="M180" s="196" t="s">
        <v>1</v>
      </c>
      <c r="N180" s="197" t="s">
        <v>45</v>
      </c>
      <c r="O180" s="69"/>
      <c r="P180" s="198">
        <f>O180*H180</f>
        <v>0</v>
      </c>
      <c r="Q180" s="198">
        <v>0.0317</v>
      </c>
      <c r="R180" s="198">
        <f>Q180*H180</f>
        <v>111.2527667</v>
      </c>
      <c r="S180" s="198">
        <v>0</v>
      </c>
      <c r="T180" s="199">
        <f>S180*H180</f>
        <v>0</v>
      </c>
      <c r="U180" s="32"/>
      <c r="V180" s="32"/>
      <c r="W180" s="32"/>
      <c r="X180" s="32"/>
      <c r="Y180" s="32"/>
      <c r="Z180" s="32"/>
      <c r="AA180" s="32"/>
      <c r="AB180" s="32"/>
      <c r="AC180" s="32"/>
      <c r="AD180" s="32"/>
      <c r="AE180" s="32"/>
      <c r="AR180" s="200" t="s">
        <v>184</v>
      </c>
      <c r="AT180" s="200" t="s">
        <v>179</v>
      </c>
      <c r="AU180" s="200" t="s">
        <v>89</v>
      </c>
      <c r="AY180" s="15" t="s">
        <v>177</v>
      </c>
      <c r="BE180" s="201">
        <f>IF(N180="základní",J180,0)</f>
        <v>0</v>
      </c>
      <c r="BF180" s="201">
        <f>IF(N180="snížená",J180,0)</f>
        <v>0</v>
      </c>
      <c r="BG180" s="201">
        <f>IF(N180="zákl. přenesená",J180,0)</f>
        <v>0</v>
      </c>
      <c r="BH180" s="201">
        <f>IF(N180="sníž. přenesená",J180,0)</f>
        <v>0</v>
      </c>
      <c r="BI180" s="201">
        <f>IF(N180="nulová",J180,0)</f>
        <v>0</v>
      </c>
      <c r="BJ180" s="15" t="s">
        <v>87</v>
      </c>
      <c r="BK180" s="201">
        <f>ROUND(I180*H180,2)</f>
        <v>0</v>
      </c>
      <c r="BL180" s="15" t="s">
        <v>184</v>
      </c>
      <c r="BM180" s="200" t="s">
        <v>1064</v>
      </c>
    </row>
    <row r="181" spans="1:47" s="2" customFormat="1" ht="29.25">
      <c r="A181" s="32"/>
      <c r="B181" s="33"/>
      <c r="C181" s="34"/>
      <c r="D181" s="202" t="s">
        <v>186</v>
      </c>
      <c r="E181" s="34"/>
      <c r="F181" s="203" t="s">
        <v>602</v>
      </c>
      <c r="G181" s="34"/>
      <c r="H181" s="34"/>
      <c r="I181" s="204"/>
      <c r="J181" s="34"/>
      <c r="K181" s="34"/>
      <c r="L181" s="37"/>
      <c r="M181" s="205"/>
      <c r="N181" s="206"/>
      <c r="O181" s="69"/>
      <c r="P181" s="69"/>
      <c r="Q181" s="69"/>
      <c r="R181" s="69"/>
      <c r="S181" s="69"/>
      <c r="T181" s="70"/>
      <c r="U181" s="32"/>
      <c r="V181" s="32"/>
      <c r="W181" s="32"/>
      <c r="X181" s="32"/>
      <c r="Y181" s="32"/>
      <c r="Z181" s="32"/>
      <c r="AA181" s="32"/>
      <c r="AB181" s="32"/>
      <c r="AC181" s="32"/>
      <c r="AD181" s="32"/>
      <c r="AE181" s="32"/>
      <c r="AT181" s="15" t="s">
        <v>186</v>
      </c>
      <c r="AU181" s="15" t="s">
        <v>89</v>
      </c>
    </row>
    <row r="182" spans="2:63" s="12" customFormat="1" ht="22.9" customHeight="1">
      <c r="B182" s="173"/>
      <c r="C182" s="174"/>
      <c r="D182" s="175" t="s">
        <v>79</v>
      </c>
      <c r="E182" s="187" t="s">
        <v>218</v>
      </c>
      <c r="F182" s="187" t="s">
        <v>358</v>
      </c>
      <c r="G182" s="174"/>
      <c r="H182" s="174"/>
      <c r="I182" s="177"/>
      <c r="J182" s="188">
        <f>BK182</f>
        <v>0</v>
      </c>
      <c r="K182" s="174"/>
      <c r="L182" s="179"/>
      <c r="M182" s="180"/>
      <c r="N182" s="181"/>
      <c r="O182" s="181"/>
      <c r="P182" s="182">
        <f>SUM(P183:P195)</f>
        <v>0</v>
      </c>
      <c r="Q182" s="181"/>
      <c r="R182" s="182">
        <f>SUM(R183:R195)</f>
        <v>3.9671399999999997</v>
      </c>
      <c r="S182" s="181"/>
      <c r="T182" s="183">
        <f>SUM(T183:T195)</f>
        <v>0</v>
      </c>
      <c r="AR182" s="184" t="s">
        <v>87</v>
      </c>
      <c r="AT182" s="185" t="s">
        <v>79</v>
      </c>
      <c r="AU182" s="185" t="s">
        <v>87</v>
      </c>
      <c r="AY182" s="184" t="s">
        <v>177</v>
      </c>
      <c r="BK182" s="186">
        <f>SUM(BK183:BK195)</f>
        <v>0</v>
      </c>
    </row>
    <row r="183" spans="1:65" s="2" customFormat="1" ht="24.2" customHeight="1">
      <c r="A183" s="32"/>
      <c r="B183" s="33"/>
      <c r="C183" s="189" t="s">
        <v>7</v>
      </c>
      <c r="D183" s="189" t="s">
        <v>179</v>
      </c>
      <c r="E183" s="190" t="s">
        <v>1065</v>
      </c>
      <c r="F183" s="191" t="s">
        <v>1066</v>
      </c>
      <c r="G183" s="192" t="s">
        <v>362</v>
      </c>
      <c r="H183" s="193">
        <v>7</v>
      </c>
      <c r="I183" s="194"/>
      <c r="J183" s="195">
        <f>ROUND(I183*H183,2)</f>
        <v>0</v>
      </c>
      <c r="K183" s="191" t="s">
        <v>183</v>
      </c>
      <c r="L183" s="37"/>
      <c r="M183" s="196" t="s">
        <v>1</v>
      </c>
      <c r="N183" s="197" t="s">
        <v>45</v>
      </c>
      <c r="O183" s="69"/>
      <c r="P183" s="198">
        <f>O183*H183</f>
        <v>0</v>
      </c>
      <c r="Q183" s="198">
        <v>0.01019</v>
      </c>
      <c r="R183" s="198">
        <f>Q183*H183</f>
        <v>0.07132999999999999</v>
      </c>
      <c r="S183" s="198">
        <v>0</v>
      </c>
      <c r="T183" s="199">
        <f>S183*H183</f>
        <v>0</v>
      </c>
      <c r="U183" s="32"/>
      <c r="V183" s="32"/>
      <c r="W183" s="32"/>
      <c r="X183" s="32"/>
      <c r="Y183" s="32"/>
      <c r="Z183" s="32"/>
      <c r="AA183" s="32"/>
      <c r="AB183" s="32"/>
      <c r="AC183" s="32"/>
      <c r="AD183" s="32"/>
      <c r="AE183" s="32"/>
      <c r="AR183" s="200" t="s">
        <v>184</v>
      </c>
      <c r="AT183" s="200" t="s">
        <v>179</v>
      </c>
      <c r="AU183" s="200" t="s">
        <v>89</v>
      </c>
      <c r="AY183" s="15" t="s">
        <v>177</v>
      </c>
      <c r="BE183" s="201">
        <f>IF(N183="základní",J183,0)</f>
        <v>0</v>
      </c>
      <c r="BF183" s="201">
        <f>IF(N183="snížená",J183,0)</f>
        <v>0</v>
      </c>
      <c r="BG183" s="201">
        <f>IF(N183="zákl. přenesená",J183,0)</f>
        <v>0</v>
      </c>
      <c r="BH183" s="201">
        <f>IF(N183="sníž. přenesená",J183,0)</f>
        <v>0</v>
      </c>
      <c r="BI183" s="201">
        <f>IF(N183="nulová",J183,0)</f>
        <v>0</v>
      </c>
      <c r="BJ183" s="15" t="s">
        <v>87</v>
      </c>
      <c r="BK183" s="201">
        <f>ROUND(I183*H183,2)</f>
        <v>0</v>
      </c>
      <c r="BL183" s="15" t="s">
        <v>184</v>
      </c>
      <c r="BM183" s="200" t="s">
        <v>1067</v>
      </c>
    </row>
    <row r="184" spans="1:47" s="2" customFormat="1" ht="19.5">
      <c r="A184" s="32"/>
      <c r="B184" s="33"/>
      <c r="C184" s="34"/>
      <c r="D184" s="202" t="s">
        <v>186</v>
      </c>
      <c r="E184" s="34"/>
      <c r="F184" s="203" t="s">
        <v>1066</v>
      </c>
      <c r="G184" s="34"/>
      <c r="H184" s="34"/>
      <c r="I184" s="204"/>
      <c r="J184" s="34"/>
      <c r="K184" s="34"/>
      <c r="L184" s="37"/>
      <c r="M184" s="205"/>
      <c r="N184" s="206"/>
      <c r="O184" s="69"/>
      <c r="P184" s="69"/>
      <c r="Q184" s="69"/>
      <c r="R184" s="69"/>
      <c r="S184" s="69"/>
      <c r="T184" s="70"/>
      <c r="U184" s="32"/>
      <c r="V184" s="32"/>
      <c r="W184" s="32"/>
      <c r="X184" s="32"/>
      <c r="Y184" s="32"/>
      <c r="Z184" s="32"/>
      <c r="AA184" s="32"/>
      <c r="AB184" s="32"/>
      <c r="AC184" s="32"/>
      <c r="AD184" s="32"/>
      <c r="AE184" s="32"/>
      <c r="AT184" s="15" t="s">
        <v>186</v>
      </c>
      <c r="AU184" s="15" t="s">
        <v>89</v>
      </c>
    </row>
    <row r="185" spans="1:65" s="2" customFormat="1" ht="14.45" customHeight="1">
      <c r="A185" s="32"/>
      <c r="B185" s="33"/>
      <c r="C185" s="208" t="s">
        <v>276</v>
      </c>
      <c r="D185" s="208" t="s">
        <v>246</v>
      </c>
      <c r="E185" s="209" t="s">
        <v>1068</v>
      </c>
      <c r="F185" s="210" t="s">
        <v>1069</v>
      </c>
      <c r="G185" s="211" t="s">
        <v>362</v>
      </c>
      <c r="H185" s="212">
        <v>6</v>
      </c>
      <c r="I185" s="213"/>
      <c r="J185" s="214">
        <f>ROUND(I185*H185,2)</f>
        <v>0</v>
      </c>
      <c r="K185" s="210" t="s">
        <v>183</v>
      </c>
      <c r="L185" s="215"/>
      <c r="M185" s="216" t="s">
        <v>1</v>
      </c>
      <c r="N185" s="217" t="s">
        <v>45</v>
      </c>
      <c r="O185" s="69"/>
      <c r="P185" s="198">
        <f>O185*H185</f>
        <v>0</v>
      </c>
      <c r="Q185" s="198">
        <v>0.37</v>
      </c>
      <c r="R185" s="198">
        <f>Q185*H185</f>
        <v>2.2199999999999998</v>
      </c>
      <c r="S185" s="198">
        <v>0</v>
      </c>
      <c r="T185" s="199">
        <f>S185*H185</f>
        <v>0</v>
      </c>
      <c r="U185" s="32"/>
      <c r="V185" s="32"/>
      <c r="W185" s="32"/>
      <c r="X185" s="32"/>
      <c r="Y185" s="32"/>
      <c r="Z185" s="32"/>
      <c r="AA185" s="32"/>
      <c r="AB185" s="32"/>
      <c r="AC185" s="32"/>
      <c r="AD185" s="32"/>
      <c r="AE185" s="32"/>
      <c r="AR185" s="200" t="s">
        <v>218</v>
      </c>
      <c r="AT185" s="200" t="s">
        <v>246</v>
      </c>
      <c r="AU185" s="200" t="s">
        <v>89</v>
      </c>
      <c r="AY185" s="15" t="s">
        <v>177</v>
      </c>
      <c r="BE185" s="201">
        <f>IF(N185="základní",J185,0)</f>
        <v>0</v>
      </c>
      <c r="BF185" s="201">
        <f>IF(N185="snížená",J185,0)</f>
        <v>0</v>
      </c>
      <c r="BG185" s="201">
        <f>IF(N185="zákl. přenesená",J185,0)</f>
        <v>0</v>
      </c>
      <c r="BH185" s="201">
        <f>IF(N185="sníž. přenesená",J185,0)</f>
        <v>0</v>
      </c>
      <c r="BI185" s="201">
        <f>IF(N185="nulová",J185,0)</f>
        <v>0</v>
      </c>
      <c r="BJ185" s="15" t="s">
        <v>87</v>
      </c>
      <c r="BK185" s="201">
        <f>ROUND(I185*H185,2)</f>
        <v>0</v>
      </c>
      <c r="BL185" s="15" t="s">
        <v>184</v>
      </c>
      <c r="BM185" s="200" t="s">
        <v>1070</v>
      </c>
    </row>
    <row r="186" spans="1:47" s="2" customFormat="1" ht="11.25">
      <c r="A186" s="32"/>
      <c r="B186" s="33"/>
      <c r="C186" s="34"/>
      <c r="D186" s="202" t="s">
        <v>186</v>
      </c>
      <c r="E186" s="34"/>
      <c r="F186" s="203" t="s">
        <v>1069</v>
      </c>
      <c r="G186" s="34"/>
      <c r="H186" s="34"/>
      <c r="I186" s="204"/>
      <c r="J186" s="34"/>
      <c r="K186" s="34"/>
      <c r="L186" s="37"/>
      <c r="M186" s="205"/>
      <c r="N186" s="206"/>
      <c r="O186" s="69"/>
      <c r="P186" s="69"/>
      <c r="Q186" s="69"/>
      <c r="R186" s="69"/>
      <c r="S186" s="69"/>
      <c r="T186" s="70"/>
      <c r="U186" s="32"/>
      <c r="V186" s="32"/>
      <c r="W186" s="32"/>
      <c r="X186" s="32"/>
      <c r="Y186" s="32"/>
      <c r="Z186" s="32"/>
      <c r="AA186" s="32"/>
      <c r="AB186" s="32"/>
      <c r="AC186" s="32"/>
      <c r="AD186" s="32"/>
      <c r="AE186" s="32"/>
      <c r="AT186" s="15" t="s">
        <v>186</v>
      </c>
      <c r="AU186" s="15" t="s">
        <v>89</v>
      </c>
    </row>
    <row r="187" spans="1:47" s="2" customFormat="1" ht="58.5">
      <c r="A187" s="32"/>
      <c r="B187" s="33"/>
      <c r="C187" s="34"/>
      <c r="D187" s="202" t="s">
        <v>188</v>
      </c>
      <c r="E187" s="34"/>
      <c r="F187" s="207" t="s">
        <v>1071</v>
      </c>
      <c r="G187" s="34"/>
      <c r="H187" s="34"/>
      <c r="I187" s="204"/>
      <c r="J187" s="34"/>
      <c r="K187" s="34"/>
      <c r="L187" s="37"/>
      <c r="M187" s="205"/>
      <c r="N187" s="206"/>
      <c r="O187" s="69"/>
      <c r="P187" s="69"/>
      <c r="Q187" s="69"/>
      <c r="R187" s="69"/>
      <c r="S187" s="69"/>
      <c r="T187" s="70"/>
      <c r="U187" s="32"/>
      <c r="V187" s="32"/>
      <c r="W187" s="32"/>
      <c r="X187" s="32"/>
      <c r="Y187" s="32"/>
      <c r="Z187" s="32"/>
      <c r="AA187" s="32"/>
      <c r="AB187" s="32"/>
      <c r="AC187" s="32"/>
      <c r="AD187" s="32"/>
      <c r="AE187" s="32"/>
      <c r="AT187" s="15" t="s">
        <v>188</v>
      </c>
      <c r="AU187" s="15" t="s">
        <v>89</v>
      </c>
    </row>
    <row r="188" spans="1:65" s="2" customFormat="1" ht="14.45" customHeight="1">
      <c r="A188" s="32"/>
      <c r="B188" s="33"/>
      <c r="C188" s="208" t="s">
        <v>282</v>
      </c>
      <c r="D188" s="208" t="s">
        <v>246</v>
      </c>
      <c r="E188" s="209" t="s">
        <v>1072</v>
      </c>
      <c r="F188" s="210" t="s">
        <v>1073</v>
      </c>
      <c r="G188" s="211" t="s">
        <v>362</v>
      </c>
      <c r="H188" s="212">
        <v>1</v>
      </c>
      <c r="I188" s="213"/>
      <c r="J188" s="214">
        <f>ROUND(I188*H188,2)</f>
        <v>0</v>
      </c>
      <c r="K188" s="210" t="s">
        <v>183</v>
      </c>
      <c r="L188" s="215"/>
      <c r="M188" s="216" t="s">
        <v>1</v>
      </c>
      <c r="N188" s="217" t="s">
        <v>45</v>
      </c>
      <c r="O188" s="69"/>
      <c r="P188" s="198">
        <f>O188*H188</f>
        <v>0</v>
      </c>
      <c r="Q188" s="198">
        <v>0.211</v>
      </c>
      <c r="R188" s="198">
        <f>Q188*H188</f>
        <v>0.211</v>
      </c>
      <c r="S188" s="198">
        <v>0</v>
      </c>
      <c r="T188" s="199">
        <f>S188*H188</f>
        <v>0</v>
      </c>
      <c r="U188" s="32"/>
      <c r="V188" s="32"/>
      <c r="W188" s="32"/>
      <c r="X188" s="32"/>
      <c r="Y188" s="32"/>
      <c r="Z188" s="32"/>
      <c r="AA188" s="32"/>
      <c r="AB188" s="32"/>
      <c r="AC188" s="32"/>
      <c r="AD188" s="32"/>
      <c r="AE188" s="32"/>
      <c r="AR188" s="200" t="s">
        <v>218</v>
      </c>
      <c r="AT188" s="200" t="s">
        <v>246</v>
      </c>
      <c r="AU188" s="200" t="s">
        <v>89</v>
      </c>
      <c r="AY188" s="15" t="s">
        <v>177</v>
      </c>
      <c r="BE188" s="201">
        <f>IF(N188="základní",J188,0)</f>
        <v>0</v>
      </c>
      <c r="BF188" s="201">
        <f>IF(N188="snížená",J188,0)</f>
        <v>0</v>
      </c>
      <c r="BG188" s="201">
        <f>IF(N188="zákl. přenesená",J188,0)</f>
        <v>0</v>
      </c>
      <c r="BH188" s="201">
        <f>IF(N188="sníž. přenesená",J188,0)</f>
        <v>0</v>
      </c>
      <c r="BI188" s="201">
        <f>IF(N188="nulová",J188,0)</f>
        <v>0</v>
      </c>
      <c r="BJ188" s="15" t="s">
        <v>87</v>
      </c>
      <c r="BK188" s="201">
        <f>ROUND(I188*H188,2)</f>
        <v>0</v>
      </c>
      <c r="BL188" s="15" t="s">
        <v>184</v>
      </c>
      <c r="BM188" s="200" t="s">
        <v>1074</v>
      </c>
    </row>
    <row r="189" spans="1:47" s="2" customFormat="1" ht="11.25">
      <c r="A189" s="32"/>
      <c r="B189" s="33"/>
      <c r="C189" s="34"/>
      <c r="D189" s="202" t="s">
        <v>186</v>
      </c>
      <c r="E189" s="34"/>
      <c r="F189" s="203" t="s">
        <v>1073</v>
      </c>
      <c r="G189" s="34"/>
      <c r="H189" s="34"/>
      <c r="I189" s="204"/>
      <c r="J189" s="34"/>
      <c r="K189" s="34"/>
      <c r="L189" s="37"/>
      <c r="M189" s="205"/>
      <c r="N189" s="206"/>
      <c r="O189" s="69"/>
      <c r="P189" s="69"/>
      <c r="Q189" s="69"/>
      <c r="R189" s="69"/>
      <c r="S189" s="69"/>
      <c r="T189" s="70"/>
      <c r="U189" s="32"/>
      <c r="V189" s="32"/>
      <c r="W189" s="32"/>
      <c r="X189" s="32"/>
      <c r="Y189" s="32"/>
      <c r="Z189" s="32"/>
      <c r="AA189" s="32"/>
      <c r="AB189" s="32"/>
      <c r="AC189" s="32"/>
      <c r="AD189" s="32"/>
      <c r="AE189" s="32"/>
      <c r="AT189" s="15" t="s">
        <v>186</v>
      </c>
      <c r="AU189" s="15" t="s">
        <v>89</v>
      </c>
    </row>
    <row r="190" spans="1:47" s="2" customFormat="1" ht="39">
      <c r="A190" s="32"/>
      <c r="B190" s="33"/>
      <c r="C190" s="34"/>
      <c r="D190" s="202" t="s">
        <v>188</v>
      </c>
      <c r="E190" s="34"/>
      <c r="F190" s="207" t="s">
        <v>1075</v>
      </c>
      <c r="G190" s="34"/>
      <c r="H190" s="34"/>
      <c r="I190" s="204"/>
      <c r="J190" s="34"/>
      <c r="K190" s="34"/>
      <c r="L190" s="37"/>
      <c r="M190" s="205"/>
      <c r="N190" s="206"/>
      <c r="O190" s="69"/>
      <c r="P190" s="69"/>
      <c r="Q190" s="69"/>
      <c r="R190" s="69"/>
      <c r="S190" s="69"/>
      <c r="T190" s="70"/>
      <c r="U190" s="32"/>
      <c r="V190" s="32"/>
      <c r="W190" s="32"/>
      <c r="X190" s="32"/>
      <c r="Y190" s="32"/>
      <c r="Z190" s="32"/>
      <c r="AA190" s="32"/>
      <c r="AB190" s="32"/>
      <c r="AC190" s="32"/>
      <c r="AD190" s="32"/>
      <c r="AE190" s="32"/>
      <c r="AT190" s="15" t="s">
        <v>188</v>
      </c>
      <c r="AU190" s="15" t="s">
        <v>89</v>
      </c>
    </row>
    <row r="191" spans="1:65" s="2" customFormat="1" ht="24.2" customHeight="1">
      <c r="A191" s="32"/>
      <c r="B191" s="33"/>
      <c r="C191" s="189" t="s">
        <v>288</v>
      </c>
      <c r="D191" s="189" t="s">
        <v>179</v>
      </c>
      <c r="E191" s="190" t="s">
        <v>1076</v>
      </c>
      <c r="F191" s="191" t="s">
        <v>1077</v>
      </c>
      <c r="G191" s="192" t="s">
        <v>362</v>
      </c>
      <c r="H191" s="193">
        <v>3</v>
      </c>
      <c r="I191" s="194"/>
      <c r="J191" s="195">
        <f>ROUND(I191*H191,2)</f>
        <v>0</v>
      </c>
      <c r="K191" s="191" t="s">
        <v>183</v>
      </c>
      <c r="L191" s="37"/>
      <c r="M191" s="196" t="s">
        <v>1</v>
      </c>
      <c r="N191" s="197" t="s">
        <v>45</v>
      </c>
      <c r="O191" s="69"/>
      <c r="P191" s="198">
        <f>O191*H191</f>
        <v>0</v>
      </c>
      <c r="Q191" s="198">
        <v>0.03927</v>
      </c>
      <c r="R191" s="198">
        <f>Q191*H191</f>
        <v>0.11781</v>
      </c>
      <c r="S191" s="198">
        <v>0</v>
      </c>
      <c r="T191" s="199">
        <f>S191*H191</f>
        <v>0</v>
      </c>
      <c r="U191" s="32"/>
      <c r="V191" s="32"/>
      <c r="W191" s="32"/>
      <c r="X191" s="32"/>
      <c r="Y191" s="32"/>
      <c r="Z191" s="32"/>
      <c r="AA191" s="32"/>
      <c r="AB191" s="32"/>
      <c r="AC191" s="32"/>
      <c r="AD191" s="32"/>
      <c r="AE191" s="32"/>
      <c r="AR191" s="200" t="s">
        <v>184</v>
      </c>
      <c r="AT191" s="200" t="s">
        <v>179</v>
      </c>
      <c r="AU191" s="200" t="s">
        <v>89</v>
      </c>
      <c r="AY191" s="15" t="s">
        <v>177</v>
      </c>
      <c r="BE191" s="201">
        <f>IF(N191="základní",J191,0)</f>
        <v>0</v>
      </c>
      <c r="BF191" s="201">
        <f>IF(N191="snížená",J191,0)</f>
        <v>0</v>
      </c>
      <c r="BG191" s="201">
        <f>IF(N191="zákl. přenesená",J191,0)</f>
        <v>0</v>
      </c>
      <c r="BH191" s="201">
        <f>IF(N191="sníž. přenesená",J191,0)</f>
        <v>0</v>
      </c>
      <c r="BI191" s="201">
        <f>IF(N191="nulová",J191,0)</f>
        <v>0</v>
      </c>
      <c r="BJ191" s="15" t="s">
        <v>87</v>
      </c>
      <c r="BK191" s="201">
        <f>ROUND(I191*H191,2)</f>
        <v>0</v>
      </c>
      <c r="BL191" s="15" t="s">
        <v>184</v>
      </c>
      <c r="BM191" s="200" t="s">
        <v>1078</v>
      </c>
    </row>
    <row r="192" spans="1:47" s="2" customFormat="1" ht="19.5">
      <c r="A192" s="32"/>
      <c r="B192" s="33"/>
      <c r="C192" s="34"/>
      <c r="D192" s="202" t="s">
        <v>186</v>
      </c>
      <c r="E192" s="34"/>
      <c r="F192" s="203" t="s">
        <v>1077</v>
      </c>
      <c r="G192" s="34"/>
      <c r="H192" s="34"/>
      <c r="I192" s="204"/>
      <c r="J192" s="34"/>
      <c r="K192" s="34"/>
      <c r="L192" s="37"/>
      <c r="M192" s="205"/>
      <c r="N192" s="206"/>
      <c r="O192" s="69"/>
      <c r="P192" s="69"/>
      <c r="Q192" s="69"/>
      <c r="R192" s="69"/>
      <c r="S192" s="69"/>
      <c r="T192" s="70"/>
      <c r="U192" s="32"/>
      <c r="V192" s="32"/>
      <c r="W192" s="32"/>
      <c r="X192" s="32"/>
      <c r="Y192" s="32"/>
      <c r="Z192" s="32"/>
      <c r="AA192" s="32"/>
      <c r="AB192" s="32"/>
      <c r="AC192" s="32"/>
      <c r="AD192" s="32"/>
      <c r="AE192" s="32"/>
      <c r="AT192" s="15" t="s">
        <v>186</v>
      </c>
      <c r="AU192" s="15" t="s">
        <v>89</v>
      </c>
    </row>
    <row r="193" spans="1:65" s="2" customFormat="1" ht="24.2" customHeight="1">
      <c r="A193" s="32"/>
      <c r="B193" s="33"/>
      <c r="C193" s="208" t="s">
        <v>294</v>
      </c>
      <c r="D193" s="208" t="s">
        <v>246</v>
      </c>
      <c r="E193" s="209" t="s">
        <v>1079</v>
      </c>
      <c r="F193" s="210" t="s">
        <v>1080</v>
      </c>
      <c r="G193" s="211" t="s">
        <v>362</v>
      </c>
      <c r="H193" s="212">
        <v>3</v>
      </c>
      <c r="I193" s="213"/>
      <c r="J193" s="214">
        <f>ROUND(I193*H193,2)</f>
        <v>0</v>
      </c>
      <c r="K193" s="210" t="s">
        <v>183</v>
      </c>
      <c r="L193" s="215"/>
      <c r="M193" s="216" t="s">
        <v>1</v>
      </c>
      <c r="N193" s="217" t="s">
        <v>45</v>
      </c>
      <c r="O193" s="69"/>
      <c r="P193" s="198">
        <f>O193*H193</f>
        <v>0</v>
      </c>
      <c r="Q193" s="198">
        <v>0.449</v>
      </c>
      <c r="R193" s="198">
        <f>Q193*H193</f>
        <v>1.347</v>
      </c>
      <c r="S193" s="198">
        <v>0</v>
      </c>
      <c r="T193" s="199">
        <f>S193*H193</f>
        <v>0</v>
      </c>
      <c r="U193" s="32"/>
      <c r="V193" s="32"/>
      <c r="W193" s="32"/>
      <c r="X193" s="32"/>
      <c r="Y193" s="32"/>
      <c r="Z193" s="32"/>
      <c r="AA193" s="32"/>
      <c r="AB193" s="32"/>
      <c r="AC193" s="32"/>
      <c r="AD193" s="32"/>
      <c r="AE193" s="32"/>
      <c r="AR193" s="200" t="s">
        <v>218</v>
      </c>
      <c r="AT193" s="200" t="s">
        <v>246</v>
      </c>
      <c r="AU193" s="200" t="s">
        <v>89</v>
      </c>
      <c r="AY193" s="15" t="s">
        <v>177</v>
      </c>
      <c r="BE193" s="201">
        <f>IF(N193="základní",J193,0)</f>
        <v>0</v>
      </c>
      <c r="BF193" s="201">
        <f>IF(N193="snížená",J193,0)</f>
        <v>0</v>
      </c>
      <c r="BG193" s="201">
        <f>IF(N193="zákl. přenesená",J193,0)</f>
        <v>0</v>
      </c>
      <c r="BH193" s="201">
        <f>IF(N193="sníž. přenesená",J193,0)</f>
        <v>0</v>
      </c>
      <c r="BI193" s="201">
        <f>IF(N193="nulová",J193,0)</f>
        <v>0</v>
      </c>
      <c r="BJ193" s="15" t="s">
        <v>87</v>
      </c>
      <c r="BK193" s="201">
        <f>ROUND(I193*H193,2)</f>
        <v>0</v>
      </c>
      <c r="BL193" s="15" t="s">
        <v>184</v>
      </c>
      <c r="BM193" s="200" t="s">
        <v>1081</v>
      </c>
    </row>
    <row r="194" spans="1:47" s="2" customFormat="1" ht="11.25">
      <c r="A194" s="32"/>
      <c r="B194" s="33"/>
      <c r="C194" s="34"/>
      <c r="D194" s="202" t="s">
        <v>186</v>
      </c>
      <c r="E194" s="34"/>
      <c r="F194" s="203" t="s">
        <v>1080</v>
      </c>
      <c r="G194" s="34"/>
      <c r="H194" s="34"/>
      <c r="I194" s="204"/>
      <c r="J194" s="34"/>
      <c r="K194" s="34"/>
      <c r="L194" s="37"/>
      <c r="M194" s="205"/>
      <c r="N194" s="206"/>
      <c r="O194" s="69"/>
      <c r="P194" s="69"/>
      <c r="Q194" s="69"/>
      <c r="R194" s="69"/>
      <c r="S194" s="69"/>
      <c r="T194" s="70"/>
      <c r="U194" s="32"/>
      <c r="V194" s="32"/>
      <c r="W194" s="32"/>
      <c r="X194" s="32"/>
      <c r="Y194" s="32"/>
      <c r="Z194" s="32"/>
      <c r="AA194" s="32"/>
      <c r="AB194" s="32"/>
      <c r="AC194" s="32"/>
      <c r="AD194" s="32"/>
      <c r="AE194" s="32"/>
      <c r="AT194" s="15" t="s">
        <v>186</v>
      </c>
      <c r="AU194" s="15" t="s">
        <v>89</v>
      </c>
    </row>
    <row r="195" spans="1:47" s="2" customFormat="1" ht="58.5">
      <c r="A195" s="32"/>
      <c r="B195" s="33"/>
      <c r="C195" s="34"/>
      <c r="D195" s="202" t="s">
        <v>188</v>
      </c>
      <c r="E195" s="34"/>
      <c r="F195" s="207" t="s">
        <v>1082</v>
      </c>
      <c r="G195" s="34"/>
      <c r="H195" s="34"/>
      <c r="I195" s="204"/>
      <c r="J195" s="34"/>
      <c r="K195" s="34"/>
      <c r="L195" s="37"/>
      <c r="M195" s="205"/>
      <c r="N195" s="206"/>
      <c r="O195" s="69"/>
      <c r="P195" s="69"/>
      <c r="Q195" s="69"/>
      <c r="R195" s="69"/>
      <c r="S195" s="69"/>
      <c r="T195" s="70"/>
      <c r="U195" s="32"/>
      <c r="V195" s="32"/>
      <c r="W195" s="32"/>
      <c r="X195" s="32"/>
      <c r="Y195" s="32"/>
      <c r="Z195" s="32"/>
      <c r="AA195" s="32"/>
      <c r="AB195" s="32"/>
      <c r="AC195" s="32"/>
      <c r="AD195" s="32"/>
      <c r="AE195" s="32"/>
      <c r="AT195" s="15" t="s">
        <v>188</v>
      </c>
      <c r="AU195" s="15" t="s">
        <v>89</v>
      </c>
    </row>
    <row r="196" spans="2:63" s="12" customFormat="1" ht="22.9" customHeight="1">
      <c r="B196" s="173"/>
      <c r="C196" s="174"/>
      <c r="D196" s="175" t="s">
        <v>79</v>
      </c>
      <c r="E196" s="187" t="s">
        <v>415</v>
      </c>
      <c r="F196" s="187" t="s">
        <v>416</v>
      </c>
      <c r="G196" s="174"/>
      <c r="H196" s="174"/>
      <c r="I196" s="177"/>
      <c r="J196" s="188">
        <f>BK196</f>
        <v>0</v>
      </c>
      <c r="K196" s="174"/>
      <c r="L196" s="179"/>
      <c r="M196" s="180"/>
      <c r="N196" s="181"/>
      <c r="O196" s="181"/>
      <c r="P196" s="182">
        <f>SUM(P197:P198)</f>
        <v>0</v>
      </c>
      <c r="Q196" s="181"/>
      <c r="R196" s="182">
        <f>SUM(R197:R198)</f>
        <v>0</v>
      </c>
      <c r="S196" s="181"/>
      <c r="T196" s="183">
        <f>SUM(T197:T198)</f>
        <v>0</v>
      </c>
      <c r="AR196" s="184" t="s">
        <v>87</v>
      </c>
      <c r="AT196" s="185" t="s">
        <v>79</v>
      </c>
      <c r="AU196" s="185" t="s">
        <v>87</v>
      </c>
      <c r="AY196" s="184" t="s">
        <v>177</v>
      </c>
      <c r="BK196" s="186">
        <f>SUM(BK197:BK198)</f>
        <v>0</v>
      </c>
    </row>
    <row r="197" spans="1:65" s="2" customFormat="1" ht="24.2" customHeight="1">
      <c r="A197" s="32"/>
      <c r="B197" s="33"/>
      <c r="C197" s="189" t="s">
        <v>300</v>
      </c>
      <c r="D197" s="189" t="s">
        <v>179</v>
      </c>
      <c r="E197" s="190" t="s">
        <v>418</v>
      </c>
      <c r="F197" s="191" t="s">
        <v>419</v>
      </c>
      <c r="G197" s="192" t="s">
        <v>231</v>
      </c>
      <c r="H197" s="193">
        <v>4634.878</v>
      </c>
      <c r="I197" s="194"/>
      <c r="J197" s="195">
        <f>ROUND(I197*H197,2)</f>
        <v>0</v>
      </c>
      <c r="K197" s="191" t="s">
        <v>183</v>
      </c>
      <c r="L197" s="37"/>
      <c r="M197" s="196" t="s">
        <v>1</v>
      </c>
      <c r="N197" s="197" t="s">
        <v>45</v>
      </c>
      <c r="O197" s="69"/>
      <c r="P197" s="198">
        <f>O197*H197</f>
        <v>0</v>
      </c>
      <c r="Q197" s="198">
        <v>0</v>
      </c>
      <c r="R197" s="198">
        <f>Q197*H197</f>
        <v>0</v>
      </c>
      <c r="S197" s="198">
        <v>0</v>
      </c>
      <c r="T197" s="199">
        <f>S197*H197</f>
        <v>0</v>
      </c>
      <c r="U197" s="32"/>
      <c r="V197" s="32"/>
      <c r="W197" s="32"/>
      <c r="X197" s="32"/>
      <c r="Y197" s="32"/>
      <c r="Z197" s="32"/>
      <c r="AA197" s="32"/>
      <c r="AB197" s="32"/>
      <c r="AC197" s="32"/>
      <c r="AD197" s="32"/>
      <c r="AE197" s="32"/>
      <c r="AR197" s="200" t="s">
        <v>184</v>
      </c>
      <c r="AT197" s="200" t="s">
        <v>179</v>
      </c>
      <c r="AU197" s="200" t="s">
        <v>89</v>
      </c>
      <c r="AY197" s="15" t="s">
        <v>177</v>
      </c>
      <c r="BE197" s="201">
        <f>IF(N197="základní",J197,0)</f>
        <v>0</v>
      </c>
      <c r="BF197" s="201">
        <f>IF(N197="snížená",J197,0)</f>
        <v>0</v>
      </c>
      <c r="BG197" s="201">
        <f>IF(N197="zákl. přenesená",J197,0)</f>
        <v>0</v>
      </c>
      <c r="BH197" s="201">
        <f>IF(N197="sníž. přenesená",J197,0)</f>
        <v>0</v>
      </c>
      <c r="BI197" s="201">
        <f>IF(N197="nulová",J197,0)</f>
        <v>0</v>
      </c>
      <c r="BJ197" s="15" t="s">
        <v>87</v>
      </c>
      <c r="BK197" s="201">
        <f>ROUND(I197*H197,2)</f>
        <v>0</v>
      </c>
      <c r="BL197" s="15" t="s">
        <v>184</v>
      </c>
      <c r="BM197" s="200" t="s">
        <v>1083</v>
      </c>
    </row>
    <row r="198" spans="1:47" s="2" customFormat="1" ht="29.25">
      <c r="A198" s="32"/>
      <c r="B198" s="33"/>
      <c r="C198" s="34"/>
      <c r="D198" s="202" t="s">
        <v>186</v>
      </c>
      <c r="E198" s="34"/>
      <c r="F198" s="203" t="s">
        <v>421</v>
      </c>
      <c r="G198" s="34"/>
      <c r="H198" s="34"/>
      <c r="I198" s="204"/>
      <c r="J198" s="34"/>
      <c r="K198" s="34"/>
      <c r="L198" s="37"/>
      <c r="M198" s="205"/>
      <c r="N198" s="206"/>
      <c r="O198" s="69"/>
      <c r="P198" s="69"/>
      <c r="Q198" s="69"/>
      <c r="R198" s="69"/>
      <c r="S198" s="69"/>
      <c r="T198" s="70"/>
      <c r="U198" s="32"/>
      <c r="V198" s="32"/>
      <c r="W198" s="32"/>
      <c r="X198" s="32"/>
      <c r="Y198" s="32"/>
      <c r="Z198" s="32"/>
      <c r="AA198" s="32"/>
      <c r="AB198" s="32"/>
      <c r="AC198" s="32"/>
      <c r="AD198" s="32"/>
      <c r="AE198" s="32"/>
      <c r="AT198" s="15" t="s">
        <v>186</v>
      </c>
      <c r="AU198" s="15" t="s">
        <v>89</v>
      </c>
    </row>
    <row r="199" spans="2:63" s="12" customFormat="1" ht="25.9" customHeight="1">
      <c r="B199" s="173"/>
      <c r="C199" s="174"/>
      <c r="D199" s="175" t="s">
        <v>79</v>
      </c>
      <c r="E199" s="176" t="s">
        <v>422</v>
      </c>
      <c r="F199" s="176" t="s">
        <v>423</v>
      </c>
      <c r="G199" s="174"/>
      <c r="H199" s="174"/>
      <c r="I199" s="177"/>
      <c r="J199" s="178">
        <f>BK199</f>
        <v>0</v>
      </c>
      <c r="K199" s="174"/>
      <c r="L199" s="179"/>
      <c r="M199" s="180"/>
      <c r="N199" s="181"/>
      <c r="O199" s="181"/>
      <c r="P199" s="182">
        <f>P200+P215+P220+P225+P228+P232</f>
        <v>0</v>
      </c>
      <c r="Q199" s="181"/>
      <c r="R199" s="182">
        <f>R200+R215+R220+R225+R228+R232</f>
        <v>0</v>
      </c>
      <c r="S199" s="181"/>
      <c r="T199" s="183">
        <f>T200+T215+T220+T225+T228+T232</f>
        <v>0</v>
      </c>
      <c r="AR199" s="184" t="s">
        <v>207</v>
      </c>
      <c r="AT199" s="185" t="s">
        <v>79</v>
      </c>
      <c r="AU199" s="185" t="s">
        <v>80</v>
      </c>
      <c r="AY199" s="184" t="s">
        <v>177</v>
      </c>
      <c r="BK199" s="186">
        <f>BK200+BK215+BK220+BK225+BK228+BK232</f>
        <v>0</v>
      </c>
    </row>
    <row r="200" spans="2:63" s="12" customFormat="1" ht="22.9" customHeight="1">
      <c r="B200" s="173"/>
      <c r="C200" s="174"/>
      <c r="D200" s="175" t="s">
        <v>79</v>
      </c>
      <c r="E200" s="187" t="s">
        <v>424</v>
      </c>
      <c r="F200" s="187" t="s">
        <v>425</v>
      </c>
      <c r="G200" s="174"/>
      <c r="H200" s="174"/>
      <c r="I200" s="177"/>
      <c r="J200" s="188">
        <f>BK200</f>
        <v>0</v>
      </c>
      <c r="K200" s="174"/>
      <c r="L200" s="179"/>
      <c r="M200" s="180"/>
      <c r="N200" s="181"/>
      <c r="O200" s="181"/>
      <c r="P200" s="182">
        <f>SUM(P201:P214)</f>
        <v>0</v>
      </c>
      <c r="Q200" s="181"/>
      <c r="R200" s="182">
        <f>SUM(R201:R214)</f>
        <v>0</v>
      </c>
      <c r="S200" s="181"/>
      <c r="T200" s="183">
        <f>SUM(T201:T214)</f>
        <v>0</v>
      </c>
      <c r="AR200" s="184" t="s">
        <v>207</v>
      </c>
      <c r="AT200" s="185" t="s">
        <v>79</v>
      </c>
      <c r="AU200" s="185" t="s">
        <v>87</v>
      </c>
      <c r="AY200" s="184" t="s">
        <v>177</v>
      </c>
      <c r="BK200" s="186">
        <f>SUM(BK201:BK214)</f>
        <v>0</v>
      </c>
    </row>
    <row r="201" spans="1:65" s="2" customFormat="1" ht="14.45" customHeight="1">
      <c r="A201" s="32"/>
      <c r="B201" s="33"/>
      <c r="C201" s="189" t="s">
        <v>305</v>
      </c>
      <c r="D201" s="189" t="s">
        <v>179</v>
      </c>
      <c r="E201" s="190" t="s">
        <v>427</v>
      </c>
      <c r="F201" s="191" t="s">
        <v>428</v>
      </c>
      <c r="G201" s="192" t="s">
        <v>429</v>
      </c>
      <c r="H201" s="193">
        <v>1</v>
      </c>
      <c r="I201" s="194"/>
      <c r="J201" s="195">
        <f>ROUND(I201*H201,2)</f>
        <v>0</v>
      </c>
      <c r="K201" s="191" t="s">
        <v>183</v>
      </c>
      <c r="L201" s="37"/>
      <c r="M201" s="196" t="s">
        <v>1</v>
      </c>
      <c r="N201" s="197" t="s">
        <v>45</v>
      </c>
      <c r="O201" s="69"/>
      <c r="P201" s="198">
        <f>O201*H201</f>
        <v>0</v>
      </c>
      <c r="Q201" s="198">
        <v>0</v>
      </c>
      <c r="R201" s="198">
        <f>Q201*H201</f>
        <v>0</v>
      </c>
      <c r="S201" s="198">
        <v>0</v>
      </c>
      <c r="T201" s="199">
        <f>S201*H201</f>
        <v>0</v>
      </c>
      <c r="U201" s="32"/>
      <c r="V201" s="32"/>
      <c r="W201" s="32"/>
      <c r="X201" s="32"/>
      <c r="Y201" s="32"/>
      <c r="Z201" s="32"/>
      <c r="AA201" s="32"/>
      <c r="AB201" s="32"/>
      <c r="AC201" s="32"/>
      <c r="AD201" s="32"/>
      <c r="AE201" s="32"/>
      <c r="AR201" s="200" t="s">
        <v>430</v>
      </c>
      <c r="AT201" s="200" t="s">
        <v>179</v>
      </c>
      <c r="AU201" s="200" t="s">
        <v>89</v>
      </c>
      <c r="AY201" s="15" t="s">
        <v>177</v>
      </c>
      <c r="BE201" s="201">
        <f>IF(N201="základní",J201,0)</f>
        <v>0</v>
      </c>
      <c r="BF201" s="201">
        <f>IF(N201="snížená",J201,0)</f>
        <v>0</v>
      </c>
      <c r="BG201" s="201">
        <f>IF(N201="zákl. přenesená",J201,0)</f>
        <v>0</v>
      </c>
      <c r="BH201" s="201">
        <f>IF(N201="sníž. přenesená",J201,0)</f>
        <v>0</v>
      </c>
      <c r="BI201" s="201">
        <f>IF(N201="nulová",J201,0)</f>
        <v>0</v>
      </c>
      <c r="BJ201" s="15" t="s">
        <v>87</v>
      </c>
      <c r="BK201" s="201">
        <f>ROUND(I201*H201,2)</f>
        <v>0</v>
      </c>
      <c r="BL201" s="15" t="s">
        <v>430</v>
      </c>
      <c r="BM201" s="200" t="s">
        <v>1084</v>
      </c>
    </row>
    <row r="202" spans="1:47" s="2" customFormat="1" ht="11.25">
      <c r="A202" s="32"/>
      <c r="B202" s="33"/>
      <c r="C202" s="34"/>
      <c r="D202" s="202" t="s">
        <v>186</v>
      </c>
      <c r="E202" s="34"/>
      <c r="F202" s="203" t="s">
        <v>428</v>
      </c>
      <c r="G202" s="34"/>
      <c r="H202" s="34"/>
      <c r="I202" s="204"/>
      <c r="J202" s="34"/>
      <c r="K202" s="34"/>
      <c r="L202" s="37"/>
      <c r="M202" s="205"/>
      <c r="N202" s="206"/>
      <c r="O202" s="69"/>
      <c r="P202" s="69"/>
      <c r="Q202" s="69"/>
      <c r="R202" s="69"/>
      <c r="S202" s="69"/>
      <c r="T202" s="70"/>
      <c r="U202" s="32"/>
      <c r="V202" s="32"/>
      <c r="W202" s="32"/>
      <c r="X202" s="32"/>
      <c r="Y202" s="32"/>
      <c r="Z202" s="32"/>
      <c r="AA202" s="32"/>
      <c r="AB202" s="32"/>
      <c r="AC202" s="32"/>
      <c r="AD202" s="32"/>
      <c r="AE202" s="32"/>
      <c r="AT202" s="15" t="s">
        <v>186</v>
      </c>
      <c r="AU202" s="15" t="s">
        <v>89</v>
      </c>
    </row>
    <row r="203" spans="1:65" s="2" customFormat="1" ht="14.45" customHeight="1">
      <c r="A203" s="32"/>
      <c r="B203" s="33"/>
      <c r="C203" s="189" t="s">
        <v>311</v>
      </c>
      <c r="D203" s="189" t="s">
        <v>179</v>
      </c>
      <c r="E203" s="190" t="s">
        <v>433</v>
      </c>
      <c r="F203" s="191" t="s">
        <v>434</v>
      </c>
      <c r="G203" s="192" t="s">
        <v>429</v>
      </c>
      <c r="H203" s="193">
        <v>1</v>
      </c>
      <c r="I203" s="194"/>
      <c r="J203" s="195">
        <f>ROUND(I203*H203,2)</f>
        <v>0</v>
      </c>
      <c r="K203" s="191" t="s">
        <v>183</v>
      </c>
      <c r="L203" s="37"/>
      <c r="M203" s="196" t="s">
        <v>1</v>
      </c>
      <c r="N203" s="197" t="s">
        <v>45</v>
      </c>
      <c r="O203" s="69"/>
      <c r="P203" s="198">
        <f>O203*H203</f>
        <v>0</v>
      </c>
      <c r="Q203" s="198">
        <v>0</v>
      </c>
      <c r="R203" s="198">
        <f>Q203*H203</f>
        <v>0</v>
      </c>
      <c r="S203" s="198">
        <v>0</v>
      </c>
      <c r="T203" s="199">
        <f>S203*H203</f>
        <v>0</v>
      </c>
      <c r="U203" s="32"/>
      <c r="V203" s="32"/>
      <c r="W203" s="32"/>
      <c r="X203" s="32"/>
      <c r="Y203" s="32"/>
      <c r="Z203" s="32"/>
      <c r="AA203" s="32"/>
      <c r="AB203" s="32"/>
      <c r="AC203" s="32"/>
      <c r="AD203" s="32"/>
      <c r="AE203" s="32"/>
      <c r="AR203" s="200" t="s">
        <v>430</v>
      </c>
      <c r="AT203" s="200" t="s">
        <v>179</v>
      </c>
      <c r="AU203" s="200" t="s">
        <v>89</v>
      </c>
      <c r="AY203" s="15" t="s">
        <v>177</v>
      </c>
      <c r="BE203" s="201">
        <f>IF(N203="základní",J203,0)</f>
        <v>0</v>
      </c>
      <c r="BF203" s="201">
        <f>IF(N203="snížená",J203,0)</f>
        <v>0</v>
      </c>
      <c r="BG203" s="201">
        <f>IF(N203="zákl. přenesená",J203,0)</f>
        <v>0</v>
      </c>
      <c r="BH203" s="201">
        <f>IF(N203="sníž. přenesená",J203,0)</f>
        <v>0</v>
      </c>
      <c r="BI203" s="201">
        <f>IF(N203="nulová",J203,0)</f>
        <v>0</v>
      </c>
      <c r="BJ203" s="15" t="s">
        <v>87</v>
      </c>
      <c r="BK203" s="201">
        <f>ROUND(I203*H203,2)</f>
        <v>0</v>
      </c>
      <c r="BL203" s="15" t="s">
        <v>430</v>
      </c>
      <c r="BM203" s="200" t="s">
        <v>1085</v>
      </c>
    </row>
    <row r="204" spans="1:47" s="2" customFormat="1" ht="11.25">
      <c r="A204" s="32"/>
      <c r="B204" s="33"/>
      <c r="C204" s="34"/>
      <c r="D204" s="202" t="s">
        <v>186</v>
      </c>
      <c r="E204" s="34"/>
      <c r="F204" s="203" t="s">
        <v>434</v>
      </c>
      <c r="G204" s="34"/>
      <c r="H204" s="34"/>
      <c r="I204" s="204"/>
      <c r="J204" s="34"/>
      <c r="K204" s="34"/>
      <c r="L204" s="37"/>
      <c r="M204" s="205"/>
      <c r="N204" s="206"/>
      <c r="O204" s="69"/>
      <c r="P204" s="69"/>
      <c r="Q204" s="69"/>
      <c r="R204" s="69"/>
      <c r="S204" s="69"/>
      <c r="T204" s="70"/>
      <c r="U204" s="32"/>
      <c r="V204" s="32"/>
      <c r="W204" s="32"/>
      <c r="X204" s="32"/>
      <c r="Y204" s="32"/>
      <c r="Z204" s="32"/>
      <c r="AA204" s="32"/>
      <c r="AB204" s="32"/>
      <c r="AC204" s="32"/>
      <c r="AD204" s="32"/>
      <c r="AE204" s="32"/>
      <c r="AT204" s="15" t="s">
        <v>186</v>
      </c>
      <c r="AU204" s="15" t="s">
        <v>89</v>
      </c>
    </row>
    <row r="205" spans="1:65" s="2" customFormat="1" ht="24.2" customHeight="1">
      <c r="A205" s="32"/>
      <c r="B205" s="33"/>
      <c r="C205" s="189" t="s">
        <v>317</v>
      </c>
      <c r="D205" s="189" t="s">
        <v>179</v>
      </c>
      <c r="E205" s="190" t="s">
        <v>660</v>
      </c>
      <c r="F205" s="191" t="s">
        <v>661</v>
      </c>
      <c r="G205" s="192" t="s">
        <v>362</v>
      </c>
      <c r="H205" s="193">
        <v>2</v>
      </c>
      <c r="I205" s="194"/>
      <c r="J205" s="195">
        <f>ROUND(I205*H205,2)</f>
        <v>0</v>
      </c>
      <c r="K205" s="191" t="s">
        <v>183</v>
      </c>
      <c r="L205" s="37"/>
      <c r="M205" s="196" t="s">
        <v>1</v>
      </c>
      <c r="N205" s="197" t="s">
        <v>45</v>
      </c>
      <c r="O205" s="69"/>
      <c r="P205" s="198">
        <f>O205*H205</f>
        <v>0</v>
      </c>
      <c r="Q205" s="198">
        <v>0</v>
      </c>
      <c r="R205" s="198">
        <f>Q205*H205</f>
        <v>0</v>
      </c>
      <c r="S205" s="198">
        <v>0</v>
      </c>
      <c r="T205" s="199">
        <f>S205*H205</f>
        <v>0</v>
      </c>
      <c r="U205" s="32"/>
      <c r="V205" s="32"/>
      <c r="W205" s="32"/>
      <c r="X205" s="32"/>
      <c r="Y205" s="32"/>
      <c r="Z205" s="32"/>
      <c r="AA205" s="32"/>
      <c r="AB205" s="32"/>
      <c r="AC205" s="32"/>
      <c r="AD205" s="32"/>
      <c r="AE205" s="32"/>
      <c r="AR205" s="200" t="s">
        <v>430</v>
      </c>
      <c r="AT205" s="200" t="s">
        <v>179</v>
      </c>
      <c r="AU205" s="200" t="s">
        <v>89</v>
      </c>
      <c r="AY205" s="15" t="s">
        <v>177</v>
      </c>
      <c r="BE205" s="201">
        <f>IF(N205="základní",J205,0)</f>
        <v>0</v>
      </c>
      <c r="BF205" s="201">
        <f>IF(N205="snížená",J205,0)</f>
        <v>0</v>
      </c>
      <c r="BG205" s="201">
        <f>IF(N205="zákl. přenesená",J205,0)</f>
        <v>0</v>
      </c>
      <c r="BH205" s="201">
        <f>IF(N205="sníž. přenesená",J205,0)</f>
        <v>0</v>
      </c>
      <c r="BI205" s="201">
        <f>IF(N205="nulová",J205,0)</f>
        <v>0</v>
      </c>
      <c r="BJ205" s="15" t="s">
        <v>87</v>
      </c>
      <c r="BK205" s="201">
        <f>ROUND(I205*H205,2)</f>
        <v>0</v>
      </c>
      <c r="BL205" s="15" t="s">
        <v>430</v>
      </c>
      <c r="BM205" s="200" t="s">
        <v>1086</v>
      </c>
    </row>
    <row r="206" spans="1:47" s="2" customFormat="1" ht="19.5">
      <c r="A206" s="32"/>
      <c r="B206" s="33"/>
      <c r="C206" s="34"/>
      <c r="D206" s="202" t="s">
        <v>186</v>
      </c>
      <c r="E206" s="34"/>
      <c r="F206" s="203" t="s">
        <v>661</v>
      </c>
      <c r="G206" s="34"/>
      <c r="H206" s="34"/>
      <c r="I206" s="204"/>
      <c r="J206" s="34"/>
      <c r="K206" s="34"/>
      <c r="L206" s="37"/>
      <c r="M206" s="205"/>
      <c r="N206" s="206"/>
      <c r="O206" s="69"/>
      <c r="P206" s="69"/>
      <c r="Q206" s="69"/>
      <c r="R206" s="69"/>
      <c r="S206" s="69"/>
      <c r="T206" s="70"/>
      <c r="U206" s="32"/>
      <c r="V206" s="32"/>
      <c r="W206" s="32"/>
      <c r="X206" s="32"/>
      <c r="Y206" s="32"/>
      <c r="Z206" s="32"/>
      <c r="AA206" s="32"/>
      <c r="AB206" s="32"/>
      <c r="AC206" s="32"/>
      <c r="AD206" s="32"/>
      <c r="AE206" s="32"/>
      <c r="AT206" s="15" t="s">
        <v>186</v>
      </c>
      <c r="AU206" s="15" t="s">
        <v>89</v>
      </c>
    </row>
    <row r="207" spans="1:65" s="2" customFormat="1" ht="14.45" customHeight="1">
      <c r="A207" s="32"/>
      <c r="B207" s="33"/>
      <c r="C207" s="189" t="s">
        <v>323</v>
      </c>
      <c r="D207" s="189" t="s">
        <v>179</v>
      </c>
      <c r="E207" s="190" t="s">
        <v>437</v>
      </c>
      <c r="F207" s="191" t="s">
        <v>438</v>
      </c>
      <c r="G207" s="192" t="s">
        <v>429</v>
      </c>
      <c r="H207" s="193">
        <v>1</v>
      </c>
      <c r="I207" s="194"/>
      <c r="J207" s="195">
        <f>ROUND(I207*H207,2)</f>
        <v>0</v>
      </c>
      <c r="K207" s="191" t="s">
        <v>183</v>
      </c>
      <c r="L207" s="37"/>
      <c r="M207" s="196" t="s">
        <v>1</v>
      </c>
      <c r="N207" s="197" t="s">
        <v>45</v>
      </c>
      <c r="O207" s="69"/>
      <c r="P207" s="198">
        <f>O207*H207</f>
        <v>0</v>
      </c>
      <c r="Q207" s="198">
        <v>0</v>
      </c>
      <c r="R207" s="198">
        <f>Q207*H207</f>
        <v>0</v>
      </c>
      <c r="S207" s="198">
        <v>0</v>
      </c>
      <c r="T207" s="199">
        <f>S207*H207</f>
        <v>0</v>
      </c>
      <c r="U207" s="32"/>
      <c r="V207" s="32"/>
      <c r="W207" s="32"/>
      <c r="X207" s="32"/>
      <c r="Y207" s="32"/>
      <c r="Z207" s="32"/>
      <c r="AA207" s="32"/>
      <c r="AB207" s="32"/>
      <c r="AC207" s="32"/>
      <c r="AD207" s="32"/>
      <c r="AE207" s="32"/>
      <c r="AR207" s="200" t="s">
        <v>430</v>
      </c>
      <c r="AT207" s="200" t="s">
        <v>179</v>
      </c>
      <c r="AU207" s="200" t="s">
        <v>89</v>
      </c>
      <c r="AY207" s="15" t="s">
        <v>177</v>
      </c>
      <c r="BE207" s="201">
        <f>IF(N207="základní",J207,0)</f>
        <v>0</v>
      </c>
      <c r="BF207" s="201">
        <f>IF(N207="snížená",J207,0)</f>
        <v>0</v>
      </c>
      <c r="BG207" s="201">
        <f>IF(N207="zákl. přenesená",J207,0)</f>
        <v>0</v>
      </c>
      <c r="BH207" s="201">
        <f>IF(N207="sníž. přenesená",J207,0)</f>
        <v>0</v>
      </c>
      <c r="BI207" s="201">
        <f>IF(N207="nulová",J207,0)</f>
        <v>0</v>
      </c>
      <c r="BJ207" s="15" t="s">
        <v>87</v>
      </c>
      <c r="BK207" s="201">
        <f>ROUND(I207*H207,2)</f>
        <v>0</v>
      </c>
      <c r="BL207" s="15" t="s">
        <v>430</v>
      </c>
      <c r="BM207" s="200" t="s">
        <v>1087</v>
      </c>
    </row>
    <row r="208" spans="1:47" s="2" customFormat="1" ht="11.25">
      <c r="A208" s="32"/>
      <c r="B208" s="33"/>
      <c r="C208" s="34"/>
      <c r="D208" s="202" t="s">
        <v>186</v>
      </c>
      <c r="E208" s="34"/>
      <c r="F208" s="203" t="s">
        <v>440</v>
      </c>
      <c r="G208" s="34"/>
      <c r="H208" s="34"/>
      <c r="I208" s="204"/>
      <c r="J208" s="34"/>
      <c r="K208" s="34"/>
      <c r="L208" s="37"/>
      <c r="M208" s="205"/>
      <c r="N208" s="206"/>
      <c r="O208" s="69"/>
      <c r="P208" s="69"/>
      <c r="Q208" s="69"/>
      <c r="R208" s="69"/>
      <c r="S208" s="69"/>
      <c r="T208" s="70"/>
      <c r="U208" s="32"/>
      <c r="V208" s="32"/>
      <c r="W208" s="32"/>
      <c r="X208" s="32"/>
      <c r="Y208" s="32"/>
      <c r="Z208" s="32"/>
      <c r="AA208" s="32"/>
      <c r="AB208" s="32"/>
      <c r="AC208" s="32"/>
      <c r="AD208" s="32"/>
      <c r="AE208" s="32"/>
      <c r="AT208" s="15" t="s">
        <v>186</v>
      </c>
      <c r="AU208" s="15" t="s">
        <v>89</v>
      </c>
    </row>
    <row r="209" spans="1:47" s="2" customFormat="1" ht="19.5">
      <c r="A209" s="32"/>
      <c r="B209" s="33"/>
      <c r="C209" s="34"/>
      <c r="D209" s="202" t="s">
        <v>188</v>
      </c>
      <c r="E209" s="34"/>
      <c r="F209" s="207" t="s">
        <v>441</v>
      </c>
      <c r="G209" s="34"/>
      <c r="H209" s="34"/>
      <c r="I209" s="204"/>
      <c r="J209" s="34"/>
      <c r="K209" s="34"/>
      <c r="L209" s="37"/>
      <c r="M209" s="205"/>
      <c r="N209" s="206"/>
      <c r="O209" s="69"/>
      <c r="P209" s="69"/>
      <c r="Q209" s="69"/>
      <c r="R209" s="69"/>
      <c r="S209" s="69"/>
      <c r="T209" s="70"/>
      <c r="U209" s="32"/>
      <c r="V209" s="32"/>
      <c r="W209" s="32"/>
      <c r="X209" s="32"/>
      <c r="Y209" s="32"/>
      <c r="Z209" s="32"/>
      <c r="AA209" s="32"/>
      <c r="AB209" s="32"/>
      <c r="AC209" s="32"/>
      <c r="AD209" s="32"/>
      <c r="AE209" s="32"/>
      <c r="AT209" s="15" t="s">
        <v>188</v>
      </c>
      <c r="AU209" s="15" t="s">
        <v>89</v>
      </c>
    </row>
    <row r="210" spans="1:65" s="2" customFormat="1" ht="14.45" customHeight="1">
      <c r="A210" s="32"/>
      <c r="B210" s="33"/>
      <c r="C210" s="189" t="s">
        <v>329</v>
      </c>
      <c r="D210" s="189" t="s">
        <v>179</v>
      </c>
      <c r="E210" s="190" t="s">
        <v>443</v>
      </c>
      <c r="F210" s="191" t="s">
        <v>444</v>
      </c>
      <c r="G210" s="192" t="s">
        <v>429</v>
      </c>
      <c r="H210" s="193">
        <v>1</v>
      </c>
      <c r="I210" s="194"/>
      <c r="J210" s="195">
        <f>ROUND(I210*H210,2)</f>
        <v>0</v>
      </c>
      <c r="K210" s="191" t="s">
        <v>183</v>
      </c>
      <c r="L210" s="37"/>
      <c r="M210" s="196" t="s">
        <v>1</v>
      </c>
      <c r="N210" s="197" t="s">
        <v>45</v>
      </c>
      <c r="O210" s="69"/>
      <c r="P210" s="198">
        <f>O210*H210</f>
        <v>0</v>
      </c>
      <c r="Q210" s="198">
        <v>0</v>
      </c>
      <c r="R210" s="198">
        <f>Q210*H210</f>
        <v>0</v>
      </c>
      <c r="S210" s="198">
        <v>0</v>
      </c>
      <c r="T210" s="199">
        <f>S210*H210</f>
        <v>0</v>
      </c>
      <c r="U210" s="32"/>
      <c r="V210" s="32"/>
      <c r="W210" s="32"/>
      <c r="X210" s="32"/>
      <c r="Y210" s="32"/>
      <c r="Z210" s="32"/>
      <c r="AA210" s="32"/>
      <c r="AB210" s="32"/>
      <c r="AC210" s="32"/>
      <c r="AD210" s="32"/>
      <c r="AE210" s="32"/>
      <c r="AR210" s="200" t="s">
        <v>430</v>
      </c>
      <c r="AT210" s="200" t="s">
        <v>179</v>
      </c>
      <c r="AU210" s="200" t="s">
        <v>89</v>
      </c>
      <c r="AY210" s="15" t="s">
        <v>177</v>
      </c>
      <c r="BE210" s="201">
        <f>IF(N210="základní",J210,0)</f>
        <v>0</v>
      </c>
      <c r="BF210" s="201">
        <f>IF(N210="snížená",J210,0)</f>
        <v>0</v>
      </c>
      <c r="BG210" s="201">
        <f>IF(N210="zákl. přenesená",J210,0)</f>
        <v>0</v>
      </c>
      <c r="BH210" s="201">
        <f>IF(N210="sníž. přenesená",J210,0)</f>
        <v>0</v>
      </c>
      <c r="BI210" s="201">
        <f>IF(N210="nulová",J210,0)</f>
        <v>0</v>
      </c>
      <c r="BJ210" s="15" t="s">
        <v>87</v>
      </c>
      <c r="BK210" s="201">
        <f>ROUND(I210*H210,2)</f>
        <v>0</v>
      </c>
      <c r="BL210" s="15" t="s">
        <v>430</v>
      </c>
      <c r="BM210" s="200" t="s">
        <v>1088</v>
      </c>
    </row>
    <row r="211" spans="1:65" s="2" customFormat="1" ht="24.2" customHeight="1">
      <c r="A211" s="32"/>
      <c r="B211" s="33"/>
      <c r="C211" s="189" t="s">
        <v>335</v>
      </c>
      <c r="D211" s="189" t="s">
        <v>179</v>
      </c>
      <c r="E211" s="190" t="s">
        <v>447</v>
      </c>
      <c r="F211" s="191" t="s">
        <v>448</v>
      </c>
      <c r="G211" s="192" t="s">
        <v>429</v>
      </c>
      <c r="H211" s="193">
        <v>1</v>
      </c>
      <c r="I211" s="194"/>
      <c r="J211" s="195">
        <f>ROUND(I211*H211,2)</f>
        <v>0</v>
      </c>
      <c r="K211" s="191" t="s">
        <v>183</v>
      </c>
      <c r="L211" s="37"/>
      <c r="M211" s="196" t="s">
        <v>1</v>
      </c>
      <c r="N211" s="197" t="s">
        <v>45</v>
      </c>
      <c r="O211" s="69"/>
      <c r="P211" s="198">
        <f>O211*H211</f>
        <v>0</v>
      </c>
      <c r="Q211" s="198">
        <v>0</v>
      </c>
      <c r="R211" s="198">
        <f>Q211*H211</f>
        <v>0</v>
      </c>
      <c r="S211" s="198">
        <v>0</v>
      </c>
      <c r="T211" s="199">
        <f>S211*H211</f>
        <v>0</v>
      </c>
      <c r="U211" s="32"/>
      <c r="V211" s="32"/>
      <c r="W211" s="32"/>
      <c r="X211" s="32"/>
      <c r="Y211" s="32"/>
      <c r="Z211" s="32"/>
      <c r="AA211" s="32"/>
      <c r="AB211" s="32"/>
      <c r="AC211" s="32"/>
      <c r="AD211" s="32"/>
      <c r="AE211" s="32"/>
      <c r="AR211" s="200" t="s">
        <v>430</v>
      </c>
      <c r="AT211" s="200" t="s">
        <v>179</v>
      </c>
      <c r="AU211" s="200" t="s">
        <v>89</v>
      </c>
      <c r="AY211" s="15" t="s">
        <v>177</v>
      </c>
      <c r="BE211" s="201">
        <f>IF(N211="základní",J211,0)</f>
        <v>0</v>
      </c>
      <c r="BF211" s="201">
        <f>IF(N211="snížená",J211,0)</f>
        <v>0</v>
      </c>
      <c r="BG211" s="201">
        <f>IF(N211="zákl. přenesená",J211,0)</f>
        <v>0</v>
      </c>
      <c r="BH211" s="201">
        <f>IF(N211="sníž. přenesená",J211,0)</f>
        <v>0</v>
      </c>
      <c r="BI211" s="201">
        <f>IF(N211="nulová",J211,0)</f>
        <v>0</v>
      </c>
      <c r="BJ211" s="15" t="s">
        <v>87</v>
      </c>
      <c r="BK211" s="201">
        <f>ROUND(I211*H211,2)</f>
        <v>0</v>
      </c>
      <c r="BL211" s="15" t="s">
        <v>430</v>
      </c>
      <c r="BM211" s="200" t="s">
        <v>1089</v>
      </c>
    </row>
    <row r="212" spans="1:47" s="2" customFormat="1" ht="11.25">
      <c r="A212" s="32"/>
      <c r="B212" s="33"/>
      <c r="C212" s="34"/>
      <c r="D212" s="202" t="s">
        <v>186</v>
      </c>
      <c r="E212" s="34"/>
      <c r="F212" s="203" t="s">
        <v>450</v>
      </c>
      <c r="G212" s="34"/>
      <c r="H212" s="34"/>
      <c r="I212" s="204"/>
      <c r="J212" s="34"/>
      <c r="K212" s="34"/>
      <c r="L212" s="37"/>
      <c r="M212" s="205"/>
      <c r="N212" s="206"/>
      <c r="O212" s="69"/>
      <c r="P212" s="69"/>
      <c r="Q212" s="69"/>
      <c r="R212" s="69"/>
      <c r="S212" s="69"/>
      <c r="T212" s="70"/>
      <c r="U212" s="32"/>
      <c r="V212" s="32"/>
      <c r="W212" s="32"/>
      <c r="X212" s="32"/>
      <c r="Y212" s="32"/>
      <c r="Z212" s="32"/>
      <c r="AA212" s="32"/>
      <c r="AB212" s="32"/>
      <c r="AC212" s="32"/>
      <c r="AD212" s="32"/>
      <c r="AE212" s="32"/>
      <c r="AT212" s="15" t="s">
        <v>186</v>
      </c>
      <c r="AU212" s="15" t="s">
        <v>89</v>
      </c>
    </row>
    <row r="213" spans="1:65" s="2" customFormat="1" ht="14.45" customHeight="1">
      <c r="A213" s="32"/>
      <c r="B213" s="33"/>
      <c r="C213" s="189" t="s">
        <v>341</v>
      </c>
      <c r="D213" s="189" t="s">
        <v>179</v>
      </c>
      <c r="E213" s="190" t="s">
        <v>452</v>
      </c>
      <c r="F213" s="191" t="s">
        <v>453</v>
      </c>
      <c r="G213" s="192" t="s">
        <v>429</v>
      </c>
      <c r="H213" s="193">
        <v>1</v>
      </c>
      <c r="I213" s="194"/>
      <c r="J213" s="195">
        <f>ROUND(I213*H213,2)</f>
        <v>0</v>
      </c>
      <c r="K213" s="191" t="s">
        <v>183</v>
      </c>
      <c r="L213" s="37"/>
      <c r="M213" s="196" t="s">
        <v>1</v>
      </c>
      <c r="N213" s="197" t="s">
        <v>45</v>
      </c>
      <c r="O213" s="69"/>
      <c r="P213" s="198">
        <f>O213*H213</f>
        <v>0</v>
      </c>
      <c r="Q213" s="198">
        <v>0</v>
      </c>
      <c r="R213" s="198">
        <f>Q213*H213</f>
        <v>0</v>
      </c>
      <c r="S213" s="198">
        <v>0</v>
      </c>
      <c r="T213" s="199">
        <f>S213*H213</f>
        <v>0</v>
      </c>
      <c r="U213" s="32"/>
      <c r="V213" s="32"/>
      <c r="W213" s="32"/>
      <c r="X213" s="32"/>
      <c r="Y213" s="32"/>
      <c r="Z213" s="32"/>
      <c r="AA213" s="32"/>
      <c r="AB213" s="32"/>
      <c r="AC213" s="32"/>
      <c r="AD213" s="32"/>
      <c r="AE213" s="32"/>
      <c r="AR213" s="200" t="s">
        <v>430</v>
      </c>
      <c r="AT213" s="200" t="s">
        <v>179</v>
      </c>
      <c r="AU213" s="200" t="s">
        <v>89</v>
      </c>
      <c r="AY213" s="15" t="s">
        <v>177</v>
      </c>
      <c r="BE213" s="201">
        <f>IF(N213="základní",J213,0)</f>
        <v>0</v>
      </c>
      <c r="BF213" s="201">
        <f>IF(N213="snížená",J213,0)</f>
        <v>0</v>
      </c>
      <c r="BG213" s="201">
        <f>IF(N213="zákl. přenesená",J213,0)</f>
        <v>0</v>
      </c>
      <c r="BH213" s="201">
        <f>IF(N213="sníž. přenesená",J213,0)</f>
        <v>0</v>
      </c>
      <c r="BI213" s="201">
        <f>IF(N213="nulová",J213,0)</f>
        <v>0</v>
      </c>
      <c r="BJ213" s="15" t="s">
        <v>87</v>
      </c>
      <c r="BK213" s="201">
        <f>ROUND(I213*H213,2)</f>
        <v>0</v>
      </c>
      <c r="BL213" s="15" t="s">
        <v>430</v>
      </c>
      <c r="BM213" s="200" t="s">
        <v>1090</v>
      </c>
    </row>
    <row r="214" spans="1:47" s="2" customFormat="1" ht="11.25">
      <c r="A214" s="32"/>
      <c r="B214" s="33"/>
      <c r="C214" s="34"/>
      <c r="D214" s="202" t="s">
        <v>186</v>
      </c>
      <c r="E214" s="34"/>
      <c r="F214" s="203" t="s">
        <v>453</v>
      </c>
      <c r="G214" s="34"/>
      <c r="H214" s="34"/>
      <c r="I214" s="204"/>
      <c r="J214" s="34"/>
      <c r="K214" s="34"/>
      <c r="L214" s="37"/>
      <c r="M214" s="205"/>
      <c r="N214" s="206"/>
      <c r="O214" s="69"/>
      <c r="P214" s="69"/>
      <c r="Q214" s="69"/>
      <c r="R214" s="69"/>
      <c r="S214" s="69"/>
      <c r="T214" s="70"/>
      <c r="U214" s="32"/>
      <c r="V214" s="32"/>
      <c r="W214" s="32"/>
      <c r="X214" s="32"/>
      <c r="Y214" s="32"/>
      <c r="Z214" s="32"/>
      <c r="AA214" s="32"/>
      <c r="AB214" s="32"/>
      <c r="AC214" s="32"/>
      <c r="AD214" s="32"/>
      <c r="AE214" s="32"/>
      <c r="AT214" s="15" t="s">
        <v>186</v>
      </c>
      <c r="AU214" s="15" t="s">
        <v>89</v>
      </c>
    </row>
    <row r="215" spans="2:63" s="12" customFormat="1" ht="22.9" customHeight="1">
      <c r="B215" s="173"/>
      <c r="C215" s="174"/>
      <c r="D215" s="175" t="s">
        <v>79</v>
      </c>
      <c r="E215" s="187" t="s">
        <v>455</v>
      </c>
      <c r="F215" s="187" t="s">
        <v>456</v>
      </c>
      <c r="G215" s="174"/>
      <c r="H215" s="174"/>
      <c r="I215" s="177"/>
      <c r="J215" s="188">
        <f>BK215</f>
        <v>0</v>
      </c>
      <c r="K215" s="174"/>
      <c r="L215" s="179"/>
      <c r="M215" s="180"/>
      <c r="N215" s="181"/>
      <c r="O215" s="181"/>
      <c r="P215" s="182">
        <f>SUM(P216:P219)</f>
        <v>0</v>
      </c>
      <c r="Q215" s="181"/>
      <c r="R215" s="182">
        <f>SUM(R216:R219)</f>
        <v>0</v>
      </c>
      <c r="S215" s="181"/>
      <c r="T215" s="183">
        <f>SUM(T216:T219)</f>
        <v>0</v>
      </c>
      <c r="AR215" s="184" t="s">
        <v>207</v>
      </c>
      <c r="AT215" s="185" t="s">
        <v>79</v>
      </c>
      <c r="AU215" s="185" t="s">
        <v>87</v>
      </c>
      <c r="AY215" s="184" t="s">
        <v>177</v>
      </c>
      <c r="BK215" s="186">
        <f>SUM(BK216:BK219)</f>
        <v>0</v>
      </c>
    </row>
    <row r="216" spans="1:65" s="2" customFormat="1" ht="14.45" customHeight="1">
      <c r="A216" s="32"/>
      <c r="B216" s="33"/>
      <c r="C216" s="189" t="s">
        <v>347</v>
      </c>
      <c r="D216" s="189" t="s">
        <v>179</v>
      </c>
      <c r="E216" s="190" t="s">
        <v>458</v>
      </c>
      <c r="F216" s="191" t="s">
        <v>459</v>
      </c>
      <c r="G216" s="192" t="s">
        <v>429</v>
      </c>
      <c r="H216" s="193">
        <v>1</v>
      </c>
      <c r="I216" s="194"/>
      <c r="J216" s="195">
        <f>ROUND(I216*H216,2)</f>
        <v>0</v>
      </c>
      <c r="K216" s="191" t="s">
        <v>183</v>
      </c>
      <c r="L216" s="37"/>
      <c r="M216" s="196" t="s">
        <v>1</v>
      </c>
      <c r="N216" s="197" t="s">
        <v>45</v>
      </c>
      <c r="O216" s="69"/>
      <c r="P216" s="198">
        <f>O216*H216</f>
        <v>0</v>
      </c>
      <c r="Q216" s="198">
        <v>0</v>
      </c>
      <c r="R216" s="198">
        <f>Q216*H216</f>
        <v>0</v>
      </c>
      <c r="S216" s="198">
        <v>0</v>
      </c>
      <c r="T216" s="199">
        <f>S216*H216</f>
        <v>0</v>
      </c>
      <c r="U216" s="32"/>
      <c r="V216" s="32"/>
      <c r="W216" s="32"/>
      <c r="X216" s="32"/>
      <c r="Y216" s="32"/>
      <c r="Z216" s="32"/>
      <c r="AA216" s="32"/>
      <c r="AB216" s="32"/>
      <c r="AC216" s="32"/>
      <c r="AD216" s="32"/>
      <c r="AE216" s="32"/>
      <c r="AR216" s="200" t="s">
        <v>430</v>
      </c>
      <c r="AT216" s="200" t="s">
        <v>179</v>
      </c>
      <c r="AU216" s="200" t="s">
        <v>89</v>
      </c>
      <c r="AY216" s="15" t="s">
        <v>177</v>
      </c>
      <c r="BE216" s="201">
        <f>IF(N216="základní",J216,0)</f>
        <v>0</v>
      </c>
      <c r="BF216" s="201">
        <f>IF(N216="snížená",J216,0)</f>
        <v>0</v>
      </c>
      <c r="BG216" s="201">
        <f>IF(N216="zákl. přenesená",J216,0)</f>
        <v>0</v>
      </c>
      <c r="BH216" s="201">
        <f>IF(N216="sníž. přenesená",J216,0)</f>
        <v>0</v>
      </c>
      <c r="BI216" s="201">
        <f>IF(N216="nulová",J216,0)</f>
        <v>0</v>
      </c>
      <c r="BJ216" s="15" t="s">
        <v>87</v>
      </c>
      <c r="BK216" s="201">
        <f>ROUND(I216*H216,2)</f>
        <v>0</v>
      </c>
      <c r="BL216" s="15" t="s">
        <v>430</v>
      </c>
      <c r="BM216" s="200" t="s">
        <v>1091</v>
      </c>
    </row>
    <row r="217" spans="1:47" s="2" customFormat="1" ht="11.25">
      <c r="A217" s="32"/>
      <c r="B217" s="33"/>
      <c r="C217" s="34"/>
      <c r="D217" s="202" t="s">
        <v>186</v>
      </c>
      <c r="E217" s="34"/>
      <c r="F217" s="203" t="s">
        <v>459</v>
      </c>
      <c r="G217" s="34"/>
      <c r="H217" s="34"/>
      <c r="I217" s="204"/>
      <c r="J217" s="34"/>
      <c r="K217" s="34"/>
      <c r="L217" s="37"/>
      <c r="M217" s="205"/>
      <c r="N217" s="206"/>
      <c r="O217" s="69"/>
      <c r="P217" s="69"/>
      <c r="Q217" s="69"/>
      <c r="R217" s="69"/>
      <c r="S217" s="69"/>
      <c r="T217" s="70"/>
      <c r="U217" s="32"/>
      <c r="V217" s="32"/>
      <c r="W217" s="32"/>
      <c r="X217" s="32"/>
      <c r="Y217" s="32"/>
      <c r="Z217" s="32"/>
      <c r="AA217" s="32"/>
      <c r="AB217" s="32"/>
      <c r="AC217" s="32"/>
      <c r="AD217" s="32"/>
      <c r="AE217" s="32"/>
      <c r="AT217" s="15" t="s">
        <v>186</v>
      </c>
      <c r="AU217" s="15" t="s">
        <v>89</v>
      </c>
    </row>
    <row r="218" spans="1:65" s="2" customFormat="1" ht="14.45" customHeight="1">
      <c r="A218" s="32"/>
      <c r="B218" s="33"/>
      <c r="C218" s="189" t="s">
        <v>353</v>
      </c>
      <c r="D218" s="189" t="s">
        <v>179</v>
      </c>
      <c r="E218" s="190" t="s">
        <v>462</v>
      </c>
      <c r="F218" s="191" t="s">
        <v>463</v>
      </c>
      <c r="G218" s="192" t="s">
        <v>464</v>
      </c>
      <c r="H218" s="193">
        <v>1</v>
      </c>
      <c r="I218" s="194"/>
      <c r="J218" s="195">
        <f>ROUND(I218*H218,2)</f>
        <v>0</v>
      </c>
      <c r="K218" s="191" t="s">
        <v>183</v>
      </c>
      <c r="L218" s="37"/>
      <c r="M218" s="196" t="s">
        <v>1</v>
      </c>
      <c r="N218" s="197" t="s">
        <v>45</v>
      </c>
      <c r="O218" s="69"/>
      <c r="P218" s="198">
        <f>O218*H218</f>
        <v>0</v>
      </c>
      <c r="Q218" s="198">
        <v>0</v>
      </c>
      <c r="R218" s="198">
        <f>Q218*H218</f>
        <v>0</v>
      </c>
      <c r="S218" s="198">
        <v>0</v>
      </c>
      <c r="T218" s="199">
        <f>S218*H218</f>
        <v>0</v>
      </c>
      <c r="U218" s="32"/>
      <c r="V218" s="32"/>
      <c r="W218" s="32"/>
      <c r="X218" s="32"/>
      <c r="Y218" s="32"/>
      <c r="Z218" s="32"/>
      <c r="AA218" s="32"/>
      <c r="AB218" s="32"/>
      <c r="AC218" s="32"/>
      <c r="AD218" s="32"/>
      <c r="AE218" s="32"/>
      <c r="AR218" s="200" t="s">
        <v>430</v>
      </c>
      <c r="AT218" s="200" t="s">
        <v>179</v>
      </c>
      <c r="AU218" s="200" t="s">
        <v>89</v>
      </c>
      <c r="AY218" s="15" t="s">
        <v>177</v>
      </c>
      <c r="BE218" s="201">
        <f>IF(N218="základní",J218,0)</f>
        <v>0</v>
      </c>
      <c r="BF218" s="201">
        <f>IF(N218="snížená",J218,0)</f>
        <v>0</v>
      </c>
      <c r="BG218" s="201">
        <f>IF(N218="zákl. přenesená",J218,0)</f>
        <v>0</v>
      </c>
      <c r="BH218" s="201">
        <f>IF(N218="sníž. přenesená",J218,0)</f>
        <v>0</v>
      </c>
      <c r="BI218" s="201">
        <f>IF(N218="nulová",J218,0)</f>
        <v>0</v>
      </c>
      <c r="BJ218" s="15" t="s">
        <v>87</v>
      </c>
      <c r="BK218" s="201">
        <f>ROUND(I218*H218,2)</f>
        <v>0</v>
      </c>
      <c r="BL218" s="15" t="s">
        <v>430</v>
      </c>
      <c r="BM218" s="200" t="s">
        <v>1092</v>
      </c>
    </row>
    <row r="219" spans="1:47" s="2" customFormat="1" ht="11.25">
      <c r="A219" s="32"/>
      <c r="B219" s="33"/>
      <c r="C219" s="34"/>
      <c r="D219" s="202" t="s">
        <v>186</v>
      </c>
      <c r="E219" s="34"/>
      <c r="F219" s="203" t="s">
        <v>463</v>
      </c>
      <c r="G219" s="34"/>
      <c r="H219" s="34"/>
      <c r="I219" s="204"/>
      <c r="J219" s="34"/>
      <c r="K219" s="34"/>
      <c r="L219" s="37"/>
      <c r="M219" s="205"/>
      <c r="N219" s="206"/>
      <c r="O219" s="69"/>
      <c r="P219" s="69"/>
      <c r="Q219" s="69"/>
      <c r="R219" s="69"/>
      <c r="S219" s="69"/>
      <c r="T219" s="70"/>
      <c r="U219" s="32"/>
      <c r="V219" s="32"/>
      <c r="W219" s="32"/>
      <c r="X219" s="32"/>
      <c r="Y219" s="32"/>
      <c r="Z219" s="32"/>
      <c r="AA219" s="32"/>
      <c r="AB219" s="32"/>
      <c r="AC219" s="32"/>
      <c r="AD219" s="32"/>
      <c r="AE219" s="32"/>
      <c r="AT219" s="15" t="s">
        <v>186</v>
      </c>
      <c r="AU219" s="15" t="s">
        <v>89</v>
      </c>
    </row>
    <row r="220" spans="2:63" s="12" customFormat="1" ht="22.9" customHeight="1">
      <c r="B220" s="173"/>
      <c r="C220" s="174"/>
      <c r="D220" s="175" t="s">
        <v>79</v>
      </c>
      <c r="E220" s="187" t="s">
        <v>466</v>
      </c>
      <c r="F220" s="187" t="s">
        <v>467</v>
      </c>
      <c r="G220" s="174"/>
      <c r="H220" s="174"/>
      <c r="I220" s="177"/>
      <c r="J220" s="188">
        <f>BK220</f>
        <v>0</v>
      </c>
      <c r="K220" s="174"/>
      <c r="L220" s="179"/>
      <c r="M220" s="180"/>
      <c r="N220" s="181"/>
      <c r="O220" s="181"/>
      <c r="P220" s="182">
        <f>SUM(P221:P224)</f>
        <v>0</v>
      </c>
      <c r="Q220" s="181"/>
      <c r="R220" s="182">
        <f>SUM(R221:R224)</f>
        <v>0</v>
      </c>
      <c r="S220" s="181"/>
      <c r="T220" s="183">
        <f>SUM(T221:T224)</f>
        <v>0</v>
      </c>
      <c r="AR220" s="184" t="s">
        <v>207</v>
      </c>
      <c r="AT220" s="185" t="s">
        <v>79</v>
      </c>
      <c r="AU220" s="185" t="s">
        <v>87</v>
      </c>
      <c r="AY220" s="184" t="s">
        <v>177</v>
      </c>
      <c r="BK220" s="186">
        <f>SUM(BK221:BK224)</f>
        <v>0</v>
      </c>
    </row>
    <row r="221" spans="1:65" s="2" customFormat="1" ht="14.45" customHeight="1">
      <c r="A221" s="32"/>
      <c r="B221" s="33"/>
      <c r="C221" s="189" t="s">
        <v>359</v>
      </c>
      <c r="D221" s="189" t="s">
        <v>179</v>
      </c>
      <c r="E221" s="190" t="s">
        <v>469</v>
      </c>
      <c r="F221" s="191" t="s">
        <v>470</v>
      </c>
      <c r="G221" s="192" t="s">
        <v>429</v>
      </c>
      <c r="H221" s="193">
        <v>1</v>
      </c>
      <c r="I221" s="194"/>
      <c r="J221" s="195">
        <f>ROUND(I221*H221,2)</f>
        <v>0</v>
      </c>
      <c r="K221" s="191" t="s">
        <v>183</v>
      </c>
      <c r="L221" s="37"/>
      <c r="M221" s="196" t="s">
        <v>1</v>
      </c>
      <c r="N221" s="197" t="s">
        <v>45</v>
      </c>
      <c r="O221" s="69"/>
      <c r="P221" s="198">
        <f>O221*H221</f>
        <v>0</v>
      </c>
      <c r="Q221" s="198">
        <v>0</v>
      </c>
      <c r="R221" s="198">
        <f>Q221*H221</f>
        <v>0</v>
      </c>
      <c r="S221" s="198">
        <v>0</v>
      </c>
      <c r="T221" s="199">
        <f>S221*H221</f>
        <v>0</v>
      </c>
      <c r="U221" s="32"/>
      <c r="V221" s="32"/>
      <c r="W221" s="32"/>
      <c r="X221" s="32"/>
      <c r="Y221" s="32"/>
      <c r="Z221" s="32"/>
      <c r="AA221" s="32"/>
      <c r="AB221" s="32"/>
      <c r="AC221" s="32"/>
      <c r="AD221" s="32"/>
      <c r="AE221" s="32"/>
      <c r="AR221" s="200" t="s">
        <v>430</v>
      </c>
      <c r="AT221" s="200" t="s">
        <v>179</v>
      </c>
      <c r="AU221" s="200" t="s">
        <v>89</v>
      </c>
      <c r="AY221" s="15" t="s">
        <v>177</v>
      </c>
      <c r="BE221" s="201">
        <f>IF(N221="základní",J221,0)</f>
        <v>0</v>
      </c>
      <c r="BF221" s="201">
        <f>IF(N221="snížená",J221,0)</f>
        <v>0</v>
      </c>
      <c r="BG221" s="201">
        <f>IF(N221="zákl. přenesená",J221,0)</f>
        <v>0</v>
      </c>
      <c r="BH221" s="201">
        <f>IF(N221="sníž. přenesená",J221,0)</f>
        <v>0</v>
      </c>
      <c r="BI221" s="201">
        <f>IF(N221="nulová",J221,0)</f>
        <v>0</v>
      </c>
      <c r="BJ221" s="15" t="s">
        <v>87</v>
      </c>
      <c r="BK221" s="201">
        <f>ROUND(I221*H221,2)</f>
        <v>0</v>
      </c>
      <c r="BL221" s="15" t="s">
        <v>430</v>
      </c>
      <c r="BM221" s="200" t="s">
        <v>1093</v>
      </c>
    </row>
    <row r="222" spans="1:47" s="2" customFormat="1" ht="11.25">
      <c r="A222" s="32"/>
      <c r="B222" s="33"/>
      <c r="C222" s="34"/>
      <c r="D222" s="202" t="s">
        <v>186</v>
      </c>
      <c r="E222" s="34"/>
      <c r="F222" s="203" t="s">
        <v>470</v>
      </c>
      <c r="G222" s="34"/>
      <c r="H222" s="34"/>
      <c r="I222" s="204"/>
      <c r="J222" s="34"/>
      <c r="K222" s="34"/>
      <c r="L222" s="37"/>
      <c r="M222" s="205"/>
      <c r="N222" s="206"/>
      <c r="O222" s="69"/>
      <c r="P222" s="69"/>
      <c r="Q222" s="69"/>
      <c r="R222" s="69"/>
      <c r="S222" s="69"/>
      <c r="T222" s="70"/>
      <c r="U222" s="32"/>
      <c r="V222" s="32"/>
      <c r="W222" s="32"/>
      <c r="X222" s="32"/>
      <c r="Y222" s="32"/>
      <c r="Z222" s="32"/>
      <c r="AA222" s="32"/>
      <c r="AB222" s="32"/>
      <c r="AC222" s="32"/>
      <c r="AD222" s="32"/>
      <c r="AE222" s="32"/>
      <c r="AT222" s="15" t="s">
        <v>186</v>
      </c>
      <c r="AU222" s="15" t="s">
        <v>89</v>
      </c>
    </row>
    <row r="223" spans="1:65" s="2" customFormat="1" ht="14.45" customHeight="1">
      <c r="A223" s="32"/>
      <c r="B223" s="33"/>
      <c r="C223" s="189" t="s">
        <v>366</v>
      </c>
      <c r="D223" s="189" t="s">
        <v>179</v>
      </c>
      <c r="E223" s="190" t="s">
        <v>473</v>
      </c>
      <c r="F223" s="191" t="s">
        <v>474</v>
      </c>
      <c r="G223" s="192" t="s">
        <v>429</v>
      </c>
      <c r="H223" s="193">
        <v>2</v>
      </c>
      <c r="I223" s="194"/>
      <c r="J223" s="195">
        <f>ROUND(I223*H223,2)</f>
        <v>0</v>
      </c>
      <c r="K223" s="191" t="s">
        <v>183</v>
      </c>
      <c r="L223" s="37"/>
      <c r="M223" s="196" t="s">
        <v>1</v>
      </c>
      <c r="N223" s="197" t="s">
        <v>45</v>
      </c>
      <c r="O223" s="69"/>
      <c r="P223" s="198">
        <f>O223*H223</f>
        <v>0</v>
      </c>
      <c r="Q223" s="198">
        <v>0</v>
      </c>
      <c r="R223" s="198">
        <f>Q223*H223</f>
        <v>0</v>
      </c>
      <c r="S223" s="198">
        <v>0</v>
      </c>
      <c r="T223" s="199">
        <f>S223*H223</f>
        <v>0</v>
      </c>
      <c r="U223" s="32"/>
      <c r="V223" s="32"/>
      <c r="W223" s="32"/>
      <c r="X223" s="32"/>
      <c r="Y223" s="32"/>
      <c r="Z223" s="32"/>
      <c r="AA223" s="32"/>
      <c r="AB223" s="32"/>
      <c r="AC223" s="32"/>
      <c r="AD223" s="32"/>
      <c r="AE223" s="32"/>
      <c r="AR223" s="200" t="s">
        <v>430</v>
      </c>
      <c r="AT223" s="200" t="s">
        <v>179</v>
      </c>
      <c r="AU223" s="200" t="s">
        <v>89</v>
      </c>
      <c r="AY223" s="15" t="s">
        <v>177</v>
      </c>
      <c r="BE223" s="201">
        <f>IF(N223="základní",J223,0)</f>
        <v>0</v>
      </c>
      <c r="BF223" s="201">
        <f>IF(N223="snížená",J223,0)</f>
        <v>0</v>
      </c>
      <c r="BG223" s="201">
        <f>IF(N223="zákl. přenesená",J223,0)</f>
        <v>0</v>
      </c>
      <c r="BH223" s="201">
        <f>IF(N223="sníž. přenesená",J223,0)</f>
        <v>0</v>
      </c>
      <c r="BI223" s="201">
        <f>IF(N223="nulová",J223,0)</f>
        <v>0</v>
      </c>
      <c r="BJ223" s="15" t="s">
        <v>87</v>
      </c>
      <c r="BK223" s="201">
        <f>ROUND(I223*H223,2)</f>
        <v>0</v>
      </c>
      <c r="BL223" s="15" t="s">
        <v>430</v>
      </c>
      <c r="BM223" s="200" t="s">
        <v>1094</v>
      </c>
    </row>
    <row r="224" spans="1:47" s="2" customFormat="1" ht="11.25">
      <c r="A224" s="32"/>
      <c r="B224" s="33"/>
      <c r="C224" s="34"/>
      <c r="D224" s="202" t="s">
        <v>186</v>
      </c>
      <c r="E224" s="34"/>
      <c r="F224" s="203" t="s">
        <v>476</v>
      </c>
      <c r="G224" s="34"/>
      <c r="H224" s="34"/>
      <c r="I224" s="204"/>
      <c r="J224" s="34"/>
      <c r="K224" s="34"/>
      <c r="L224" s="37"/>
      <c r="M224" s="205"/>
      <c r="N224" s="206"/>
      <c r="O224" s="69"/>
      <c r="P224" s="69"/>
      <c r="Q224" s="69"/>
      <c r="R224" s="69"/>
      <c r="S224" s="69"/>
      <c r="T224" s="70"/>
      <c r="U224" s="32"/>
      <c r="V224" s="32"/>
      <c r="W224" s="32"/>
      <c r="X224" s="32"/>
      <c r="Y224" s="32"/>
      <c r="Z224" s="32"/>
      <c r="AA224" s="32"/>
      <c r="AB224" s="32"/>
      <c r="AC224" s="32"/>
      <c r="AD224" s="32"/>
      <c r="AE224" s="32"/>
      <c r="AT224" s="15" t="s">
        <v>186</v>
      </c>
      <c r="AU224" s="15" t="s">
        <v>89</v>
      </c>
    </row>
    <row r="225" spans="2:63" s="12" customFormat="1" ht="22.9" customHeight="1">
      <c r="B225" s="173"/>
      <c r="C225" s="174"/>
      <c r="D225" s="175" t="s">
        <v>79</v>
      </c>
      <c r="E225" s="187" t="s">
        <v>477</v>
      </c>
      <c r="F225" s="187" t="s">
        <v>478</v>
      </c>
      <c r="G225" s="174"/>
      <c r="H225" s="174"/>
      <c r="I225" s="177"/>
      <c r="J225" s="188">
        <f>BK225</f>
        <v>0</v>
      </c>
      <c r="K225" s="174"/>
      <c r="L225" s="179"/>
      <c r="M225" s="180"/>
      <c r="N225" s="181"/>
      <c r="O225" s="181"/>
      <c r="P225" s="182">
        <f>SUM(P226:P227)</f>
        <v>0</v>
      </c>
      <c r="Q225" s="181"/>
      <c r="R225" s="182">
        <f>SUM(R226:R227)</f>
        <v>0</v>
      </c>
      <c r="S225" s="181"/>
      <c r="T225" s="183">
        <f>SUM(T226:T227)</f>
        <v>0</v>
      </c>
      <c r="AR225" s="184" t="s">
        <v>207</v>
      </c>
      <c r="AT225" s="185" t="s">
        <v>79</v>
      </c>
      <c r="AU225" s="185" t="s">
        <v>87</v>
      </c>
      <c r="AY225" s="184" t="s">
        <v>177</v>
      </c>
      <c r="BK225" s="186">
        <f>SUM(BK226:BK227)</f>
        <v>0</v>
      </c>
    </row>
    <row r="226" spans="1:65" s="2" customFormat="1" ht="14.45" customHeight="1">
      <c r="A226" s="32"/>
      <c r="B226" s="33"/>
      <c r="C226" s="189" t="s">
        <v>371</v>
      </c>
      <c r="D226" s="189" t="s">
        <v>179</v>
      </c>
      <c r="E226" s="190" t="s">
        <v>480</v>
      </c>
      <c r="F226" s="191" t="s">
        <v>481</v>
      </c>
      <c r="G226" s="192" t="s">
        <v>429</v>
      </c>
      <c r="H226" s="193">
        <v>1</v>
      </c>
      <c r="I226" s="194"/>
      <c r="J226" s="195">
        <f>ROUND(I226*H226,2)</f>
        <v>0</v>
      </c>
      <c r="K226" s="191" t="s">
        <v>183</v>
      </c>
      <c r="L226" s="37"/>
      <c r="M226" s="196" t="s">
        <v>1</v>
      </c>
      <c r="N226" s="197" t="s">
        <v>45</v>
      </c>
      <c r="O226" s="69"/>
      <c r="P226" s="198">
        <f>O226*H226</f>
        <v>0</v>
      </c>
      <c r="Q226" s="198">
        <v>0</v>
      </c>
      <c r="R226" s="198">
        <f>Q226*H226</f>
        <v>0</v>
      </c>
      <c r="S226" s="198">
        <v>0</v>
      </c>
      <c r="T226" s="199">
        <f>S226*H226</f>
        <v>0</v>
      </c>
      <c r="U226" s="32"/>
      <c r="V226" s="32"/>
      <c r="W226" s="32"/>
      <c r="X226" s="32"/>
      <c r="Y226" s="32"/>
      <c r="Z226" s="32"/>
      <c r="AA226" s="32"/>
      <c r="AB226" s="32"/>
      <c r="AC226" s="32"/>
      <c r="AD226" s="32"/>
      <c r="AE226" s="32"/>
      <c r="AR226" s="200" t="s">
        <v>430</v>
      </c>
      <c r="AT226" s="200" t="s">
        <v>179</v>
      </c>
      <c r="AU226" s="200" t="s">
        <v>89</v>
      </c>
      <c r="AY226" s="15" t="s">
        <v>177</v>
      </c>
      <c r="BE226" s="201">
        <f>IF(N226="základní",J226,0)</f>
        <v>0</v>
      </c>
      <c r="BF226" s="201">
        <f>IF(N226="snížená",J226,0)</f>
        <v>0</v>
      </c>
      <c r="BG226" s="201">
        <f>IF(N226="zákl. přenesená",J226,0)</f>
        <v>0</v>
      </c>
      <c r="BH226" s="201">
        <f>IF(N226="sníž. přenesená",J226,0)</f>
        <v>0</v>
      </c>
      <c r="BI226" s="201">
        <f>IF(N226="nulová",J226,0)</f>
        <v>0</v>
      </c>
      <c r="BJ226" s="15" t="s">
        <v>87</v>
      </c>
      <c r="BK226" s="201">
        <f>ROUND(I226*H226,2)</f>
        <v>0</v>
      </c>
      <c r="BL226" s="15" t="s">
        <v>430</v>
      </c>
      <c r="BM226" s="200" t="s">
        <v>1095</v>
      </c>
    </row>
    <row r="227" spans="1:47" s="2" customFormat="1" ht="11.25">
      <c r="A227" s="32"/>
      <c r="B227" s="33"/>
      <c r="C227" s="34"/>
      <c r="D227" s="202" t="s">
        <v>186</v>
      </c>
      <c r="E227" s="34"/>
      <c r="F227" s="203" t="s">
        <v>481</v>
      </c>
      <c r="G227" s="34"/>
      <c r="H227" s="34"/>
      <c r="I227" s="204"/>
      <c r="J227" s="34"/>
      <c r="K227" s="34"/>
      <c r="L227" s="37"/>
      <c r="M227" s="205"/>
      <c r="N227" s="206"/>
      <c r="O227" s="69"/>
      <c r="P227" s="69"/>
      <c r="Q227" s="69"/>
      <c r="R227" s="69"/>
      <c r="S227" s="69"/>
      <c r="T227" s="70"/>
      <c r="U227" s="32"/>
      <c r="V227" s="32"/>
      <c r="W227" s="32"/>
      <c r="X227" s="32"/>
      <c r="Y227" s="32"/>
      <c r="Z227" s="32"/>
      <c r="AA227" s="32"/>
      <c r="AB227" s="32"/>
      <c r="AC227" s="32"/>
      <c r="AD227" s="32"/>
      <c r="AE227" s="32"/>
      <c r="AT227" s="15" t="s">
        <v>186</v>
      </c>
      <c r="AU227" s="15" t="s">
        <v>89</v>
      </c>
    </row>
    <row r="228" spans="2:63" s="12" customFormat="1" ht="22.9" customHeight="1">
      <c r="B228" s="173"/>
      <c r="C228" s="174"/>
      <c r="D228" s="175" t="s">
        <v>79</v>
      </c>
      <c r="E228" s="187" t="s">
        <v>483</v>
      </c>
      <c r="F228" s="187" t="s">
        <v>484</v>
      </c>
      <c r="G228" s="174"/>
      <c r="H228" s="174"/>
      <c r="I228" s="177"/>
      <c r="J228" s="188">
        <f>BK228</f>
        <v>0</v>
      </c>
      <c r="K228" s="174"/>
      <c r="L228" s="179"/>
      <c r="M228" s="180"/>
      <c r="N228" s="181"/>
      <c r="O228" s="181"/>
      <c r="P228" s="182">
        <f>SUM(P229:P231)</f>
        <v>0</v>
      </c>
      <c r="Q228" s="181"/>
      <c r="R228" s="182">
        <f>SUM(R229:R231)</f>
        <v>0</v>
      </c>
      <c r="S228" s="181"/>
      <c r="T228" s="183">
        <f>SUM(T229:T231)</f>
        <v>0</v>
      </c>
      <c r="AR228" s="184" t="s">
        <v>207</v>
      </c>
      <c r="AT228" s="185" t="s">
        <v>79</v>
      </c>
      <c r="AU228" s="185" t="s">
        <v>87</v>
      </c>
      <c r="AY228" s="184" t="s">
        <v>177</v>
      </c>
      <c r="BK228" s="186">
        <f>SUM(BK229:BK231)</f>
        <v>0</v>
      </c>
    </row>
    <row r="229" spans="1:65" s="2" customFormat="1" ht="14.45" customHeight="1">
      <c r="A229" s="32"/>
      <c r="B229" s="33"/>
      <c r="C229" s="189" t="s">
        <v>376</v>
      </c>
      <c r="D229" s="189" t="s">
        <v>179</v>
      </c>
      <c r="E229" s="190" t="s">
        <v>486</v>
      </c>
      <c r="F229" s="191" t="s">
        <v>487</v>
      </c>
      <c r="G229" s="192" t="s">
        <v>488</v>
      </c>
      <c r="H229" s="193">
        <v>1</v>
      </c>
      <c r="I229" s="194"/>
      <c r="J229" s="195">
        <f>ROUND(I229*H229,2)</f>
        <v>0</v>
      </c>
      <c r="K229" s="191" t="s">
        <v>183</v>
      </c>
      <c r="L229" s="37"/>
      <c r="M229" s="196" t="s">
        <v>1</v>
      </c>
      <c r="N229" s="197" t="s">
        <v>45</v>
      </c>
      <c r="O229" s="69"/>
      <c r="P229" s="198">
        <f>O229*H229</f>
        <v>0</v>
      </c>
      <c r="Q229" s="198">
        <v>0</v>
      </c>
      <c r="R229" s="198">
        <f>Q229*H229</f>
        <v>0</v>
      </c>
      <c r="S229" s="198">
        <v>0</v>
      </c>
      <c r="T229" s="199">
        <f>S229*H229</f>
        <v>0</v>
      </c>
      <c r="U229" s="32"/>
      <c r="V229" s="32"/>
      <c r="W229" s="32"/>
      <c r="X229" s="32"/>
      <c r="Y229" s="32"/>
      <c r="Z229" s="32"/>
      <c r="AA229" s="32"/>
      <c r="AB229" s="32"/>
      <c r="AC229" s="32"/>
      <c r="AD229" s="32"/>
      <c r="AE229" s="32"/>
      <c r="AR229" s="200" t="s">
        <v>430</v>
      </c>
      <c r="AT229" s="200" t="s">
        <v>179</v>
      </c>
      <c r="AU229" s="200" t="s">
        <v>89</v>
      </c>
      <c r="AY229" s="15" t="s">
        <v>177</v>
      </c>
      <c r="BE229" s="201">
        <f>IF(N229="základní",J229,0)</f>
        <v>0</v>
      </c>
      <c r="BF229" s="201">
        <f>IF(N229="snížená",J229,0)</f>
        <v>0</v>
      </c>
      <c r="BG229" s="201">
        <f>IF(N229="zákl. přenesená",J229,0)</f>
        <v>0</v>
      </c>
      <c r="BH229" s="201">
        <f>IF(N229="sníž. přenesená",J229,0)</f>
        <v>0</v>
      </c>
      <c r="BI229" s="201">
        <f>IF(N229="nulová",J229,0)</f>
        <v>0</v>
      </c>
      <c r="BJ229" s="15" t="s">
        <v>87</v>
      </c>
      <c r="BK229" s="201">
        <f>ROUND(I229*H229,2)</f>
        <v>0</v>
      </c>
      <c r="BL229" s="15" t="s">
        <v>430</v>
      </c>
      <c r="BM229" s="200" t="s">
        <v>1096</v>
      </c>
    </row>
    <row r="230" spans="1:47" s="2" customFormat="1" ht="11.25">
      <c r="A230" s="32"/>
      <c r="B230" s="33"/>
      <c r="C230" s="34"/>
      <c r="D230" s="202" t="s">
        <v>186</v>
      </c>
      <c r="E230" s="34"/>
      <c r="F230" s="203" t="s">
        <v>490</v>
      </c>
      <c r="G230" s="34"/>
      <c r="H230" s="34"/>
      <c r="I230" s="204"/>
      <c r="J230" s="34"/>
      <c r="K230" s="34"/>
      <c r="L230" s="37"/>
      <c r="M230" s="205"/>
      <c r="N230" s="206"/>
      <c r="O230" s="69"/>
      <c r="P230" s="69"/>
      <c r="Q230" s="69"/>
      <c r="R230" s="69"/>
      <c r="S230" s="69"/>
      <c r="T230" s="70"/>
      <c r="U230" s="32"/>
      <c r="V230" s="32"/>
      <c r="W230" s="32"/>
      <c r="X230" s="32"/>
      <c r="Y230" s="32"/>
      <c r="Z230" s="32"/>
      <c r="AA230" s="32"/>
      <c r="AB230" s="32"/>
      <c r="AC230" s="32"/>
      <c r="AD230" s="32"/>
      <c r="AE230" s="32"/>
      <c r="AT230" s="15" t="s">
        <v>186</v>
      </c>
      <c r="AU230" s="15" t="s">
        <v>89</v>
      </c>
    </row>
    <row r="231" spans="1:47" s="2" customFormat="1" ht="39">
      <c r="A231" s="32"/>
      <c r="B231" s="33"/>
      <c r="C231" s="34"/>
      <c r="D231" s="202" t="s">
        <v>188</v>
      </c>
      <c r="E231" s="34"/>
      <c r="F231" s="207" t="s">
        <v>491</v>
      </c>
      <c r="G231" s="34"/>
      <c r="H231" s="34"/>
      <c r="I231" s="204"/>
      <c r="J231" s="34"/>
      <c r="K231" s="34"/>
      <c r="L231" s="37"/>
      <c r="M231" s="205"/>
      <c r="N231" s="206"/>
      <c r="O231" s="69"/>
      <c r="P231" s="69"/>
      <c r="Q231" s="69"/>
      <c r="R231" s="69"/>
      <c r="S231" s="69"/>
      <c r="T231" s="70"/>
      <c r="U231" s="32"/>
      <c r="V231" s="32"/>
      <c r="W231" s="32"/>
      <c r="X231" s="32"/>
      <c r="Y231" s="32"/>
      <c r="Z231" s="32"/>
      <c r="AA231" s="32"/>
      <c r="AB231" s="32"/>
      <c r="AC231" s="32"/>
      <c r="AD231" s="32"/>
      <c r="AE231" s="32"/>
      <c r="AT231" s="15" t="s">
        <v>188</v>
      </c>
      <c r="AU231" s="15" t="s">
        <v>89</v>
      </c>
    </row>
    <row r="232" spans="2:63" s="12" customFormat="1" ht="22.9" customHeight="1">
      <c r="B232" s="173"/>
      <c r="C232" s="174"/>
      <c r="D232" s="175" t="s">
        <v>79</v>
      </c>
      <c r="E232" s="187" t="s">
        <v>492</v>
      </c>
      <c r="F232" s="187" t="s">
        <v>493</v>
      </c>
      <c r="G232" s="174"/>
      <c r="H232" s="174"/>
      <c r="I232" s="177"/>
      <c r="J232" s="188">
        <f>BK232</f>
        <v>0</v>
      </c>
      <c r="K232" s="174"/>
      <c r="L232" s="179"/>
      <c r="M232" s="180"/>
      <c r="N232" s="181"/>
      <c r="O232" s="181"/>
      <c r="P232" s="182">
        <f>SUM(P233:P234)</f>
        <v>0</v>
      </c>
      <c r="Q232" s="181"/>
      <c r="R232" s="182">
        <f>SUM(R233:R234)</f>
        <v>0</v>
      </c>
      <c r="S232" s="181"/>
      <c r="T232" s="183">
        <f>SUM(T233:T234)</f>
        <v>0</v>
      </c>
      <c r="AR232" s="184" t="s">
        <v>207</v>
      </c>
      <c r="AT232" s="185" t="s">
        <v>79</v>
      </c>
      <c r="AU232" s="185" t="s">
        <v>87</v>
      </c>
      <c r="AY232" s="184" t="s">
        <v>177</v>
      </c>
      <c r="BK232" s="186">
        <f>SUM(BK233:BK234)</f>
        <v>0</v>
      </c>
    </row>
    <row r="233" spans="1:65" s="2" customFormat="1" ht="14.45" customHeight="1">
      <c r="A233" s="32"/>
      <c r="B233" s="33"/>
      <c r="C233" s="189" t="s">
        <v>381</v>
      </c>
      <c r="D233" s="189" t="s">
        <v>179</v>
      </c>
      <c r="E233" s="190" t="s">
        <v>495</v>
      </c>
      <c r="F233" s="191" t="s">
        <v>496</v>
      </c>
      <c r="G233" s="192" t="s">
        <v>429</v>
      </c>
      <c r="H233" s="193">
        <v>1</v>
      </c>
      <c r="I233" s="194"/>
      <c r="J233" s="195">
        <f>ROUND(I233*H233,2)</f>
        <v>0</v>
      </c>
      <c r="K233" s="191" t="s">
        <v>183</v>
      </c>
      <c r="L233" s="37"/>
      <c r="M233" s="196" t="s">
        <v>1</v>
      </c>
      <c r="N233" s="197" t="s">
        <v>45</v>
      </c>
      <c r="O233" s="69"/>
      <c r="P233" s="198">
        <f>O233*H233</f>
        <v>0</v>
      </c>
      <c r="Q233" s="198">
        <v>0</v>
      </c>
      <c r="R233" s="198">
        <f>Q233*H233</f>
        <v>0</v>
      </c>
      <c r="S233" s="198">
        <v>0</v>
      </c>
      <c r="T233" s="199">
        <f>S233*H233</f>
        <v>0</v>
      </c>
      <c r="U233" s="32"/>
      <c r="V233" s="32"/>
      <c r="W233" s="32"/>
      <c r="X233" s="32"/>
      <c r="Y233" s="32"/>
      <c r="Z233" s="32"/>
      <c r="AA233" s="32"/>
      <c r="AB233" s="32"/>
      <c r="AC233" s="32"/>
      <c r="AD233" s="32"/>
      <c r="AE233" s="32"/>
      <c r="AR233" s="200" t="s">
        <v>430</v>
      </c>
      <c r="AT233" s="200" t="s">
        <v>179</v>
      </c>
      <c r="AU233" s="200" t="s">
        <v>89</v>
      </c>
      <c r="AY233" s="15" t="s">
        <v>177</v>
      </c>
      <c r="BE233" s="201">
        <f>IF(N233="základní",J233,0)</f>
        <v>0</v>
      </c>
      <c r="BF233" s="201">
        <f>IF(N233="snížená",J233,0)</f>
        <v>0</v>
      </c>
      <c r="BG233" s="201">
        <f>IF(N233="zákl. přenesená",J233,0)</f>
        <v>0</v>
      </c>
      <c r="BH233" s="201">
        <f>IF(N233="sníž. přenesená",J233,0)</f>
        <v>0</v>
      </c>
      <c r="BI233" s="201">
        <f>IF(N233="nulová",J233,0)</f>
        <v>0</v>
      </c>
      <c r="BJ233" s="15" t="s">
        <v>87</v>
      </c>
      <c r="BK233" s="201">
        <f>ROUND(I233*H233,2)</f>
        <v>0</v>
      </c>
      <c r="BL233" s="15" t="s">
        <v>430</v>
      </c>
      <c r="BM233" s="200" t="s">
        <v>1097</v>
      </c>
    </row>
    <row r="234" spans="1:47" s="2" customFormat="1" ht="11.25">
      <c r="A234" s="32"/>
      <c r="B234" s="33"/>
      <c r="C234" s="34"/>
      <c r="D234" s="202" t="s">
        <v>186</v>
      </c>
      <c r="E234" s="34"/>
      <c r="F234" s="203" t="s">
        <v>498</v>
      </c>
      <c r="G234" s="34"/>
      <c r="H234" s="34"/>
      <c r="I234" s="204"/>
      <c r="J234" s="34"/>
      <c r="K234" s="34"/>
      <c r="L234" s="37"/>
      <c r="M234" s="218"/>
      <c r="N234" s="219"/>
      <c r="O234" s="220"/>
      <c r="P234" s="220"/>
      <c r="Q234" s="220"/>
      <c r="R234" s="220"/>
      <c r="S234" s="220"/>
      <c r="T234" s="221"/>
      <c r="U234" s="32"/>
      <c r="V234" s="32"/>
      <c r="W234" s="32"/>
      <c r="X234" s="32"/>
      <c r="Y234" s="32"/>
      <c r="Z234" s="32"/>
      <c r="AA234" s="32"/>
      <c r="AB234" s="32"/>
      <c r="AC234" s="32"/>
      <c r="AD234" s="32"/>
      <c r="AE234" s="32"/>
      <c r="AT234" s="15" t="s">
        <v>186</v>
      </c>
      <c r="AU234" s="15" t="s">
        <v>89</v>
      </c>
    </row>
    <row r="235" spans="1:31" s="2" customFormat="1" ht="6.95" customHeight="1">
      <c r="A235" s="32"/>
      <c r="B235" s="52"/>
      <c r="C235" s="53"/>
      <c r="D235" s="53"/>
      <c r="E235" s="53"/>
      <c r="F235" s="53"/>
      <c r="G235" s="53"/>
      <c r="H235" s="53"/>
      <c r="I235" s="53"/>
      <c r="J235" s="53"/>
      <c r="K235" s="53"/>
      <c r="L235" s="37"/>
      <c r="M235" s="32"/>
      <c r="O235" s="32"/>
      <c r="P235" s="32"/>
      <c r="Q235" s="32"/>
      <c r="R235" s="32"/>
      <c r="S235" s="32"/>
      <c r="T235" s="32"/>
      <c r="U235" s="32"/>
      <c r="V235" s="32"/>
      <c r="W235" s="32"/>
      <c r="X235" s="32"/>
      <c r="Y235" s="32"/>
      <c r="Z235" s="32"/>
      <c r="AA235" s="32"/>
      <c r="AB235" s="32"/>
      <c r="AC235" s="32"/>
      <c r="AD235" s="32"/>
      <c r="AE235" s="32"/>
    </row>
  </sheetData>
  <sheetProtection algorithmName="SHA-512" hashValue="GYWyQWmO9/7aM6SycI4mEnCE/t6NpfM0Y8cGT2dLEs/0ndTW3XUjEcIhFUIoiCrj1sMqjdL9qZ6TRZH13G3cMA==" saltValue="vo1E0vntr5I7NbIIgviasg/MVgRONdeR6e9c2S2WSAl8cGQX//bZSrTMLIDuYiz7FlGiaG/NzxiYE7UYpCM1eA==" spinCount="100000" sheet="1" objects="1" scenarios="1" formatColumns="0" formatRows="0" autoFilter="0"/>
  <autoFilter ref="C127:K234"/>
  <mergeCells count="9">
    <mergeCell ref="E87:H87"/>
    <mergeCell ref="E118:H118"/>
    <mergeCell ref="E120:H12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2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111</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1:31" s="2" customFormat="1" ht="12" customHeight="1">
      <c r="A8" s="32"/>
      <c r="B8" s="37"/>
      <c r="C8" s="32"/>
      <c r="D8" s="117" t="s">
        <v>137</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81" t="s">
        <v>1098</v>
      </c>
      <c r="F9" s="280"/>
      <c r="G9" s="280"/>
      <c r="H9" s="280"/>
      <c r="I9" s="32"/>
      <c r="J9" s="32"/>
      <c r="K9" s="32"/>
      <c r="L9" s="49"/>
      <c r="S9" s="32"/>
      <c r="T9" s="32"/>
      <c r="U9" s="32"/>
      <c r="V9" s="32"/>
      <c r="W9" s="32"/>
      <c r="X9" s="32"/>
      <c r="Y9" s="32"/>
      <c r="Z9" s="32"/>
      <c r="AA9" s="32"/>
      <c r="AB9" s="32"/>
      <c r="AC9" s="32"/>
      <c r="AD9" s="32"/>
      <c r="AE9" s="32"/>
    </row>
    <row r="10" spans="1:31" s="2" customFormat="1" ht="11.25">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18</v>
      </c>
      <c r="E11" s="32"/>
      <c r="F11" s="108" t="s">
        <v>1</v>
      </c>
      <c r="G11" s="32"/>
      <c r="H11" s="32"/>
      <c r="I11" s="117" t="s">
        <v>19</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20</v>
      </c>
      <c r="E12" s="32"/>
      <c r="F12" s="108" t="s">
        <v>21</v>
      </c>
      <c r="G12" s="32"/>
      <c r="H12" s="32"/>
      <c r="I12" s="117" t="s">
        <v>22</v>
      </c>
      <c r="J12" s="118" t="str">
        <f>'Rekapitulace stavby'!AN8</f>
        <v>18. 4. 2020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24</v>
      </c>
      <c r="E14" s="32"/>
      <c r="F14" s="32"/>
      <c r="G14" s="32"/>
      <c r="H14" s="32"/>
      <c r="I14" s="117" t="s">
        <v>25</v>
      </c>
      <c r="J14" s="108" t="s">
        <v>26</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27</v>
      </c>
      <c r="F15" s="32"/>
      <c r="G15" s="32"/>
      <c r="H15" s="32"/>
      <c r="I15" s="117" t="s">
        <v>28</v>
      </c>
      <c r="J15" s="108" t="s">
        <v>29</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30</v>
      </c>
      <c r="E17" s="32"/>
      <c r="F17" s="32"/>
      <c r="G17" s="32"/>
      <c r="H17" s="32"/>
      <c r="I17" s="117" t="s">
        <v>25</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282" t="str">
        <f>'Rekapitulace stavby'!E14</f>
        <v>Vyplň údaj</v>
      </c>
      <c r="F18" s="283"/>
      <c r="G18" s="283"/>
      <c r="H18" s="283"/>
      <c r="I18" s="117" t="s">
        <v>28</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32</v>
      </c>
      <c r="E20" s="32"/>
      <c r="F20" s="32"/>
      <c r="G20" s="32"/>
      <c r="H20" s="32"/>
      <c r="I20" s="117" t="s">
        <v>25</v>
      </c>
      <c r="J20" s="108" t="s">
        <v>33</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34</v>
      </c>
      <c r="F21" s="32"/>
      <c r="G21" s="32"/>
      <c r="H21" s="32"/>
      <c r="I21" s="117" t="s">
        <v>28</v>
      </c>
      <c r="J21" s="108" t="s">
        <v>35</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37</v>
      </c>
      <c r="E23" s="32"/>
      <c r="F23" s="32"/>
      <c r="G23" s="32"/>
      <c r="H23" s="32"/>
      <c r="I23" s="117" t="s">
        <v>25</v>
      </c>
      <c r="J23" s="108" t="str">
        <f>IF('Rekapitulace stavby'!AN19="","",'Rekapitulace stavby'!AN19)</f>
        <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tr">
        <f>IF('Rekapitulace stavby'!E20="","",'Rekapitulace stavby'!E20)</f>
        <v xml:space="preserve"> </v>
      </c>
      <c r="F24" s="32"/>
      <c r="G24" s="32"/>
      <c r="H24" s="32"/>
      <c r="I24" s="117" t="s">
        <v>28</v>
      </c>
      <c r="J24" s="108" t="str">
        <f>IF('Rekapitulace stavby'!AN20="","",'Rekapitulace stavby'!AN20)</f>
        <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39</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284" t="s">
        <v>1</v>
      </c>
      <c r="F27" s="284"/>
      <c r="G27" s="284"/>
      <c r="H27" s="28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40</v>
      </c>
      <c r="E30" s="32"/>
      <c r="F30" s="32"/>
      <c r="G30" s="32"/>
      <c r="H30" s="32"/>
      <c r="I30" s="32"/>
      <c r="J30" s="124">
        <f>ROUND(J127,2)</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42</v>
      </c>
      <c r="G32" s="32"/>
      <c r="H32" s="32"/>
      <c r="I32" s="125" t="s">
        <v>41</v>
      </c>
      <c r="J32" s="125" t="s">
        <v>43</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44</v>
      </c>
      <c r="E33" s="117" t="s">
        <v>45</v>
      </c>
      <c r="F33" s="127">
        <f>ROUND((SUM(BE127:BE234)),2)</f>
        <v>0</v>
      </c>
      <c r="G33" s="32"/>
      <c r="H33" s="32"/>
      <c r="I33" s="128">
        <v>0.21</v>
      </c>
      <c r="J33" s="127">
        <f>ROUND(((SUM(BE127:BE234))*I33),2)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46</v>
      </c>
      <c r="F34" s="127">
        <f>ROUND((SUM(BF127:BF234)),2)</f>
        <v>0</v>
      </c>
      <c r="G34" s="32"/>
      <c r="H34" s="32"/>
      <c r="I34" s="128">
        <v>0.15</v>
      </c>
      <c r="J34" s="127">
        <f>ROUND(((SUM(BF127:BF234))*I34),2)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47</v>
      </c>
      <c r="F35" s="127">
        <f>ROUND((SUM(BG127:BG234)),2)</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48</v>
      </c>
      <c r="F36" s="127">
        <f>ROUND((SUM(BH127:BH234)),2)</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49</v>
      </c>
      <c r="F37" s="127">
        <f>ROUND((SUM(BI127:BI234)),2)</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50</v>
      </c>
      <c r="E39" s="131"/>
      <c r="F39" s="131"/>
      <c r="G39" s="132" t="s">
        <v>51</v>
      </c>
      <c r="H39" s="133" t="s">
        <v>52</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137</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38" t="str">
        <f>E9</f>
        <v xml:space="preserve">202004015 - SO 105 - Polní cesta VPC 12 </v>
      </c>
      <c r="F87" s="287"/>
      <c r="G87" s="287"/>
      <c r="H87" s="287"/>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20</v>
      </c>
      <c r="D89" s="34"/>
      <c r="E89" s="34"/>
      <c r="F89" s="25" t="str">
        <f>F12</f>
        <v>Řevníčov</v>
      </c>
      <c r="G89" s="34"/>
      <c r="H89" s="34"/>
      <c r="I89" s="27" t="s">
        <v>22</v>
      </c>
      <c r="J89" s="64" t="str">
        <f>IF(J12="","",J12)</f>
        <v>18. 4. 2020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7" t="s">
        <v>24</v>
      </c>
      <c r="D91" s="34"/>
      <c r="E91" s="34"/>
      <c r="F91" s="25" t="str">
        <f>E15</f>
        <v>Státní pozemkový úřad</v>
      </c>
      <c r="G91" s="34"/>
      <c r="H91" s="34"/>
      <c r="I91" s="27" t="s">
        <v>32</v>
      </c>
      <c r="J91" s="30" t="str">
        <f>E21</f>
        <v>S-pro servis s.r.o.</v>
      </c>
      <c r="K91" s="34"/>
      <c r="L91" s="49"/>
      <c r="S91" s="32"/>
      <c r="T91" s="32"/>
      <c r="U91" s="32"/>
      <c r="V91" s="32"/>
      <c r="W91" s="32"/>
      <c r="X91" s="32"/>
      <c r="Y91" s="32"/>
      <c r="Z91" s="32"/>
      <c r="AA91" s="32"/>
      <c r="AB91" s="32"/>
      <c r="AC91" s="32"/>
      <c r="AD91" s="32"/>
      <c r="AE91" s="32"/>
    </row>
    <row r="92" spans="1:31" s="2" customFormat="1" ht="15.2" customHeight="1">
      <c r="A92" s="32"/>
      <c r="B92" s="33"/>
      <c r="C92" s="27" t="s">
        <v>30</v>
      </c>
      <c r="D92" s="34"/>
      <c r="E92" s="34"/>
      <c r="F92" s="25" t="str">
        <f>IF(E18="","",E18)</f>
        <v>Vyplň údaj</v>
      </c>
      <c r="G92" s="34"/>
      <c r="H92" s="34"/>
      <c r="I92" s="27" t="s">
        <v>37</v>
      </c>
      <c r="J92" s="30" t="str">
        <f>E24</f>
        <v xml:space="preserve"> </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142</v>
      </c>
      <c r="D94" s="148"/>
      <c r="E94" s="148"/>
      <c r="F94" s="148"/>
      <c r="G94" s="148"/>
      <c r="H94" s="148"/>
      <c r="I94" s="148"/>
      <c r="J94" s="149" t="s">
        <v>143</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144</v>
      </c>
      <c r="D96" s="34"/>
      <c r="E96" s="34"/>
      <c r="F96" s="34"/>
      <c r="G96" s="34"/>
      <c r="H96" s="34"/>
      <c r="I96" s="34"/>
      <c r="J96" s="82">
        <f>J127</f>
        <v>0</v>
      </c>
      <c r="K96" s="34"/>
      <c r="L96" s="49"/>
      <c r="S96" s="32"/>
      <c r="T96" s="32"/>
      <c r="U96" s="32"/>
      <c r="V96" s="32"/>
      <c r="W96" s="32"/>
      <c r="X96" s="32"/>
      <c r="Y96" s="32"/>
      <c r="Z96" s="32"/>
      <c r="AA96" s="32"/>
      <c r="AB96" s="32"/>
      <c r="AC96" s="32"/>
      <c r="AD96" s="32"/>
      <c r="AE96" s="32"/>
      <c r="AU96" s="15" t="s">
        <v>145</v>
      </c>
    </row>
    <row r="97" spans="2:12" s="9" customFormat="1" ht="24.95" customHeight="1">
      <c r="B97" s="151"/>
      <c r="C97" s="152"/>
      <c r="D97" s="153" t="s">
        <v>146</v>
      </c>
      <c r="E97" s="154"/>
      <c r="F97" s="154"/>
      <c r="G97" s="154"/>
      <c r="H97" s="154"/>
      <c r="I97" s="154"/>
      <c r="J97" s="155">
        <f>J128</f>
        <v>0</v>
      </c>
      <c r="K97" s="152"/>
      <c r="L97" s="156"/>
    </row>
    <row r="98" spans="2:12" s="10" customFormat="1" ht="19.9" customHeight="1">
      <c r="B98" s="157"/>
      <c r="C98" s="102"/>
      <c r="D98" s="158" t="s">
        <v>147</v>
      </c>
      <c r="E98" s="159"/>
      <c r="F98" s="159"/>
      <c r="G98" s="159"/>
      <c r="H98" s="159"/>
      <c r="I98" s="159"/>
      <c r="J98" s="160">
        <f>J129</f>
        <v>0</v>
      </c>
      <c r="K98" s="102"/>
      <c r="L98" s="161"/>
    </row>
    <row r="99" spans="2:12" s="10" customFormat="1" ht="19.9" customHeight="1">
      <c r="B99" s="157"/>
      <c r="C99" s="102"/>
      <c r="D99" s="158" t="s">
        <v>150</v>
      </c>
      <c r="E99" s="159"/>
      <c r="F99" s="159"/>
      <c r="G99" s="159"/>
      <c r="H99" s="159"/>
      <c r="I99" s="159"/>
      <c r="J99" s="160">
        <f>J164</f>
        <v>0</v>
      </c>
      <c r="K99" s="102"/>
      <c r="L99" s="161"/>
    </row>
    <row r="100" spans="2:12" s="10" customFormat="1" ht="19.9" customHeight="1">
      <c r="B100" s="157"/>
      <c r="C100" s="102"/>
      <c r="D100" s="158" t="s">
        <v>154</v>
      </c>
      <c r="E100" s="159"/>
      <c r="F100" s="159"/>
      <c r="G100" s="159"/>
      <c r="H100" s="159"/>
      <c r="I100" s="159"/>
      <c r="J100" s="160">
        <f>J196</f>
        <v>0</v>
      </c>
      <c r="K100" s="102"/>
      <c r="L100" s="161"/>
    </row>
    <row r="101" spans="2:12" s="9" customFormat="1" ht="24.95" customHeight="1">
      <c r="B101" s="151"/>
      <c r="C101" s="152"/>
      <c r="D101" s="153" t="s">
        <v>155</v>
      </c>
      <c r="E101" s="154"/>
      <c r="F101" s="154"/>
      <c r="G101" s="154"/>
      <c r="H101" s="154"/>
      <c r="I101" s="154"/>
      <c r="J101" s="155">
        <f>J199</f>
        <v>0</v>
      </c>
      <c r="K101" s="152"/>
      <c r="L101" s="156"/>
    </row>
    <row r="102" spans="2:12" s="10" customFormat="1" ht="19.9" customHeight="1">
      <c r="B102" s="157"/>
      <c r="C102" s="102"/>
      <c r="D102" s="158" t="s">
        <v>156</v>
      </c>
      <c r="E102" s="159"/>
      <c r="F102" s="159"/>
      <c r="G102" s="159"/>
      <c r="H102" s="159"/>
      <c r="I102" s="159"/>
      <c r="J102" s="160">
        <f>J200</f>
        <v>0</v>
      </c>
      <c r="K102" s="102"/>
      <c r="L102" s="161"/>
    </row>
    <row r="103" spans="2:12" s="10" customFormat="1" ht="19.9" customHeight="1">
      <c r="B103" s="157"/>
      <c r="C103" s="102"/>
      <c r="D103" s="158" t="s">
        <v>157</v>
      </c>
      <c r="E103" s="159"/>
      <c r="F103" s="159"/>
      <c r="G103" s="159"/>
      <c r="H103" s="159"/>
      <c r="I103" s="159"/>
      <c r="J103" s="160">
        <f>J215</f>
        <v>0</v>
      </c>
      <c r="K103" s="102"/>
      <c r="L103" s="161"/>
    </row>
    <row r="104" spans="2:12" s="10" customFormat="1" ht="19.9" customHeight="1">
      <c r="B104" s="157"/>
      <c r="C104" s="102"/>
      <c r="D104" s="158" t="s">
        <v>158</v>
      </c>
      <c r="E104" s="159"/>
      <c r="F104" s="159"/>
      <c r="G104" s="159"/>
      <c r="H104" s="159"/>
      <c r="I104" s="159"/>
      <c r="J104" s="160">
        <f>J220</f>
        <v>0</v>
      </c>
      <c r="K104" s="102"/>
      <c r="L104" s="161"/>
    </row>
    <row r="105" spans="2:12" s="10" customFormat="1" ht="19.9" customHeight="1">
      <c r="B105" s="157"/>
      <c r="C105" s="102"/>
      <c r="D105" s="158" t="s">
        <v>159</v>
      </c>
      <c r="E105" s="159"/>
      <c r="F105" s="159"/>
      <c r="G105" s="159"/>
      <c r="H105" s="159"/>
      <c r="I105" s="159"/>
      <c r="J105" s="160">
        <f>J225</f>
        <v>0</v>
      </c>
      <c r="K105" s="102"/>
      <c r="L105" s="161"/>
    </row>
    <row r="106" spans="2:12" s="10" customFormat="1" ht="19.9" customHeight="1">
      <c r="B106" s="157"/>
      <c r="C106" s="102"/>
      <c r="D106" s="158" t="s">
        <v>160</v>
      </c>
      <c r="E106" s="159"/>
      <c r="F106" s="159"/>
      <c r="G106" s="159"/>
      <c r="H106" s="159"/>
      <c r="I106" s="159"/>
      <c r="J106" s="160">
        <f>J228</f>
        <v>0</v>
      </c>
      <c r="K106" s="102"/>
      <c r="L106" s="161"/>
    </row>
    <row r="107" spans="2:12" s="10" customFormat="1" ht="19.9" customHeight="1">
      <c r="B107" s="157"/>
      <c r="C107" s="102"/>
      <c r="D107" s="158" t="s">
        <v>161</v>
      </c>
      <c r="E107" s="159"/>
      <c r="F107" s="159"/>
      <c r="G107" s="159"/>
      <c r="H107" s="159"/>
      <c r="I107" s="159"/>
      <c r="J107" s="160">
        <f>J232</f>
        <v>0</v>
      </c>
      <c r="K107" s="102"/>
      <c r="L107" s="161"/>
    </row>
    <row r="108" spans="1:31" s="2" customFormat="1" ht="21.75" customHeight="1">
      <c r="A108" s="32"/>
      <c r="B108" s="33"/>
      <c r="C108" s="34"/>
      <c r="D108" s="34"/>
      <c r="E108" s="34"/>
      <c r="F108" s="34"/>
      <c r="G108" s="34"/>
      <c r="H108" s="34"/>
      <c r="I108" s="34"/>
      <c r="J108" s="34"/>
      <c r="K108" s="34"/>
      <c r="L108" s="49"/>
      <c r="S108" s="32"/>
      <c r="T108" s="32"/>
      <c r="U108" s="32"/>
      <c r="V108" s="32"/>
      <c r="W108" s="32"/>
      <c r="X108" s="32"/>
      <c r="Y108" s="32"/>
      <c r="Z108" s="32"/>
      <c r="AA108" s="32"/>
      <c r="AB108" s="32"/>
      <c r="AC108" s="32"/>
      <c r="AD108" s="32"/>
      <c r="AE108" s="32"/>
    </row>
    <row r="109" spans="1:31" s="2" customFormat="1" ht="6.95" customHeight="1">
      <c r="A109" s="32"/>
      <c r="B109" s="52"/>
      <c r="C109" s="53"/>
      <c r="D109" s="53"/>
      <c r="E109" s="53"/>
      <c r="F109" s="53"/>
      <c r="G109" s="53"/>
      <c r="H109" s="53"/>
      <c r="I109" s="53"/>
      <c r="J109" s="53"/>
      <c r="K109" s="53"/>
      <c r="L109" s="49"/>
      <c r="S109" s="32"/>
      <c r="T109" s="32"/>
      <c r="U109" s="32"/>
      <c r="V109" s="32"/>
      <c r="W109" s="32"/>
      <c r="X109" s="32"/>
      <c r="Y109" s="32"/>
      <c r="Z109" s="32"/>
      <c r="AA109" s="32"/>
      <c r="AB109" s="32"/>
      <c r="AC109" s="32"/>
      <c r="AD109" s="32"/>
      <c r="AE109" s="32"/>
    </row>
    <row r="113" spans="1:31" s="2" customFormat="1" ht="6.95" customHeight="1">
      <c r="A113" s="32"/>
      <c r="B113" s="54"/>
      <c r="C113" s="55"/>
      <c r="D113" s="55"/>
      <c r="E113" s="55"/>
      <c r="F113" s="55"/>
      <c r="G113" s="55"/>
      <c r="H113" s="55"/>
      <c r="I113" s="55"/>
      <c r="J113" s="55"/>
      <c r="K113" s="55"/>
      <c r="L113" s="49"/>
      <c r="S113" s="32"/>
      <c r="T113" s="32"/>
      <c r="U113" s="32"/>
      <c r="V113" s="32"/>
      <c r="W113" s="32"/>
      <c r="X113" s="32"/>
      <c r="Y113" s="32"/>
      <c r="Z113" s="32"/>
      <c r="AA113" s="32"/>
      <c r="AB113" s="32"/>
      <c r="AC113" s="32"/>
      <c r="AD113" s="32"/>
      <c r="AE113" s="32"/>
    </row>
    <row r="114" spans="1:31" s="2" customFormat="1" ht="24.95" customHeight="1">
      <c r="A114" s="32"/>
      <c r="B114" s="33"/>
      <c r="C114" s="21" t="s">
        <v>162</v>
      </c>
      <c r="D114" s="34"/>
      <c r="E114" s="34"/>
      <c r="F114" s="34"/>
      <c r="G114" s="34"/>
      <c r="H114" s="34"/>
      <c r="I114" s="34"/>
      <c r="J114" s="34"/>
      <c r="K114" s="34"/>
      <c r="L114" s="49"/>
      <c r="S114" s="32"/>
      <c r="T114" s="32"/>
      <c r="U114" s="32"/>
      <c r="V114" s="32"/>
      <c r="W114" s="32"/>
      <c r="X114" s="32"/>
      <c r="Y114" s="32"/>
      <c r="Z114" s="32"/>
      <c r="AA114" s="32"/>
      <c r="AB114" s="32"/>
      <c r="AC114" s="32"/>
      <c r="AD114" s="32"/>
      <c r="AE114" s="32"/>
    </row>
    <row r="115" spans="1:31" s="2" customFormat="1" ht="6.95" customHeight="1">
      <c r="A115" s="32"/>
      <c r="B115" s="33"/>
      <c r="C115" s="34"/>
      <c r="D115" s="34"/>
      <c r="E115" s="34"/>
      <c r="F115" s="34"/>
      <c r="G115" s="34"/>
      <c r="H115" s="34"/>
      <c r="I115" s="34"/>
      <c r="J115" s="34"/>
      <c r="K115" s="34"/>
      <c r="L115" s="49"/>
      <c r="S115" s="32"/>
      <c r="T115" s="32"/>
      <c r="U115" s="32"/>
      <c r="V115" s="32"/>
      <c r="W115" s="32"/>
      <c r="X115" s="32"/>
      <c r="Y115" s="32"/>
      <c r="Z115" s="32"/>
      <c r="AA115" s="32"/>
      <c r="AB115" s="32"/>
      <c r="AC115" s="32"/>
      <c r="AD115" s="32"/>
      <c r="AE115" s="32"/>
    </row>
    <row r="116" spans="1:31" s="2" customFormat="1" ht="12" customHeight="1">
      <c r="A116" s="32"/>
      <c r="B116" s="33"/>
      <c r="C116" s="27" t="s">
        <v>16</v>
      </c>
      <c r="D116" s="34"/>
      <c r="E116" s="34"/>
      <c r="F116" s="34"/>
      <c r="G116" s="34"/>
      <c r="H116" s="34"/>
      <c r="I116" s="34"/>
      <c r="J116" s="34"/>
      <c r="K116" s="34"/>
      <c r="L116" s="49"/>
      <c r="S116" s="32"/>
      <c r="T116" s="32"/>
      <c r="U116" s="32"/>
      <c r="V116" s="32"/>
      <c r="W116" s="32"/>
      <c r="X116" s="32"/>
      <c r="Y116" s="32"/>
      <c r="Z116" s="32"/>
      <c r="AA116" s="32"/>
      <c r="AB116" s="32"/>
      <c r="AC116" s="32"/>
      <c r="AD116" s="32"/>
      <c r="AE116" s="32"/>
    </row>
    <row r="117" spans="1:31" s="2" customFormat="1" ht="16.5" customHeight="1">
      <c r="A117" s="32"/>
      <c r="B117" s="33"/>
      <c r="C117" s="34"/>
      <c r="D117" s="34"/>
      <c r="E117" s="285" t="str">
        <f>E7</f>
        <v>Polní cesty stavby D6 v k.ú. Řevničov_3</v>
      </c>
      <c r="F117" s="286"/>
      <c r="G117" s="286"/>
      <c r="H117" s="286"/>
      <c r="I117" s="34"/>
      <c r="J117" s="34"/>
      <c r="K117" s="34"/>
      <c r="L117" s="49"/>
      <c r="S117" s="32"/>
      <c r="T117" s="32"/>
      <c r="U117" s="32"/>
      <c r="V117" s="32"/>
      <c r="W117" s="32"/>
      <c r="X117" s="32"/>
      <c r="Y117" s="32"/>
      <c r="Z117" s="32"/>
      <c r="AA117" s="32"/>
      <c r="AB117" s="32"/>
      <c r="AC117" s="32"/>
      <c r="AD117" s="32"/>
      <c r="AE117" s="32"/>
    </row>
    <row r="118" spans="1:31" s="2" customFormat="1" ht="12" customHeight="1">
      <c r="A118" s="32"/>
      <c r="B118" s="33"/>
      <c r="C118" s="27" t="s">
        <v>137</v>
      </c>
      <c r="D118" s="34"/>
      <c r="E118" s="34"/>
      <c r="F118" s="34"/>
      <c r="G118" s="34"/>
      <c r="H118" s="34"/>
      <c r="I118" s="34"/>
      <c r="J118" s="34"/>
      <c r="K118" s="34"/>
      <c r="L118" s="49"/>
      <c r="S118" s="32"/>
      <c r="T118" s="32"/>
      <c r="U118" s="32"/>
      <c r="V118" s="32"/>
      <c r="W118" s="32"/>
      <c r="X118" s="32"/>
      <c r="Y118" s="32"/>
      <c r="Z118" s="32"/>
      <c r="AA118" s="32"/>
      <c r="AB118" s="32"/>
      <c r="AC118" s="32"/>
      <c r="AD118" s="32"/>
      <c r="AE118" s="32"/>
    </row>
    <row r="119" spans="1:31" s="2" customFormat="1" ht="16.5" customHeight="1">
      <c r="A119" s="32"/>
      <c r="B119" s="33"/>
      <c r="C119" s="34"/>
      <c r="D119" s="34"/>
      <c r="E119" s="238" t="str">
        <f>E9</f>
        <v xml:space="preserve">202004015 - SO 105 - Polní cesta VPC 12 </v>
      </c>
      <c r="F119" s="287"/>
      <c r="G119" s="287"/>
      <c r="H119" s="287"/>
      <c r="I119" s="34"/>
      <c r="J119" s="34"/>
      <c r="K119" s="34"/>
      <c r="L119" s="49"/>
      <c r="S119" s="32"/>
      <c r="T119" s="32"/>
      <c r="U119" s="32"/>
      <c r="V119" s="32"/>
      <c r="W119" s="32"/>
      <c r="X119" s="32"/>
      <c r="Y119" s="32"/>
      <c r="Z119" s="32"/>
      <c r="AA119" s="32"/>
      <c r="AB119" s="32"/>
      <c r="AC119" s="32"/>
      <c r="AD119" s="32"/>
      <c r="AE119" s="32"/>
    </row>
    <row r="120" spans="1:31" s="2" customFormat="1" ht="6.95" customHeight="1">
      <c r="A120" s="32"/>
      <c r="B120" s="33"/>
      <c r="C120" s="34"/>
      <c r="D120" s="34"/>
      <c r="E120" s="34"/>
      <c r="F120" s="34"/>
      <c r="G120" s="34"/>
      <c r="H120" s="34"/>
      <c r="I120" s="34"/>
      <c r="J120" s="34"/>
      <c r="K120" s="34"/>
      <c r="L120" s="49"/>
      <c r="S120" s="32"/>
      <c r="T120" s="32"/>
      <c r="U120" s="32"/>
      <c r="V120" s="32"/>
      <c r="W120" s="32"/>
      <c r="X120" s="32"/>
      <c r="Y120" s="32"/>
      <c r="Z120" s="32"/>
      <c r="AA120" s="32"/>
      <c r="AB120" s="32"/>
      <c r="AC120" s="32"/>
      <c r="AD120" s="32"/>
      <c r="AE120" s="32"/>
    </row>
    <row r="121" spans="1:31" s="2" customFormat="1" ht="12" customHeight="1">
      <c r="A121" s="32"/>
      <c r="B121" s="33"/>
      <c r="C121" s="27" t="s">
        <v>20</v>
      </c>
      <c r="D121" s="34"/>
      <c r="E121" s="34"/>
      <c r="F121" s="25" t="str">
        <f>F12</f>
        <v>Řevníčov</v>
      </c>
      <c r="G121" s="34"/>
      <c r="H121" s="34"/>
      <c r="I121" s="27" t="s">
        <v>22</v>
      </c>
      <c r="J121" s="64" t="str">
        <f>IF(J12="","",J12)</f>
        <v>18. 4. 2020</v>
      </c>
      <c r="K121" s="34"/>
      <c r="L121" s="49"/>
      <c r="S121" s="32"/>
      <c r="T121" s="32"/>
      <c r="U121" s="32"/>
      <c r="V121" s="32"/>
      <c r="W121" s="32"/>
      <c r="X121" s="32"/>
      <c r="Y121" s="32"/>
      <c r="Z121" s="32"/>
      <c r="AA121" s="32"/>
      <c r="AB121" s="32"/>
      <c r="AC121" s="32"/>
      <c r="AD121" s="32"/>
      <c r="AE121" s="32"/>
    </row>
    <row r="122" spans="1:31" s="2" customFormat="1" ht="6.95" customHeight="1">
      <c r="A122" s="32"/>
      <c r="B122" s="33"/>
      <c r="C122" s="34"/>
      <c r="D122" s="34"/>
      <c r="E122" s="34"/>
      <c r="F122" s="34"/>
      <c r="G122" s="34"/>
      <c r="H122" s="34"/>
      <c r="I122" s="34"/>
      <c r="J122" s="34"/>
      <c r="K122" s="34"/>
      <c r="L122" s="49"/>
      <c r="S122" s="32"/>
      <c r="T122" s="32"/>
      <c r="U122" s="32"/>
      <c r="V122" s="32"/>
      <c r="W122" s="32"/>
      <c r="X122" s="32"/>
      <c r="Y122" s="32"/>
      <c r="Z122" s="32"/>
      <c r="AA122" s="32"/>
      <c r="AB122" s="32"/>
      <c r="AC122" s="32"/>
      <c r="AD122" s="32"/>
      <c r="AE122" s="32"/>
    </row>
    <row r="123" spans="1:31" s="2" customFormat="1" ht="15.2" customHeight="1">
      <c r="A123" s="32"/>
      <c r="B123" s="33"/>
      <c r="C123" s="27" t="s">
        <v>24</v>
      </c>
      <c r="D123" s="34"/>
      <c r="E123" s="34"/>
      <c r="F123" s="25" t="str">
        <f>E15</f>
        <v>Státní pozemkový úřad</v>
      </c>
      <c r="G123" s="34"/>
      <c r="H123" s="34"/>
      <c r="I123" s="27" t="s">
        <v>32</v>
      </c>
      <c r="J123" s="30" t="str">
        <f>E21</f>
        <v>S-pro servis s.r.o.</v>
      </c>
      <c r="K123" s="34"/>
      <c r="L123" s="49"/>
      <c r="S123" s="32"/>
      <c r="T123" s="32"/>
      <c r="U123" s="32"/>
      <c r="V123" s="32"/>
      <c r="W123" s="32"/>
      <c r="X123" s="32"/>
      <c r="Y123" s="32"/>
      <c r="Z123" s="32"/>
      <c r="AA123" s="32"/>
      <c r="AB123" s="32"/>
      <c r="AC123" s="32"/>
      <c r="AD123" s="32"/>
      <c r="AE123" s="32"/>
    </row>
    <row r="124" spans="1:31" s="2" customFormat="1" ht="15.2" customHeight="1">
      <c r="A124" s="32"/>
      <c r="B124" s="33"/>
      <c r="C124" s="27" t="s">
        <v>30</v>
      </c>
      <c r="D124" s="34"/>
      <c r="E124" s="34"/>
      <c r="F124" s="25" t="str">
        <f>IF(E18="","",E18)</f>
        <v>Vyplň údaj</v>
      </c>
      <c r="G124" s="34"/>
      <c r="H124" s="34"/>
      <c r="I124" s="27" t="s">
        <v>37</v>
      </c>
      <c r="J124" s="30" t="str">
        <f>E24</f>
        <v xml:space="preserve"> </v>
      </c>
      <c r="K124" s="34"/>
      <c r="L124" s="49"/>
      <c r="S124" s="32"/>
      <c r="T124" s="32"/>
      <c r="U124" s="32"/>
      <c r="V124" s="32"/>
      <c r="W124" s="32"/>
      <c r="X124" s="32"/>
      <c r="Y124" s="32"/>
      <c r="Z124" s="32"/>
      <c r="AA124" s="32"/>
      <c r="AB124" s="32"/>
      <c r="AC124" s="32"/>
      <c r="AD124" s="32"/>
      <c r="AE124" s="32"/>
    </row>
    <row r="125" spans="1:31" s="2" customFormat="1" ht="10.35" customHeight="1">
      <c r="A125" s="32"/>
      <c r="B125" s="33"/>
      <c r="C125" s="34"/>
      <c r="D125" s="34"/>
      <c r="E125" s="34"/>
      <c r="F125" s="34"/>
      <c r="G125" s="34"/>
      <c r="H125" s="34"/>
      <c r="I125" s="34"/>
      <c r="J125" s="34"/>
      <c r="K125" s="34"/>
      <c r="L125" s="49"/>
      <c r="S125" s="32"/>
      <c r="T125" s="32"/>
      <c r="U125" s="32"/>
      <c r="V125" s="32"/>
      <c r="W125" s="32"/>
      <c r="X125" s="32"/>
      <c r="Y125" s="32"/>
      <c r="Z125" s="32"/>
      <c r="AA125" s="32"/>
      <c r="AB125" s="32"/>
      <c r="AC125" s="32"/>
      <c r="AD125" s="32"/>
      <c r="AE125" s="32"/>
    </row>
    <row r="126" spans="1:31" s="11" customFormat="1" ht="29.25" customHeight="1">
      <c r="A126" s="162"/>
      <c r="B126" s="163"/>
      <c r="C126" s="164" t="s">
        <v>163</v>
      </c>
      <c r="D126" s="165" t="s">
        <v>65</v>
      </c>
      <c r="E126" s="165" t="s">
        <v>61</v>
      </c>
      <c r="F126" s="165" t="s">
        <v>62</v>
      </c>
      <c r="G126" s="165" t="s">
        <v>164</v>
      </c>
      <c r="H126" s="165" t="s">
        <v>165</v>
      </c>
      <c r="I126" s="165" t="s">
        <v>166</v>
      </c>
      <c r="J126" s="165" t="s">
        <v>143</v>
      </c>
      <c r="K126" s="166" t="s">
        <v>167</v>
      </c>
      <c r="L126" s="167"/>
      <c r="M126" s="73" t="s">
        <v>1</v>
      </c>
      <c r="N126" s="74" t="s">
        <v>44</v>
      </c>
      <c r="O126" s="74" t="s">
        <v>168</v>
      </c>
      <c r="P126" s="74" t="s">
        <v>169</v>
      </c>
      <c r="Q126" s="74" t="s">
        <v>170</v>
      </c>
      <c r="R126" s="74" t="s">
        <v>171</v>
      </c>
      <c r="S126" s="74" t="s">
        <v>172</v>
      </c>
      <c r="T126" s="75" t="s">
        <v>173</v>
      </c>
      <c r="U126" s="162"/>
      <c r="V126" s="162"/>
      <c r="W126" s="162"/>
      <c r="X126" s="162"/>
      <c r="Y126" s="162"/>
      <c r="Z126" s="162"/>
      <c r="AA126" s="162"/>
      <c r="AB126" s="162"/>
      <c r="AC126" s="162"/>
      <c r="AD126" s="162"/>
      <c r="AE126" s="162"/>
    </row>
    <row r="127" spans="1:63" s="2" customFormat="1" ht="22.9" customHeight="1">
      <c r="A127" s="32"/>
      <c r="B127" s="33"/>
      <c r="C127" s="80" t="s">
        <v>174</v>
      </c>
      <c r="D127" s="34"/>
      <c r="E127" s="34"/>
      <c r="F127" s="34"/>
      <c r="G127" s="34"/>
      <c r="H127" s="34"/>
      <c r="I127" s="34"/>
      <c r="J127" s="168">
        <f>BK127</f>
        <v>0</v>
      </c>
      <c r="K127" s="34"/>
      <c r="L127" s="37"/>
      <c r="M127" s="76"/>
      <c r="N127" s="169"/>
      <c r="O127" s="77"/>
      <c r="P127" s="170">
        <f>P128+P199</f>
        <v>0</v>
      </c>
      <c r="Q127" s="77"/>
      <c r="R127" s="170">
        <f>R128+R199</f>
        <v>6794.07455585</v>
      </c>
      <c r="S127" s="77"/>
      <c r="T127" s="171">
        <f>T128+T199</f>
        <v>0</v>
      </c>
      <c r="U127" s="32"/>
      <c r="V127" s="32"/>
      <c r="W127" s="32"/>
      <c r="X127" s="32"/>
      <c r="Y127" s="32"/>
      <c r="Z127" s="32"/>
      <c r="AA127" s="32"/>
      <c r="AB127" s="32"/>
      <c r="AC127" s="32"/>
      <c r="AD127" s="32"/>
      <c r="AE127" s="32"/>
      <c r="AT127" s="15" t="s">
        <v>79</v>
      </c>
      <c r="AU127" s="15" t="s">
        <v>145</v>
      </c>
      <c r="BK127" s="172">
        <f>BK128+BK199</f>
        <v>0</v>
      </c>
    </row>
    <row r="128" spans="2:63" s="12" customFormat="1" ht="25.9" customHeight="1">
      <c r="B128" s="173"/>
      <c r="C128" s="174"/>
      <c r="D128" s="175" t="s">
        <v>79</v>
      </c>
      <c r="E128" s="176" t="s">
        <v>175</v>
      </c>
      <c r="F128" s="176" t="s">
        <v>176</v>
      </c>
      <c r="G128" s="174"/>
      <c r="H128" s="174"/>
      <c r="I128" s="177"/>
      <c r="J128" s="178">
        <f>BK128</f>
        <v>0</v>
      </c>
      <c r="K128" s="174"/>
      <c r="L128" s="179"/>
      <c r="M128" s="180"/>
      <c r="N128" s="181"/>
      <c r="O128" s="181"/>
      <c r="P128" s="182">
        <f>P129+P164+P196</f>
        <v>0</v>
      </c>
      <c r="Q128" s="181"/>
      <c r="R128" s="182">
        <f>R129+R164+R196</f>
        <v>6794.07455585</v>
      </c>
      <c r="S128" s="181"/>
      <c r="T128" s="183">
        <f>T129+T164+T196</f>
        <v>0</v>
      </c>
      <c r="AR128" s="184" t="s">
        <v>87</v>
      </c>
      <c r="AT128" s="185" t="s">
        <v>79</v>
      </c>
      <c r="AU128" s="185" t="s">
        <v>80</v>
      </c>
      <c r="AY128" s="184" t="s">
        <v>177</v>
      </c>
      <c r="BK128" s="186">
        <f>BK129+BK164+BK196</f>
        <v>0</v>
      </c>
    </row>
    <row r="129" spans="2:63" s="12" customFormat="1" ht="22.9" customHeight="1">
      <c r="B129" s="173"/>
      <c r="C129" s="174"/>
      <c r="D129" s="175" t="s">
        <v>79</v>
      </c>
      <c r="E129" s="187" t="s">
        <v>87</v>
      </c>
      <c r="F129" s="187" t="s">
        <v>178</v>
      </c>
      <c r="G129" s="174"/>
      <c r="H129" s="174"/>
      <c r="I129" s="177"/>
      <c r="J129" s="188">
        <f>BK129</f>
        <v>0</v>
      </c>
      <c r="K129" s="174"/>
      <c r="L129" s="179"/>
      <c r="M129" s="180"/>
      <c r="N129" s="181"/>
      <c r="O129" s="181"/>
      <c r="P129" s="182">
        <f>SUM(P130:P163)</f>
        <v>0</v>
      </c>
      <c r="Q129" s="181"/>
      <c r="R129" s="182">
        <f>SUM(R130:R163)</f>
        <v>112.27</v>
      </c>
      <c r="S129" s="181"/>
      <c r="T129" s="183">
        <f>SUM(T130:T163)</f>
        <v>0</v>
      </c>
      <c r="AR129" s="184" t="s">
        <v>87</v>
      </c>
      <c r="AT129" s="185" t="s">
        <v>79</v>
      </c>
      <c r="AU129" s="185" t="s">
        <v>87</v>
      </c>
      <c r="AY129" s="184" t="s">
        <v>177</v>
      </c>
      <c r="BK129" s="186">
        <f>SUM(BK130:BK163)</f>
        <v>0</v>
      </c>
    </row>
    <row r="130" spans="1:65" s="2" customFormat="1" ht="37.9" customHeight="1">
      <c r="A130" s="32"/>
      <c r="B130" s="33"/>
      <c r="C130" s="189" t="s">
        <v>87</v>
      </c>
      <c r="D130" s="189" t="s">
        <v>179</v>
      </c>
      <c r="E130" s="190" t="s">
        <v>518</v>
      </c>
      <c r="F130" s="191" t="s">
        <v>519</v>
      </c>
      <c r="G130" s="192" t="s">
        <v>182</v>
      </c>
      <c r="H130" s="193">
        <v>6909.137</v>
      </c>
      <c r="I130" s="194"/>
      <c r="J130" s="195">
        <f>ROUND(I130*H130,2)</f>
        <v>0</v>
      </c>
      <c r="K130" s="191" t="s">
        <v>183</v>
      </c>
      <c r="L130" s="37"/>
      <c r="M130" s="196" t="s">
        <v>1</v>
      </c>
      <c r="N130" s="197" t="s">
        <v>45</v>
      </c>
      <c r="O130" s="69"/>
      <c r="P130" s="198">
        <f>O130*H130</f>
        <v>0</v>
      </c>
      <c r="Q130" s="198">
        <v>0</v>
      </c>
      <c r="R130" s="198">
        <f>Q130*H130</f>
        <v>0</v>
      </c>
      <c r="S130" s="198">
        <v>0</v>
      </c>
      <c r="T130" s="199">
        <f>S130*H130</f>
        <v>0</v>
      </c>
      <c r="U130" s="32"/>
      <c r="V130" s="32"/>
      <c r="W130" s="32"/>
      <c r="X130" s="32"/>
      <c r="Y130" s="32"/>
      <c r="Z130" s="32"/>
      <c r="AA130" s="32"/>
      <c r="AB130" s="32"/>
      <c r="AC130" s="32"/>
      <c r="AD130" s="32"/>
      <c r="AE130" s="32"/>
      <c r="AR130" s="200" t="s">
        <v>184</v>
      </c>
      <c r="AT130" s="200" t="s">
        <v>179</v>
      </c>
      <c r="AU130" s="200" t="s">
        <v>89</v>
      </c>
      <c r="AY130" s="15" t="s">
        <v>177</v>
      </c>
      <c r="BE130" s="201">
        <f>IF(N130="základní",J130,0)</f>
        <v>0</v>
      </c>
      <c r="BF130" s="201">
        <f>IF(N130="snížená",J130,0)</f>
        <v>0</v>
      </c>
      <c r="BG130" s="201">
        <f>IF(N130="zákl. přenesená",J130,0)</f>
        <v>0</v>
      </c>
      <c r="BH130" s="201">
        <f>IF(N130="sníž. přenesená",J130,0)</f>
        <v>0</v>
      </c>
      <c r="BI130" s="201">
        <f>IF(N130="nulová",J130,0)</f>
        <v>0</v>
      </c>
      <c r="BJ130" s="15" t="s">
        <v>87</v>
      </c>
      <c r="BK130" s="201">
        <f>ROUND(I130*H130,2)</f>
        <v>0</v>
      </c>
      <c r="BL130" s="15" t="s">
        <v>184</v>
      </c>
      <c r="BM130" s="200" t="s">
        <v>1099</v>
      </c>
    </row>
    <row r="131" spans="1:47" s="2" customFormat="1" ht="48.75">
      <c r="A131" s="32"/>
      <c r="B131" s="33"/>
      <c r="C131" s="34"/>
      <c r="D131" s="202" t="s">
        <v>186</v>
      </c>
      <c r="E131" s="34"/>
      <c r="F131" s="203" t="s">
        <v>521</v>
      </c>
      <c r="G131" s="34"/>
      <c r="H131" s="34"/>
      <c r="I131" s="204"/>
      <c r="J131" s="34"/>
      <c r="K131" s="34"/>
      <c r="L131" s="37"/>
      <c r="M131" s="205"/>
      <c r="N131" s="206"/>
      <c r="O131" s="69"/>
      <c r="P131" s="69"/>
      <c r="Q131" s="69"/>
      <c r="R131" s="69"/>
      <c r="S131" s="69"/>
      <c r="T131" s="70"/>
      <c r="U131" s="32"/>
      <c r="V131" s="32"/>
      <c r="W131" s="32"/>
      <c r="X131" s="32"/>
      <c r="Y131" s="32"/>
      <c r="Z131" s="32"/>
      <c r="AA131" s="32"/>
      <c r="AB131" s="32"/>
      <c r="AC131" s="32"/>
      <c r="AD131" s="32"/>
      <c r="AE131" s="32"/>
      <c r="AT131" s="15" t="s">
        <v>186</v>
      </c>
      <c r="AU131" s="15" t="s">
        <v>89</v>
      </c>
    </row>
    <row r="132" spans="1:65" s="2" customFormat="1" ht="14.45" customHeight="1">
      <c r="A132" s="32"/>
      <c r="B132" s="33"/>
      <c r="C132" s="208" t="s">
        <v>89</v>
      </c>
      <c r="D132" s="208" t="s">
        <v>246</v>
      </c>
      <c r="E132" s="209" t="s">
        <v>522</v>
      </c>
      <c r="F132" s="210" t="s">
        <v>523</v>
      </c>
      <c r="G132" s="211" t="s">
        <v>231</v>
      </c>
      <c r="H132" s="212">
        <v>112.27</v>
      </c>
      <c r="I132" s="213"/>
      <c r="J132" s="214">
        <f>ROUND(I132*H132,2)</f>
        <v>0</v>
      </c>
      <c r="K132" s="210" t="s">
        <v>183</v>
      </c>
      <c r="L132" s="215"/>
      <c r="M132" s="216" t="s">
        <v>1</v>
      </c>
      <c r="N132" s="217" t="s">
        <v>45</v>
      </c>
      <c r="O132" s="69"/>
      <c r="P132" s="198">
        <f>O132*H132</f>
        <v>0</v>
      </c>
      <c r="Q132" s="198">
        <v>1</v>
      </c>
      <c r="R132" s="198">
        <f>Q132*H132</f>
        <v>112.27</v>
      </c>
      <c r="S132" s="198">
        <v>0</v>
      </c>
      <c r="T132" s="199">
        <f>S132*H132</f>
        <v>0</v>
      </c>
      <c r="U132" s="32"/>
      <c r="V132" s="32"/>
      <c r="W132" s="32"/>
      <c r="X132" s="32"/>
      <c r="Y132" s="32"/>
      <c r="Z132" s="32"/>
      <c r="AA132" s="32"/>
      <c r="AB132" s="32"/>
      <c r="AC132" s="32"/>
      <c r="AD132" s="32"/>
      <c r="AE132" s="32"/>
      <c r="AR132" s="200" t="s">
        <v>218</v>
      </c>
      <c r="AT132" s="200" t="s">
        <v>246</v>
      </c>
      <c r="AU132" s="200" t="s">
        <v>89</v>
      </c>
      <c r="AY132" s="15" t="s">
        <v>177</v>
      </c>
      <c r="BE132" s="201">
        <f>IF(N132="základní",J132,0)</f>
        <v>0</v>
      </c>
      <c r="BF132" s="201">
        <f>IF(N132="snížená",J132,0)</f>
        <v>0</v>
      </c>
      <c r="BG132" s="201">
        <f>IF(N132="zákl. přenesená",J132,0)</f>
        <v>0</v>
      </c>
      <c r="BH132" s="201">
        <f>IF(N132="sníž. přenesená",J132,0)</f>
        <v>0</v>
      </c>
      <c r="BI132" s="201">
        <f>IF(N132="nulová",J132,0)</f>
        <v>0</v>
      </c>
      <c r="BJ132" s="15" t="s">
        <v>87</v>
      </c>
      <c r="BK132" s="201">
        <f>ROUND(I132*H132,2)</f>
        <v>0</v>
      </c>
      <c r="BL132" s="15" t="s">
        <v>184</v>
      </c>
      <c r="BM132" s="200" t="s">
        <v>1100</v>
      </c>
    </row>
    <row r="133" spans="1:47" s="2" customFormat="1" ht="11.25">
      <c r="A133" s="32"/>
      <c r="B133" s="33"/>
      <c r="C133" s="34"/>
      <c r="D133" s="202" t="s">
        <v>186</v>
      </c>
      <c r="E133" s="34"/>
      <c r="F133" s="203" t="s">
        <v>523</v>
      </c>
      <c r="G133" s="34"/>
      <c r="H133" s="34"/>
      <c r="I133" s="204"/>
      <c r="J133" s="34"/>
      <c r="K133" s="34"/>
      <c r="L133" s="37"/>
      <c r="M133" s="205"/>
      <c r="N133" s="206"/>
      <c r="O133" s="69"/>
      <c r="P133" s="69"/>
      <c r="Q133" s="69"/>
      <c r="R133" s="69"/>
      <c r="S133" s="69"/>
      <c r="T133" s="70"/>
      <c r="U133" s="32"/>
      <c r="V133" s="32"/>
      <c r="W133" s="32"/>
      <c r="X133" s="32"/>
      <c r="Y133" s="32"/>
      <c r="Z133" s="32"/>
      <c r="AA133" s="32"/>
      <c r="AB133" s="32"/>
      <c r="AC133" s="32"/>
      <c r="AD133" s="32"/>
      <c r="AE133" s="32"/>
      <c r="AT133" s="15" t="s">
        <v>186</v>
      </c>
      <c r="AU133" s="15" t="s">
        <v>89</v>
      </c>
    </row>
    <row r="134" spans="1:47" s="2" customFormat="1" ht="19.5">
      <c r="A134" s="32"/>
      <c r="B134" s="33"/>
      <c r="C134" s="34"/>
      <c r="D134" s="202" t="s">
        <v>188</v>
      </c>
      <c r="E134" s="34"/>
      <c r="F134" s="207" t="s">
        <v>1101</v>
      </c>
      <c r="G134" s="34"/>
      <c r="H134" s="34"/>
      <c r="I134" s="204"/>
      <c r="J134" s="34"/>
      <c r="K134" s="34"/>
      <c r="L134" s="37"/>
      <c r="M134" s="205"/>
      <c r="N134" s="206"/>
      <c r="O134" s="69"/>
      <c r="P134" s="69"/>
      <c r="Q134" s="69"/>
      <c r="R134" s="69"/>
      <c r="S134" s="69"/>
      <c r="T134" s="70"/>
      <c r="U134" s="32"/>
      <c r="V134" s="32"/>
      <c r="W134" s="32"/>
      <c r="X134" s="32"/>
      <c r="Y134" s="32"/>
      <c r="Z134" s="32"/>
      <c r="AA134" s="32"/>
      <c r="AB134" s="32"/>
      <c r="AC134" s="32"/>
      <c r="AD134" s="32"/>
      <c r="AE134" s="32"/>
      <c r="AT134" s="15" t="s">
        <v>188</v>
      </c>
      <c r="AU134" s="15" t="s">
        <v>89</v>
      </c>
    </row>
    <row r="135" spans="1:65" s="2" customFormat="1" ht="24.2" customHeight="1">
      <c r="A135" s="32"/>
      <c r="B135" s="33"/>
      <c r="C135" s="189" t="s">
        <v>195</v>
      </c>
      <c r="D135" s="189" t="s">
        <v>179</v>
      </c>
      <c r="E135" s="190" t="s">
        <v>1037</v>
      </c>
      <c r="F135" s="191" t="s">
        <v>1038</v>
      </c>
      <c r="G135" s="192" t="s">
        <v>182</v>
      </c>
      <c r="H135" s="193">
        <v>4710.26</v>
      </c>
      <c r="I135" s="194"/>
      <c r="J135" s="195">
        <f>ROUND(I135*H135,2)</f>
        <v>0</v>
      </c>
      <c r="K135" s="191" t="s">
        <v>183</v>
      </c>
      <c r="L135" s="37"/>
      <c r="M135" s="196" t="s">
        <v>1</v>
      </c>
      <c r="N135" s="197" t="s">
        <v>45</v>
      </c>
      <c r="O135" s="69"/>
      <c r="P135" s="198">
        <f>O135*H135</f>
        <v>0</v>
      </c>
      <c r="Q135" s="198">
        <v>0</v>
      </c>
      <c r="R135" s="198">
        <f>Q135*H135</f>
        <v>0</v>
      </c>
      <c r="S135" s="198">
        <v>0</v>
      </c>
      <c r="T135" s="199">
        <f>S135*H135</f>
        <v>0</v>
      </c>
      <c r="U135" s="32"/>
      <c r="V135" s="32"/>
      <c r="W135" s="32"/>
      <c r="X135" s="32"/>
      <c r="Y135" s="32"/>
      <c r="Z135" s="32"/>
      <c r="AA135" s="32"/>
      <c r="AB135" s="32"/>
      <c r="AC135" s="32"/>
      <c r="AD135" s="32"/>
      <c r="AE135" s="32"/>
      <c r="AR135" s="200" t="s">
        <v>184</v>
      </c>
      <c r="AT135" s="200" t="s">
        <v>179</v>
      </c>
      <c r="AU135" s="200" t="s">
        <v>89</v>
      </c>
      <c r="AY135" s="15" t="s">
        <v>177</v>
      </c>
      <c r="BE135" s="201">
        <f>IF(N135="základní",J135,0)</f>
        <v>0</v>
      </c>
      <c r="BF135" s="201">
        <f>IF(N135="snížená",J135,0)</f>
        <v>0</v>
      </c>
      <c r="BG135" s="201">
        <f>IF(N135="zákl. přenesená",J135,0)</f>
        <v>0</v>
      </c>
      <c r="BH135" s="201">
        <f>IF(N135="sníž. přenesená",J135,0)</f>
        <v>0</v>
      </c>
      <c r="BI135" s="201">
        <f>IF(N135="nulová",J135,0)</f>
        <v>0</v>
      </c>
      <c r="BJ135" s="15" t="s">
        <v>87</v>
      </c>
      <c r="BK135" s="201">
        <f>ROUND(I135*H135,2)</f>
        <v>0</v>
      </c>
      <c r="BL135" s="15" t="s">
        <v>184</v>
      </c>
      <c r="BM135" s="200" t="s">
        <v>1102</v>
      </c>
    </row>
    <row r="136" spans="1:47" s="2" customFormat="1" ht="19.5">
      <c r="A136" s="32"/>
      <c r="B136" s="33"/>
      <c r="C136" s="34"/>
      <c r="D136" s="202" t="s">
        <v>186</v>
      </c>
      <c r="E136" s="34"/>
      <c r="F136" s="203" t="s">
        <v>1040</v>
      </c>
      <c r="G136" s="34"/>
      <c r="H136" s="34"/>
      <c r="I136" s="204"/>
      <c r="J136" s="34"/>
      <c r="K136" s="34"/>
      <c r="L136" s="37"/>
      <c r="M136" s="205"/>
      <c r="N136" s="206"/>
      <c r="O136" s="69"/>
      <c r="P136" s="69"/>
      <c r="Q136" s="69"/>
      <c r="R136" s="69"/>
      <c r="S136" s="69"/>
      <c r="T136" s="70"/>
      <c r="U136" s="32"/>
      <c r="V136" s="32"/>
      <c r="W136" s="32"/>
      <c r="X136" s="32"/>
      <c r="Y136" s="32"/>
      <c r="Z136" s="32"/>
      <c r="AA136" s="32"/>
      <c r="AB136" s="32"/>
      <c r="AC136" s="32"/>
      <c r="AD136" s="32"/>
      <c r="AE136" s="32"/>
      <c r="AT136" s="15" t="s">
        <v>186</v>
      </c>
      <c r="AU136" s="15" t="s">
        <v>89</v>
      </c>
    </row>
    <row r="137" spans="1:65" s="2" customFormat="1" ht="24.2" customHeight="1">
      <c r="A137" s="32"/>
      <c r="B137" s="33"/>
      <c r="C137" s="189" t="s">
        <v>184</v>
      </c>
      <c r="D137" s="189" t="s">
        <v>179</v>
      </c>
      <c r="E137" s="190" t="s">
        <v>202</v>
      </c>
      <c r="F137" s="191" t="s">
        <v>203</v>
      </c>
      <c r="G137" s="192" t="s">
        <v>198</v>
      </c>
      <c r="H137" s="193">
        <v>881.772</v>
      </c>
      <c r="I137" s="194"/>
      <c r="J137" s="195">
        <f>ROUND(I137*H137,2)</f>
        <v>0</v>
      </c>
      <c r="K137" s="191" t="s">
        <v>183</v>
      </c>
      <c r="L137" s="37"/>
      <c r="M137" s="196" t="s">
        <v>1</v>
      </c>
      <c r="N137" s="197" t="s">
        <v>45</v>
      </c>
      <c r="O137" s="69"/>
      <c r="P137" s="198">
        <f>O137*H137</f>
        <v>0</v>
      </c>
      <c r="Q137" s="198">
        <v>0</v>
      </c>
      <c r="R137" s="198">
        <f>Q137*H137</f>
        <v>0</v>
      </c>
      <c r="S137" s="198">
        <v>0</v>
      </c>
      <c r="T137" s="199">
        <f>S137*H137</f>
        <v>0</v>
      </c>
      <c r="U137" s="32"/>
      <c r="V137" s="32"/>
      <c r="W137" s="32"/>
      <c r="X137" s="32"/>
      <c r="Y137" s="32"/>
      <c r="Z137" s="32"/>
      <c r="AA137" s="32"/>
      <c r="AB137" s="32"/>
      <c r="AC137" s="32"/>
      <c r="AD137" s="32"/>
      <c r="AE137" s="32"/>
      <c r="AR137" s="200" t="s">
        <v>184</v>
      </c>
      <c r="AT137" s="200" t="s">
        <v>179</v>
      </c>
      <c r="AU137" s="200" t="s">
        <v>89</v>
      </c>
      <c r="AY137" s="15" t="s">
        <v>177</v>
      </c>
      <c r="BE137" s="201">
        <f>IF(N137="základní",J137,0)</f>
        <v>0</v>
      </c>
      <c r="BF137" s="201">
        <f>IF(N137="snížená",J137,0)</f>
        <v>0</v>
      </c>
      <c r="BG137" s="201">
        <f>IF(N137="zákl. přenesená",J137,0)</f>
        <v>0</v>
      </c>
      <c r="BH137" s="201">
        <f>IF(N137="sníž. přenesená",J137,0)</f>
        <v>0</v>
      </c>
      <c r="BI137" s="201">
        <f>IF(N137="nulová",J137,0)</f>
        <v>0</v>
      </c>
      <c r="BJ137" s="15" t="s">
        <v>87</v>
      </c>
      <c r="BK137" s="201">
        <f>ROUND(I137*H137,2)</f>
        <v>0</v>
      </c>
      <c r="BL137" s="15" t="s">
        <v>184</v>
      </c>
      <c r="BM137" s="200" t="s">
        <v>1103</v>
      </c>
    </row>
    <row r="138" spans="1:47" s="2" customFormat="1" ht="19.5">
      <c r="A138" s="32"/>
      <c r="B138" s="33"/>
      <c r="C138" s="34"/>
      <c r="D138" s="202" t="s">
        <v>186</v>
      </c>
      <c r="E138" s="34"/>
      <c r="F138" s="203" t="s">
        <v>205</v>
      </c>
      <c r="G138" s="34"/>
      <c r="H138" s="34"/>
      <c r="I138" s="204"/>
      <c r="J138" s="34"/>
      <c r="K138" s="34"/>
      <c r="L138" s="37"/>
      <c r="M138" s="205"/>
      <c r="N138" s="206"/>
      <c r="O138" s="69"/>
      <c r="P138" s="69"/>
      <c r="Q138" s="69"/>
      <c r="R138" s="69"/>
      <c r="S138" s="69"/>
      <c r="T138" s="70"/>
      <c r="U138" s="32"/>
      <c r="V138" s="32"/>
      <c r="W138" s="32"/>
      <c r="X138" s="32"/>
      <c r="Y138" s="32"/>
      <c r="Z138" s="32"/>
      <c r="AA138" s="32"/>
      <c r="AB138" s="32"/>
      <c r="AC138" s="32"/>
      <c r="AD138" s="32"/>
      <c r="AE138" s="32"/>
      <c r="AT138" s="15" t="s">
        <v>186</v>
      </c>
      <c r="AU138" s="15" t="s">
        <v>89</v>
      </c>
    </row>
    <row r="139" spans="1:47" s="2" customFormat="1" ht="19.5">
      <c r="A139" s="32"/>
      <c r="B139" s="33"/>
      <c r="C139" s="34"/>
      <c r="D139" s="202" t="s">
        <v>188</v>
      </c>
      <c r="E139" s="34"/>
      <c r="F139" s="207" t="s">
        <v>558</v>
      </c>
      <c r="G139" s="34"/>
      <c r="H139" s="34"/>
      <c r="I139" s="204"/>
      <c r="J139" s="34"/>
      <c r="K139" s="34"/>
      <c r="L139" s="37"/>
      <c r="M139" s="205"/>
      <c r="N139" s="206"/>
      <c r="O139" s="69"/>
      <c r="P139" s="69"/>
      <c r="Q139" s="69"/>
      <c r="R139" s="69"/>
      <c r="S139" s="69"/>
      <c r="T139" s="70"/>
      <c r="U139" s="32"/>
      <c r="V139" s="32"/>
      <c r="W139" s="32"/>
      <c r="X139" s="32"/>
      <c r="Y139" s="32"/>
      <c r="Z139" s="32"/>
      <c r="AA139" s="32"/>
      <c r="AB139" s="32"/>
      <c r="AC139" s="32"/>
      <c r="AD139" s="32"/>
      <c r="AE139" s="32"/>
      <c r="AT139" s="15" t="s">
        <v>188</v>
      </c>
      <c r="AU139" s="15" t="s">
        <v>89</v>
      </c>
    </row>
    <row r="140" spans="1:65" s="2" customFormat="1" ht="24.2" customHeight="1">
      <c r="A140" s="32"/>
      <c r="B140" s="33"/>
      <c r="C140" s="189" t="s">
        <v>207</v>
      </c>
      <c r="D140" s="189" t="s">
        <v>179</v>
      </c>
      <c r="E140" s="190" t="s">
        <v>755</v>
      </c>
      <c r="F140" s="191" t="s">
        <v>756</v>
      </c>
      <c r="G140" s="192" t="s">
        <v>198</v>
      </c>
      <c r="H140" s="193">
        <v>283.25</v>
      </c>
      <c r="I140" s="194"/>
      <c r="J140" s="195">
        <f>ROUND(I140*H140,2)</f>
        <v>0</v>
      </c>
      <c r="K140" s="191" t="s">
        <v>183</v>
      </c>
      <c r="L140" s="37"/>
      <c r="M140" s="196" t="s">
        <v>1</v>
      </c>
      <c r="N140" s="197" t="s">
        <v>45</v>
      </c>
      <c r="O140" s="69"/>
      <c r="P140" s="198">
        <f>O140*H140</f>
        <v>0</v>
      </c>
      <c r="Q140" s="198">
        <v>0</v>
      </c>
      <c r="R140" s="198">
        <f>Q140*H140</f>
        <v>0</v>
      </c>
      <c r="S140" s="198">
        <v>0</v>
      </c>
      <c r="T140" s="199">
        <f>S140*H140</f>
        <v>0</v>
      </c>
      <c r="U140" s="32"/>
      <c r="V140" s="32"/>
      <c r="W140" s="32"/>
      <c r="X140" s="32"/>
      <c r="Y140" s="32"/>
      <c r="Z140" s="32"/>
      <c r="AA140" s="32"/>
      <c r="AB140" s="32"/>
      <c r="AC140" s="32"/>
      <c r="AD140" s="32"/>
      <c r="AE140" s="32"/>
      <c r="AR140" s="200" t="s">
        <v>184</v>
      </c>
      <c r="AT140" s="200" t="s">
        <v>179</v>
      </c>
      <c r="AU140" s="200" t="s">
        <v>89</v>
      </c>
      <c r="AY140" s="15" t="s">
        <v>177</v>
      </c>
      <c r="BE140" s="201">
        <f>IF(N140="základní",J140,0)</f>
        <v>0</v>
      </c>
      <c r="BF140" s="201">
        <f>IF(N140="snížená",J140,0)</f>
        <v>0</v>
      </c>
      <c r="BG140" s="201">
        <f>IF(N140="zákl. přenesená",J140,0)</f>
        <v>0</v>
      </c>
      <c r="BH140" s="201">
        <f>IF(N140="sníž. přenesená",J140,0)</f>
        <v>0</v>
      </c>
      <c r="BI140" s="201">
        <f>IF(N140="nulová",J140,0)</f>
        <v>0</v>
      </c>
      <c r="BJ140" s="15" t="s">
        <v>87</v>
      </c>
      <c r="BK140" s="201">
        <f>ROUND(I140*H140,2)</f>
        <v>0</v>
      </c>
      <c r="BL140" s="15" t="s">
        <v>184</v>
      </c>
      <c r="BM140" s="200" t="s">
        <v>1104</v>
      </c>
    </row>
    <row r="141" spans="1:47" s="2" customFormat="1" ht="39">
      <c r="A141" s="32"/>
      <c r="B141" s="33"/>
      <c r="C141" s="34"/>
      <c r="D141" s="202" t="s">
        <v>186</v>
      </c>
      <c r="E141" s="34"/>
      <c r="F141" s="203" t="s">
        <v>758</v>
      </c>
      <c r="G141" s="34"/>
      <c r="H141" s="34"/>
      <c r="I141" s="204"/>
      <c r="J141" s="34"/>
      <c r="K141" s="34"/>
      <c r="L141" s="37"/>
      <c r="M141" s="205"/>
      <c r="N141" s="206"/>
      <c r="O141" s="69"/>
      <c r="P141" s="69"/>
      <c r="Q141" s="69"/>
      <c r="R141" s="69"/>
      <c r="S141" s="69"/>
      <c r="T141" s="70"/>
      <c r="U141" s="32"/>
      <c r="V141" s="32"/>
      <c r="W141" s="32"/>
      <c r="X141" s="32"/>
      <c r="Y141" s="32"/>
      <c r="Z141" s="32"/>
      <c r="AA141" s="32"/>
      <c r="AB141" s="32"/>
      <c r="AC141" s="32"/>
      <c r="AD141" s="32"/>
      <c r="AE141" s="32"/>
      <c r="AT141" s="15" t="s">
        <v>186</v>
      </c>
      <c r="AU141" s="15" t="s">
        <v>89</v>
      </c>
    </row>
    <row r="142" spans="1:47" s="2" customFormat="1" ht="29.25">
      <c r="A142" s="32"/>
      <c r="B142" s="33"/>
      <c r="C142" s="34"/>
      <c r="D142" s="202" t="s">
        <v>188</v>
      </c>
      <c r="E142" s="34"/>
      <c r="F142" s="207" t="s">
        <v>759</v>
      </c>
      <c r="G142" s="34"/>
      <c r="H142" s="34"/>
      <c r="I142" s="204"/>
      <c r="J142" s="34"/>
      <c r="K142" s="34"/>
      <c r="L142" s="37"/>
      <c r="M142" s="205"/>
      <c r="N142" s="206"/>
      <c r="O142" s="69"/>
      <c r="P142" s="69"/>
      <c r="Q142" s="69"/>
      <c r="R142" s="69"/>
      <c r="S142" s="69"/>
      <c r="T142" s="70"/>
      <c r="U142" s="32"/>
      <c r="V142" s="32"/>
      <c r="W142" s="32"/>
      <c r="X142" s="32"/>
      <c r="Y142" s="32"/>
      <c r="Z142" s="32"/>
      <c r="AA142" s="32"/>
      <c r="AB142" s="32"/>
      <c r="AC142" s="32"/>
      <c r="AD142" s="32"/>
      <c r="AE142" s="32"/>
      <c r="AT142" s="15" t="s">
        <v>188</v>
      </c>
      <c r="AU142" s="15" t="s">
        <v>89</v>
      </c>
    </row>
    <row r="143" spans="1:65" s="2" customFormat="1" ht="24.2" customHeight="1">
      <c r="A143" s="32"/>
      <c r="B143" s="33"/>
      <c r="C143" s="189" t="s">
        <v>210</v>
      </c>
      <c r="D143" s="189" t="s">
        <v>179</v>
      </c>
      <c r="E143" s="190" t="s">
        <v>211</v>
      </c>
      <c r="F143" s="191" t="s">
        <v>212</v>
      </c>
      <c r="G143" s="192" t="s">
        <v>198</v>
      </c>
      <c r="H143" s="193">
        <v>740.147</v>
      </c>
      <c r="I143" s="194"/>
      <c r="J143" s="195">
        <f>ROUND(I143*H143,2)</f>
        <v>0</v>
      </c>
      <c r="K143" s="191" t="s">
        <v>183</v>
      </c>
      <c r="L143" s="37"/>
      <c r="M143" s="196" t="s">
        <v>1</v>
      </c>
      <c r="N143" s="197" t="s">
        <v>45</v>
      </c>
      <c r="O143" s="69"/>
      <c r="P143" s="198">
        <f>O143*H143</f>
        <v>0</v>
      </c>
      <c r="Q143" s="198">
        <v>0</v>
      </c>
      <c r="R143" s="198">
        <f>Q143*H143</f>
        <v>0</v>
      </c>
      <c r="S143" s="198">
        <v>0</v>
      </c>
      <c r="T143" s="199">
        <f>S143*H143</f>
        <v>0</v>
      </c>
      <c r="U143" s="32"/>
      <c r="V143" s="32"/>
      <c r="W143" s="32"/>
      <c r="X143" s="32"/>
      <c r="Y143" s="32"/>
      <c r="Z143" s="32"/>
      <c r="AA143" s="32"/>
      <c r="AB143" s="32"/>
      <c r="AC143" s="32"/>
      <c r="AD143" s="32"/>
      <c r="AE143" s="32"/>
      <c r="AR143" s="200" t="s">
        <v>184</v>
      </c>
      <c r="AT143" s="200" t="s">
        <v>179</v>
      </c>
      <c r="AU143" s="200" t="s">
        <v>89</v>
      </c>
      <c r="AY143" s="15" t="s">
        <v>177</v>
      </c>
      <c r="BE143" s="201">
        <f>IF(N143="základní",J143,0)</f>
        <v>0</v>
      </c>
      <c r="BF143" s="201">
        <f>IF(N143="snížená",J143,0)</f>
        <v>0</v>
      </c>
      <c r="BG143" s="201">
        <f>IF(N143="zákl. přenesená",J143,0)</f>
        <v>0</v>
      </c>
      <c r="BH143" s="201">
        <f>IF(N143="sníž. přenesená",J143,0)</f>
        <v>0</v>
      </c>
      <c r="BI143" s="201">
        <f>IF(N143="nulová",J143,0)</f>
        <v>0</v>
      </c>
      <c r="BJ143" s="15" t="s">
        <v>87</v>
      </c>
      <c r="BK143" s="201">
        <f>ROUND(I143*H143,2)</f>
        <v>0</v>
      </c>
      <c r="BL143" s="15" t="s">
        <v>184</v>
      </c>
      <c r="BM143" s="200" t="s">
        <v>1105</v>
      </c>
    </row>
    <row r="144" spans="1:47" s="2" customFormat="1" ht="39">
      <c r="A144" s="32"/>
      <c r="B144" s="33"/>
      <c r="C144" s="34"/>
      <c r="D144" s="202" t="s">
        <v>186</v>
      </c>
      <c r="E144" s="34"/>
      <c r="F144" s="203" t="s">
        <v>214</v>
      </c>
      <c r="G144" s="34"/>
      <c r="H144" s="34"/>
      <c r="I144" s="204"/>
      <c r="J144" s="34"/>
      <c r="K144" s="34"/>
      <c r="L144" s="37"/>
      <c r="M144" s="205"/>
      <c r="N144" s="206"/>
      <c r="O144" s="69"/>
      <c r="P144" s="69"/>
      <c r="Q144" s="69"/>
      <c r="R144" s="69"/>
      <c r="S144" s="69"/>
      <c r="T144" s="70"/>
      <c r="U144" s="32"/>
      <c r="V144" s="32"/>
      <c r="W144" s="32"/>
      <c r="X144" s="32"/>
      <c r="Y144" s="32"/>
      <c r="Z144" s="32"/>
      <c r="AA144" s="32"/>
      <c r="AB144" s="32"/>
      <c r="AC144" s="32"/>
      <c r="AD144" s="32"/>
      <c r="AE144" s="32"/>
      <c r="AT144" s="15" t="s">
        <v>186</v>
      </c>
      <c r="AU144" s="15" t="s">
        <v>89</v>
      </c>
    </row>
    <row r="145" spans="1:65" s="2" customFormat="1" ht="24.2" customHeight="1">
      <c r="A145" s="32"/>
      <c r="B145" s="33"/>
      <c r="C145" s="189" t="s">
        <v>216</v>
      </c>
      <c r="D145" s="189" t="s">
        <v>179</v>
      </c>
      <c r="E145" s="190" t="s">
        <v>211</v>
      </c>
      <c r="F145" s="191" t="s">
        <v>212</v>
      </c>
      <c r="G145" s="192" t="s">
        <v>198</v>
      </c>
      <c r="H145" s="193">
        <v>1413.078</v>
      </c>
      <c r="I145" s="194"/>
      <c r="J145" s="195">
        <f>ROUND(I145*H145,2)</f>
        <v>0</v>
      </c>
      <c r="K145" s="191" t="s">
        <v>183</v>
      </c>
      <c r="L145" s="37"/>
      <c r="M145" s="196" t="s">
        <v>1</v>
      </c>
      <c r="N145" s="197" t="s">
        <v>45</v>
      </c>
      <c r="O145" s="69"/>
      <c r="P145" s="198">
        <f>O145*H145</f>
        <v>0</v>
      </c>
      <c r="Q145" s="198">
        <v>0</v>
      </c>
      <c r="R145" s="198">
        <f>Q145*H145</f>
        <v>0</v>
      </c>
      <c r="S145" s="198">
        <v>0</v>
      </c>
      <c r="T145" s="199">
        <f>S145*H145</f>
        <v>0</v>
      </c>
      <c r="U145" s="32"/>
      <c r="V145" s="32"/>
      <c r="W145" s="32"/>
      <c r="X145" s="32"/>
      <c r="Y145" s="32"/>
      <c r="Z145" s="32"/>
      <c r="AA145" s="32"/>
      <c r="AB145" s="32"/>
      <c r="AC145" s="32"/>
      <c r="AD145" s="32"/>
      <c r="AE145" s="32"/>
      <c r="AR145" s="200" t="s">
        <v>184</v>
      </c>
      <c r="AT145" s="200" t="s">
        <v>179</v>
      </c>
      <c r="AU145" s="200" t="s">
        <v>89</v>
      </c>
      <c r="AY145" s="15" t="s">
        <v>177</v>
      </c>
      <c r="BE145" s="201">
        <f>IF(N145="základní",J145,0)</f>
        <v>0</v>
      </c>
      <c r="BF145" s="201">
        <f>IF(N145="snížená",J145,0)</f>
        <v>0</v>
      </c>
      <c r="BG145" s="201">
        <f>IF(N145="zákl. přenesená",J145,0)</f>
        <v>0</v>
      </c>
      <c r="BH145" s="201">
        <f>IF(N145="sníž. přenesená",J145,0)</f>
        <v>0</v>
      </c>
      <c r="BI145" s="201">
        <f>IF(N145="nulová",J145,0)</f>
        <v>0</v>
      </c>
      <c r="BJ145" s="15" t="s">
        <v>87</v>
      </c>
      <c r="BK145" s="201">
        <f>ROUND(I145*H145,2)</f>
        <v>0</v>
      </c>
      <c r="BL145" s="15" t="s">
        <v>184</v>
      </c>
      <c r="BM145" s="200" t="s">
        <v>1106</v>
      </c>
    </row>
    <row r="146" spans="1:47" s="2" customFormat="1" ht="39">
      <c r="A146" s="32"/>
      <c r="B146" s="33"/>
      <c r="C146" s="34"/>
      <c r="D146" s="202" t="s">
        <v>186</v>
      </c>
      <c r="E146" s="34"/>
      <c r="F146" s="203" t="s">
        <v>214</v>
      </c>
      <c r="G146" s="34"/>
      <c r="H146" s="34"/>
      <c r="I146" s="204"/>
      <c r="J146" s="34"/>
      <c r="K146" s="34"/>
      <c r="L146" s="37"/>
      <c r="M146" s="205"/>
      <c r="N146" s="206"/>
      <c r="O146" s="69"/>
      <c r="P146" s="69"/>
      <c r="Q146" s="69"/>
      <c r="R146" s="69"/>
      <c r="S146" s="69"/>
      <c r="T146" s="70"/>
      <c r="U146" s="32"/>
      <c r="V146" s="32"/>
      <c r="W146" s="32"/>
      <c r="X146" s="32"/>
      <c r="Y146" s="32"/>
      <c r="Z146" s="32"/>
      <c r="AA146" s="32"/>
      <c r="AB146" s="32"/>
      <c r="AC146" s="32"/>
      <c r="AD146" s="32"/>
      <c r="AE146" s="32"/>
      <c r="AT146" s="15" t="s">
        <v>186</v>
      </c>
      <c r="AU146" s="15" t="s">
        <v>89</v>
      </c>
    </row>
    <row r="147" spans="1:47" s="2" customFormat="1" ht="19.5">
      <c r="A147" s="32"/>
      <c r="B147" s="33"/>
      <c r="C147" s="34"/>
      <c r="D147" s="202" t="s">
        <v>188</v>
      </c>
      <c r="E147" s="34"/>
      <c r="F147" s="207" t="s">
        <v>979</v>
      </c>
      <c r="G147" s="34"/>
      <c r="H147" s="34"/>
      <c r="I147" s="204"/>
      <c r="J147" s="34"/>
      <c r="K147" s="34"/>
      <c r="L147" s="37"/>
      <c r="M147" s="205"/>
      <c r="N147" s="206"/>
      <c r="O147" s="69"/>
      <c r="P147" s="69"/>
      <c r="Q147" s="69"/>
      <c r="R147" s="69"/>
      <c r="S147" s="69"/>
      <c r="T147" s="70"/>
      <c r="U147" s="32"/>
      <c r="V147" s="32"/>
      <c r="W147" s="32"/>
      <c r="X147" s="32"/>
      <c r="Y147" s="32"/>
      <c r="Z147" s="32"/>
      <c r="AA147" s="32"/>
      <c r="AB147" s="32"/>
      <c r="AC147" s="32"/>
      <c r="AD147" s="32"/>
      <c r="AE147" s="32"/>
      <c r="AT147" s="15" t="s">
        <v>188</v>
      </c>
      <c r="AU147" s="15" t="s">
        <v>89</v>
      </c>
    </row>
    <row r="148" spans="1:65" s="2" customFormat="1" ht="24.2" customHeight="1">
      <c r="A148" s="32"/>
      <c r="B148" s="33"/>
      <c r="C148" s="189" t="s">
        <v>218</v>
      </c>
      <c r="D148" s="189" t="s">
        <v>179</v>
      </c>
      <c r="E148" s="190" t="s">
        <v>771</v>
      </c>
      <c r="F148" s="191" t="s">
        <v>772</v>
      </c>
      <c r="G148" s="192" t="s">
        <v>198</v>
      </c>
      <c r="H148" s="193">
        <v>141.625</v>
      </c>
      <c r="I148" s="194"/>
      <c r="J148" s="195">
        <f>ROUND(I148*H148,2)</f>
        <v>0</v>
      </c>
      <c r="K148" s="191" t="s">
        <v>183</v>
      </c>
      <c r="L148" s="37"/>
      <c r="M148" s="196" t="s">
        <v>1</v>
      </c>
      <c r="N148" s="197" t="s">
        <v>45</v>
      </c>
      <c r="O148" s="69"/>
      <c r="P148" s="198">
        <f>O148*H148</f>
        <v>0</v>
      </c>
      <c r="Q148" s="198">
        <v>0</v>
      </c>
      <c r="R148" s="198">
        <f>Q148*H148</f>
        <v>0</v>
      </c>
      <c r="S148" s="198">
        <v>0</v>
      </c>
      <c r="T148" s="199">
        <f>S148*H148</f>
        <v>0</v>
      </c>
      <c r="U148" s="32"/>
      <c r="V148" s="32"/>
      <c r="W148" s="32"/>
      <c r="X148" s="32"/>
      <c r="Y148" s="32"/>
      <c r="Z148" s="32"/>
      <c r="AA148" s="32"/>
      <c r="AB148" s="32"/>
      <c r="AC148" s="32"/>
      <c r="AD148" s="32"/>
      <c r="AE148" s="32"/>
      <c r="AR148" s="200" t="s">
        <v>184</v>
      </c>
      <c r="AT148" s="200" t="s">
        <v>179</v>
      </c>
      <c r="AU148" s="200" t="s">
        <v>89</v>
      </c>
      <c r="AY148" s="15" t="s">
        <v>177</v>
      </c>
      <c r="BE148" s="201">
        <f>IF(N148="základní",J148,0)</f>
        <v>0</v>
      </c>
      <c r="BF148" s="201">
        <f>IF(N148="snížená",J148,0)</f>
        <v>0</v>
      </c>
      <c r="BG148" s="201">
        <f>IF(N148="zákl. přenesená",J148,0)</f>
        <v>0</v>
      </c>
      <c r="BH148" s="201">
        <f>IF(N148="sníž. přenesená",J148,0)</f>
        <v>0</v>
      </c>
      <c r="BI148" s="201">
        <f>IF(N148="nulová",J148,0)</f>
        <v>0</v>
      </c>
      <c r="BJ148" s="15" t="s">
        <v>87</v>
      </c>
      <c r="BK148" s="201">
        <f>ROUND(I148*H148,2)</f>
        <v>0</v>
      </c>
      <c r="BL148" s="15" t="s">
        <v>184</v>
      </c>
      <c r="BM148" s="200" t="s">
        <v>1107</v>
      </c>
    </row>
    <row r="149" spans="1:47" s="2" customFormat="1" ht="39">
      <c r="A149" s="32"/>
      <c r="B149" s="33"/>
      <c r="C149" s="34"/>
      <c r="D149" s="202" t="s">
        <v>186</v>
      </c>
      <c r="E149" s="34"/>
      <c r="F149" s="203" t="s">
        <v>774</v>
      </c>
      <c r="G149" s="34"/>
      <c r="H149" s="34"/>
      <c r="I149" s="204"/>
      <c r="J149" s="34"/>
      <c r="K149" s="34"/>
      <c r="L149" s="37"/>
      <c r="M149" s="205"/>
      <c r="N149" s="206"/>
      <c r="O149" s="69"/>
      <c r="P149" s="69"/>
      <c r="Q149" s="69"/>
      <c r="R149" s="69"/>
      <c r="S149" s="69"/>
      <c r="T149" s="70"/>
      <c r="U149" s="32"/>
      <c r="V149" s="32"/>
      <c r="W149" s="32"/>
      <c r="X149" s="32"/>
      <c r="Y149" s="32"/>
      <c r="Z149" s="32"/>
      <c r="AA149" s="32"/>
      <c r="AB149" s="32"/>
      <c r="AC149" s="32"/>
      <c r="AD149" s="32"/>
      <c r="AE149" s="32"/>
      <c r="AT149" s="15" t="s">
        <v>186</v>
      </c>
      <c r="AU149" s="15" t="s">
        <v>89</v>
      </c>
    </row>
    <row r="150" spans="1:65" s="2" customFormat="1" ht="14.45" customHeight="1">
      <c r="A150" s="32"/>
      <c r="B150" s="33"/>
      <c r="C150" s="189" t="s">
        <v>220</v>
      </c>
      <c r="D150" s="189" t="s">
        <v>179</v>
      </c>
      <c r="E150" s="190" t="s">
        <v>221</v>
      </c>
      <c r="F150" s="191" t="s">
        <v>222</v>
      </c>
      <c r="G150" s="192" t="s">
        <v>198</v>
      </c>
      <c r="H150" s="193">
        <v>740.147</v>
      </c>
      <c r="I150" s="194"/>
      <c r="J150" s="195">
        <f>ROUND(I150*H150,2)</f>
        <v>0</v>
      </c>
      <c r="K150" s="191" t="s">
        <v>183</v>
      </c>
      <c r="L150" s="37"/>
      <c r="M150" s="196" t="s">
        <v>1</v>
      </c>
      <c r="N150" s="197" t="s">
        <v>45</v>
      </c>
      <c r="O150" s="69"/>
      <c r="P150" s="198">
        <f>O150*H150</f>
        <v>0</v>
      </c>
      <c r="Q150" s="198">
        <v>0</v>
      </c>
      <c r="R150" s="198">
        <f>Q150*H150</f>
        <v>0</v>
      </c>
      <c r="S150" s="198">
        <v>0</v>
      </c>
      <c r="T150" s="199">
        <f>S150*H150</f>
        <v>0</v>
      </c>
      <c r="U150" s="32"/>
      <c r="V150" s="32"/>
      <c r="W150" s="32"/>
      <c r="X150" s="32"/>
      <c r="Y150" s="32"/>
      <c r="Z150" s="32"/>
      <c r="AA150" s="32"/>
      <c r="AB150" s="32"/>
      <c r="AC150" s="32"/>
      <c r="AD150" s="32"/>
      <c r="AE150" s="32"/>
      <c r="AR150" s="200" t="s">
        <v>184</v>
      </c>
      <c r="AT150" s="200" t="s">
        <v>179</v>
      </c>
      <c r="AU150" s="200" t="s">
        <v>89</v>
      </c>
      <c r="AY150" s="15" t="s">
        <v>177</v>
      </c>
      <c r="BE150" s="201">
        <f>IF(N150="základní",J150,0)</f>
        <v>0</v>
      </c>
      <c r="BF150" s="201">
        <f>IF(N150="snížená",J150,0)</f>
        <v>0</v>
      </c>
      <c r="BG150" s="201">
        <f>IF(N150="zákl. přenesená",J150,0)</f>
        <v>0</v>
      </c>
      <c r="BH150" s="201">
        <f>IF(N150="sníž. přenesená",J150,0)</f>
        <v>0</v>
      </c>
      <c r="BI150" s="201">
        <f>IF(N150="nulová",J150,0)</f>
        <v>0</v>
      </c>
      <c r="BJ150" s="15" t="s">
        <v>87</v>
      </c>
      <c r="BK150" s="201">
        <f>ROUND(I150*H150,2)</f>
        <v>0</v>
      </c>
      <c r="BL150" s="15" t="s">
        <v>184</v>
      </c>
      <c r="BM150" s="200" t="s">
        <v>1108</v>
      </c>
    </row>
    <row r="151" spans="1:47" s="2" customFormat="1" ht="11.25">
      <c r="A151" s="32"/>
      <c r="B151" s="33"/>
      <c r="C151" s="34"/>
      <c r="D151" s="202" t="s">
        <v>186</v>
      </c>
      <c r="E151" s="34"/>
      <c r="F151" s="203" t="s">
        <v>222</v>
      </c>
      <c r="G151" s="34"/>
      <c r="H151" s="34"/>
      <c r="I151" s="204"/>
      <c r="J151" s="34"/>
      <c r="K151" s="34"/>
      <c r="L151" s="37"/>
      <c r="M151" s="205"/>
      <c r="N151" s="206"/>
      <c r="O151" s="69"/>
      <c r="P151" s="69"/>
      <c r="Q151" s="69"/>
      <c r="R151" s="69"/>
      <c r="S151" s="69"/>
      <c r="T151" s="70"/>
      <c r="U151" s="32"/>
      <c r="V151" s="32"/>
      <c r="W151" s="32"/>
      <c r="X151" s="32"/>
      <c r="Y151" s="32"/>
      <c r="Z151" s="32"/>
      <c r="AA151" s="32"/>
      <c r="AB151" s="32"/>
      <c r="AC151" s="32"/>
      <c r="AD151" s="32"/>
      <c r="AE151" s="32"/>
      <c r="AT151" s="15" t="s">
        <v>186</v>
      </c>
      <c r="AU151" s="15" t="s">
        <v>89</v>
      </c>
    </row>
    <row r="152" spans="1:47" s="2" customFormat="1" ht="19.5">
      <c r="A152" s="32"/>
      <c r="B152" s="33"/>
      <c r="C152" s="34"/>
      <c r="D152" s="202" t="s">
        <v>188</v>
      </c>
      <c r="E152" s="34"/>
      <c r="F152" s="207" t="s">
        <v>539</v>
      </c>
      <c r="G152" s="34"/>
      <c r="H152" s="34"/>
      <c r="I152" s="204"/>
      <c r="J152" s="34"/>
      <c r="K152" s="34"/>
      <c r="L152" s="37"/>
      <c r="M152" s="205"/>
      <c r="N152" s="206"/>
      <c r="O152" s="69"/>
      <c r="P152" s="69"/>
      <c r="Q152" s="69"/>
      <c r="R152" s="69"/>
      <c r="S152" s="69"/>
      <c r="T152" s="70"/>
      <c r="U152" s="32"/>
      <c r="V152" s="32"/>
      <c r="W152" s="32"/>
      <c r="X152" s="32"/>
      <c r="Y152" s="32"/>
      <c r="Z152" s="32"/>
      <c r="AA152" s="32"/>
      <c r="AB152" s="32"/>
      <c r="AC152" s="32"/>
      <c r="AD152" s="32"/>
      <c r="AE152" s="32"/>
      <c r="AT152" s="15" t="s">
        <v>188</v>
      </c>
      <c r="AU152" s="15" t="s">
        <v>89</v>
      </c>
    </row>
    <row r="153" spans="1:65" s="2" customFormat="1" ht="14.45" customHeight="1">
      <c r="A153" s="32"/>
      <c r="B153" s="33"/>
      <c r="C153" s="189" t="s">
        <v>224</v>
      </c>
      <c r="D153" s="189" t="s">
        <v>179</v>
      </c>
      <c r="E153" s="190" t="s">
        <v>983</v>
      </c>
      <c r="F153" s="191" t="s">
        <v>984</v>
      </c>
      <c r="G153" s="192" t="s">
        <v>198</v>
      </c>
      <c r="H153" s="193">
        <v>1413.078</v>
      </c>
      <c r="I153" s="194"/>
      <c r="J153" s="195">
        <f>ROUND(I153*H153,2)</f>
        <v>0</v>
      </c>
      <c r="K153" s="191" t="s">
        <v>183</v>
      </c>
      <c r="L153" s="37"/>
      <c r="M153" s="196" t="s">
        <v>1</v>
      </c>
      <c r="N153" s="197" t="s">
        <v>45</v>
      </c>
      <c r="O153" s="69"/>
      <c r="P153" s="198">
        <f>O153*H153</f>
        <v>0</v>
      </c>
      <c r="Q153" s="198">
        <v>0</v>
      </c>
      <c r="R153" s="198">
        <f>Q153*H153</f>
        <v>0</v>
      </c>
      <c r="S153" s="198">
        <v>0</v>
      </c>
      <c r="T153" s="199">
        <f>S153*H153</f>
        <v>0</v>
      </c>
      <c r="U153" s="32"/>
      <c r="V153" s="32"/>
      <c r="W153" s="32"/>
      <c r="X153" s="32"/>
      <c r="Y153" s="32"/>
      <c r="Z153" s="32"/>
      <c r="AA153" s="32"/>
      <c r="AB153" s="32"/>
      <c r="AC153" s="32"/>
      <c r="AD153" s="32"/>
      <c r="AE153" s="32"/>
      <c r="AR153" s="200" t="s">
        <v>184</v>
      </c>
      <c r="AT153" s="200" t="s">
        <v>179</v>
      </c>
      <c r="AU153" s="200" t="s">
        <v>89</v>
      </c>
      <c r="AY153" s="15" t="s">
        <v>177</v>
      </c>
      <c r="BE153" s="201">
        <f>IF(N153="základní",J153,0)</f>
        <v>0</v>
      </c>
      <c r="BF153" s="201">
        <f>IF(N153="snížená",J153,0)</f>
        <v>0</v>
      </c>
      <c r="BG153" s="201">
        <f>IF(N153="zákl. přenesená",J153,0)</f>
        <v>0</v>
      </c>
      <c r="BH153" s="201">
        <f>IF(N153="sníž. přenesená",J153,0)</f>
        <v>0</v>
      </c>
      <c r="BI153" s="201">
        <f>IF(N153="nulová",J153,0)</f>
        <v>0</v>
      </c>
      <c r="BJ153" s="15" t="s">
        <v>87</v>
      </c>
      <c r="BK153" s="201">
        <f>ROUND(I153*H153,2)</f>
        <v>0</v>
      </c>
      <c r="BL153" s="15" t="s">
        <v>184</v>
      </c>
      <c r="BM153" s="200" t="s">
        <v>1109</v>
      </c>
    </row>
    <row r="154" spans="1:47" s="2" customFormat="1" ht="19.5">
      <c r="A154" s="32"/>
      <c r="B154" s="33"/>
      <c r="C154" s="34"/>
      <c r="D154" s="202" t="s">
        <v>186</v>
      </c>
      <c r="E154" s="34"/>
      <c r="F154" s="203" t="s">
        <v>986</v>
      </c>
      <c r="G154" s="34"/>
      <c r="H154" s="34"/>
      <c r="I154" s="204"/>
      <c r="J154" s="34"/>
      <c r="K154" s="34"/>
      <c r="L154" s="37"/>
      <c r="M154" s="205"/>
      <c r="N154" s="206"/>
      <c r="O154" s="69"/>
      <c r="P154" s="69"/>
      <c r="Q154" s="69"/>
      <c r="R154" s="69"/>
      <c r="S154" s="69"/>
      <c r="T154" s="70"/>
      <c r="U154" s="32"/>
      <c r="V154" s="32"/>
      <c r="W154" s="32"/>
      <c r="X154" s="32"/>
      <c r="Y154" s="32"/>
      <c r="Z154" s="32"/>
      <c r="AA154" s="32"/>
      <c r="AB154" s="32"/>
      <c r="AC154" s="32"/>
      <c r="AD154" s="32"/>
      <c r="AE154" s="32"/>
      <c r="AT154" s="15" t="s">
        <v>186</v>
      </c>
      <c r="AU154" s="15" t="s">
        <v>89</v>
      </c>
    </row>
    <row r="155" spans="1:65" s="2" customFormat="1" ht="24.2" customHeight="1">
      <c r="A155" s="32"/>
      <c r="B155" s="33"/>
      <c r="C155" s="189" t="s">
        <v>226</v>
      </c>
      <c r="D155" s="189" t="s">
        <v>179</v>
      </c>
      <c r="E155" s="190" t="s">
        <v>542</v>
      </c>
      <c r="F155" s="191" t="s">
        <v>543</v>
      </c>
      <c r="G155" s="192" t="s">
        <v>231</v>
      </c>
      <c r="H155" s="193">
        <v>1295.26</v>
      </c>
      <c r="I155" s="194"/>
      <c r="J155" s="195">
        <f>ROUND(I155*H155,2)</f>
        <v>0</v>
      </c>
      <c r="K155" s="191" t="s">
        <v>183</v>
      </c>
      <c r="L155" s="37"/>
      <c r="M155" s="196" t="s">
        <v>1</v>
      </c>
      <c r="N155" s="197" t="s">
        <v>45</v>
      </c>
      <c r="O155" s="69"/>
      <c r="P155" s="198">
        <f>O155*H155</f>
        <v>0</v>
      </c>
      <c r="Q155" s="198">
        <v>0</v>
      </c>
      <c r="R155" s="198">
        <f>Q155*H155</f>
        <v>0</v>
      </c>
      <c r="S155" s="198">
        <v>0</v>
      </c>
      <c r="T155" s="199">
        <f>S155*H155</f>
        <v>0</v>
      </c>
      <c r="U155" s="32"/>
      <c r="V155" s="32"/>
      <c r="W155" s="32"/>
      <c r="X155" s="32"/>
      <c r="Y155" s="32"/>
      <c r="Z155" s="32"/>
      <c r="AA155" s="32"/>
      <c r="AB155" s="32"/>
      <c r="AC155" s="32"/>
      <c r="AD155" s="32"/>
      <c r="AE155" s="32"/>
      <c r="AR155" s="200" t="s">
        <v>184</v>
      </c>
      <c r="AT155" s="200" t="s">
        <v>179</v>
      </c>
      <c r="AU155" s="200" t="s">
        <v>89</v>
      </c>
      <c r="AY155" s="15" t="s">
        <v>177</v>
      </c>
      <c r="BE155" s="201">
        <f>IF(N155="základní",J155,0)</f>
        <v>0</v>
      </c>
      <c r="BF155" s="201">
        <f>IF(N155="snížená",J155,0)</f>
        <v>0</v>
      </c>
      <c r="BG155" s="201">
        <f>IF(N155="zákl. přenesená",J155,0)</f>
        <v>0</v>
      </c>
      <c r="BH155" s="201">
        <f>IF(N155="sníž. přenesená",J155,0)</f>
        <v>0</v>
      </c>
      <c r="BI155" s="201">
        <f>IF(N155="nulová",J155,0)</f>
        <v>0</v>
      </c>
      <c r="BJ155" s="15" t="s">
        <v>87</v>
      </c>
      <c r="BK155" s="201">
        <f>ROUND(I155*H155,2)</f>
        <v>0</v>
      </c>
      <c r="BL155" s="15" t="s">
        <v>184</v>
      </c>
      <c r="BM155" s="200" t="s">
        <v>1110</v>
      </c>
    </row>
    <row r="156" spans="1:47" s="2" customFormat="1" ht="29.25">
      <c r="A156" s="32"/>
      <c r="B156" s="33"/>
      <c r="C156" s="34"/>
      <c r="D156" s="202" t="s">
        <v>186</v>
      </c>
      <c r="E156" s="34"/>
      <c r="F156" s="203" t="s">
        <v>545</v>
      </c>
      <c r="G156" s="34"/>
      <c r="H156" s="34"/>
      <c r="I156" s="204"/>
      <c r="J156" s="34"/>
      <c r="K156" s="34"/>
      <c r="L156" s="37"/>
      <c r="M156" s="205"/>
      <c r="N156" s="206"/>
      <c r="O156" s="69"/>
      <c r="P156" s="69"/>
      <c r="Q156" s="69"/>
      <c r="R156" s="69"/>
      <c r="S156" s="69"/>
      <c r="T156" s="70"/>
      <c r="U156" s="32"/>
      <c r="V156" s="32"/>
      <c r="W156" s="32"/>
      <c r="X156" s="32"/>
      <c r="Y156" s="32"/>
      <c r="Z156" s="32"/>
      <c r="AA156" s="32"/>
      <c r="AB156" s="32"/>
      <c r="AC156" s="32"/>
      <c r="AD156" s="32"/>
      <c r="AE156" s="32"/>
      <c r="AT156" s="15" t="s">
        <v>186</v>
      </c>
      <c r="AU156" s="15" t="s">
        <v>89</v>
      </c>
    </row>
    <row r="157" spans="1:47" s="2" customFormat="1" ht="29.25">
      <c r="A157" s="32"/>
      <c r="B157" s="33"/>
      <c r="C157" s="34"/>
      <c r="D157" s="202" t="s">
        <v>188</v>
      </c>
      <c r="E157" s="34"/>
      <c r="F157" s="207" t="s">
        <v>1111</v>
      </c>
      <c r="G157" s="34"/>
      <c r="H157" s="34"/>
      <c r="I157" s="204"/>
      <c r="J157" s="34"/>
      <c r="K157" s="34"/>
      <c r="L157" s="37"/>
      <c r="M157" s="205"/>
      <c r="N157" s="206"/>
      <c r="O157" s="69"/>
      <c r="P157" s="69"/>
      <c r="Q157" s="69"/>
      <c r="R157" s="69"/>
      <c r="S157" s="69"/>
      <c r="T157" s="70"/>
      <c r="U157" s="32"/>
      <c r="V157" s="32"/>
      <c r="W157" s="32"/>
      <c r="X157" s="32"/>
      <c r="Y157" s="32"/>
      <c r="Z157" s="32"/>
      <c r="AA157" s="32"/>
      <c r="AB157" s="32"/>
      <c r="AC157" s="32"/>
      <c r="AD157" s="32"/>
      <c r="AE157" s="32"/>
      <c r="AT157" s="15" t="s">
        <v>188</v>
      </c>
      <c r="AU157" s="15" t="s">
        <v>89</v>
      </c>
    </row>
    <row r="158" spans="1:65" s="2" customFormat="1" ht="14.45" customHeight="1">
      <c r="A158" s="32"/>
      <c r="B158" s="33"/>
      <c r="C158" s="189" t="s">
        <v>228</v>
      </c>
      <c r="D158" s="189" t="s">
        <v>179</v>
      </c>
      <c r="E158" s="190" t="s">
        <v>261</v>
      </c>
      <c r="F158" s="191" t="s">
        <v>262</v>
      </c>
      <c r="G158" s="192" t="s">
        <v>182</v>
      </c>
      <c r="H158" s="193">
        <v>7689.836</v>
      </c>
      <c r="I158" s="194"/>
      <c r="J158" s="195">
        <f>ROUND(I158*H158,2)</f>
        <v>0</v>
      </c>
      <c r="K158" s="191" t="s">
        <v>183</v>
      </c>
      <c r="L158" s="37"/>
      <c r="M158" s="196" t="s">
        <v>1</v>
      </c>
      <c r="N158" s="197" t="s">
        <v>45</v>
      </c>
      <c r="O158" s="69"/>
      <c r="P158" s="198">
        <f>O158*H158</f>
        <v>0</v>
      </c>
      <c r="Q158" s="198">
        <v>0</v>
      </c>
      <c r="R158" s="198">
        <f>Q158*H158</f>
        <v>0</v>
      </c>
      <c r="S158" s="198">
        <v>0</v>
      </c>
      <c r="T158" s="199">
        <f>S158*H158</f>
        <v>0</v>
      </c>
      <c r="U158" s="32"/>
      <c r="V158" s="32"/>
      <c r="W158" s="32"/>
      <c r="X158" s="32"/>
      <c r="Y158" s="32"/>
      <c r="Z158" s="32"/>
      <c r="AA158" s="32"/>
      <c r="AB158" s="32"/>
      <c r="AC158" s="32"/>
      <c r="AD158" s="32"/>
      <c r="AE158" s="32"/>
      <c r="AR158" s="200" t="s">
        <v>184</v>
      </c>
      <c r="AT158" s="200" t="s">
        <v>179</v>
      </c>
      <c r="AU158" s="200" t="s">
        <v>89</v>
      </c>
      <c r="AY158" s="15" t="s">
        <v>177</v>
      </c>
      <c r="BE158" s="201">
        <f>IF(N158="základní",J158,0)</f>
        <v>0</v>
      </c>
      <c r="BF158" s="201">
        <f>IF(N158="snížená",J158,0)</f>
        <v>0</v>
      </c>
      <c r="BG158" s="201">
        <f>IF(N158="zákl. přenesená",J158,0)</f>
        <v>0</v>
      </c>
      <c r="BH158" s="201">
        <f>IF(N158="sníž. přenesená",J158,0)</f>
        <v>0</v>
      </c>
      <c r="BI158" s="201">
        <f>IF(N158="nulová",J158,0)</f>
        <v>0</v>
      </c>
      <c r="BJ158" s="15" t="s">
        <v>87</v>
      </c>
      <c r="BK158" s="201">
        <f>ROUND(I158*H158,2)</f>
        <v>0</v>
      </c>
      <c r="BL158" s="15" t="s">
        <v>184</v>
      </c>
      <c r="BM158" s="200" t="s">
        <v>1112</v>
      </c>
    </row>
    <row r="159" spans="1:47" s="2" customFormat="1" ht="19.5">
      <c r="A159" s="32"/>
      <c r="B159" s="33"/>
      <c r="C159" s="34"/>
      <c r="D159" s="202" t="s">
        <v>186</v>
      </c>
      <c r="E159" s="34"/>
      <c r="F159" s="203" t="s">
        <v>264</v>
      </c>
      <c r="G159" s="34"/>
      <c r="H159" s="34"/>
      <c r="I159" s="204"/>
      <c r="J159" s="34"/>
      <c r="K159" s="34"/>
      <c r="L159" s="37"/>
      <c r="M159" s="205"/>
      <c r="N159" s="206"/>
      <c r="O159" s="69"/>
      <c r="P159" s="69"/>
      <c r="Q159" s="69"/>
      <c r="R159" s="69"/>
      <c r="S159" s="69"/>
      <c r="T159" s="70"/>
      <c r="U159" s="32"/>
      <c r="V159" s="32"/>
      <c r="W159" s="32"/>
      <c r="X159" s="32"/>
      <c r="Y159" s="32"/>
      <c r="Z159" s="32"/>
      <c r="AA159" s="32"/>
      <c r="AB159" s="32"/>
      <c r="AC159" s="32"/>
      <c r="AD159" s="32"/>
      <c r="AE159" s="32"/>
      <c r="AT159" s="15" t="s">
        <v>186</v>
      </c>
      <c r="AU159" s="15" t="s">
        <v>89</v>
      </c>
    </row>
    <row r="160" spans="1:47" s="2" customFormat="1" ht="19.5">
      <c r="A160" s="32"/>
      <c r="B160" s="33"/>
      <c r="C160" s="34"/>
      <c r="D160" s="202" t="s">
        <v>188</v>
      </c>
      <c r="E160" s="34"/>
      <c r="F160" s="207" t="s">
        <v>558</v>
      </c>
      <c r="G160" s="34"/>
      <c r="H160" s="34"/>
      <c r="I160" s="204"/>
      <c r="J160" s="34"/>
      <c r="K160" s="34"/>
      <c r="L160" s="37"/>
      <c r="M160" s="205"/>
      <c r="N160" s="206"/>
      <c r="O160" s="69"/>
      <c r="P160" s="69"/>
      <c r="Q160" s="69"/>
      <c r="R160" s="69"/>
      <c r="S160" s="69"/>
      <c r="T160" s="70"/>
      <c r="U160" s="32"/>
      <c r="V160" s="32"/>
      <c r="W160" s="32"/>
      <c r="X160" s="32"/>
      <c r="Y160" s="32"/>
      <c r="Z160" s="32"/>
      <c r="AA160" s="32"/>
      <c r="AB160" s="32"/>
      <c r="AC160" s="32"/>
      <c r="AD160" s="32"/>
      <c r="AE160" s="32"/>
      <c r="AT160" s="15" t="s">
        <v>188</v>
      </c>
      <c r="AU160" s="15" t="s">
        <v>89</v>
      </c>
    </row>
    <row r="161" spans="1:65" s="2" customFormat="1" ht="24.2" customHeight="1">
      <c r="A161" s="32"/>
      <c r="B161" s="33"/>
      <c r="C161" s="189" t="s">
        <v>235</v>
      </c>
      <c r="D161" s="189" t="s">
        <v>179</v>
      </c>
      <c r="E161" s="190" t="s">
        <v>793</v>
      </c>
      <c r="F161" s="191" t="s">
        <v>794</v>
      </c>
      <c r="G161" s="192" t="s">
        <v>198</v>
      </c>
      <c r="H161" s="193">
        <v>1153.475</v>
      </c>
      <c r="I161" s="194"/>
      <c r="J161" s="195">
        <f>ROUND(I161*H161,2)</f>
        <v>0</v>
      </c>
      <c r="K161" s="191" t="s">
        <v>183</v>
      </c>
      <c r="L161" s="37"/>
      <c r="M161" s="196" t="s">
        <v>1</v>
      </c>
      <c r="N161" s="197" t="s">
        <v>45</v>
      </c>
      <c r="O161" s="69"/>
      <c r="P161" s="198">
        <f>O161*H161</f>
        <v>0</v>
      </c>
      <c r="Q161" s="198">
        <v>0</v>
      </c>
      <c r="R161" s="198">
        <f>Q161*H161</f>
        <v>0</v>
      </c>
      <c r="S161" s="198">
        <v>0</v>
      </c>
      <c r="T161" s="199">
        <f>S161*H161</f>
        <v>0</v>
      </c>
      <c r="U161" s="32"/>
      <c r="V161" s="32"/>
      <c r="W161" s="32"/>
      <c r="X161" s="32"/>
      <c r="Y161" s="32"/>
      <c r="Z161" s="32"/>
      <c r="AA161" s="32"/>
      <c r="AB161" s="32"/>
      <c r="AC161" s="32"/>
      <c r="AD161" s="32"/>
      <c r="AE161" s="32"/>
      <c r="AR161" s="200" t="s">
        <v>184</v>
      </c>
      <c r="AT161" s="200" t="s">
        <v>179</v>
      </c>
      <c r="AU161" s="200" t="s">
        <v>89</v>
      </c>
      <c r="AY161" s="15" t="s">
        <v>177</v>
      </c>
      <c r="BE161" s="201">
        <f>IF(N161="základní",J161,0)</f>
        <v>0</v>
      </c>
      <c r="BF161" s="201">
        <f>IF(N161="snížená",J161,0)</f>
        <v>0</v>
      </c>
      <c r="BG161" s="201">
        <f>IF(N161="zákl. přenesená",J161,0)</f>
        <v>0</v>
      </c>
      <c r="BH161" s="201">
        <f>IF(N161="sníž. přenesená",J161,0)</f>
        <v>0</v>
      </c>
      <c r="BI161" s="201">
        <f>IF(N161="nulová",J161,0)</f>
        <v>0</v>
      </c>
      <c r="BJ161" s="15" t="s">
        <v>87</v>
      </c>
      <c r="BK161" s="201">
        <f>ROUND(I161*H161,2)</f>
        <v>0</v>
      </c>
      <c r="BL161" s="15" t="s">
        <v>184</v>
      </c>
      <c r="BM161" s="200" t="s">
        <v>1113</v>
      </c>
    </row>
    <row r="162" spans="1:47" s="2" customFormat="1" ht="19.5">
      <c r="A162" s="32"/>
      <c r="B162" s="33"/>
      <c r="C162" s="34"/>
      <c r="D162" s="202" t="s">
        <v>186</v>
      </c>
      <c r="E162" s="34"/>
      <c r="F162" s="203" t="s">
        <v>796</v>
      </c>
      <c r="G162" s="34"/>
      <c r="H162" s="34"/>
      <c r="I162" s="204"/>
      <c r="J162" s="34"/>
      <c r="K162" s="34"/>
      <c r="L162" s="37"/>
      <c r="M162" s="205"/>
      <c r="N162" s="206"/>
      <c r="O162" s="69"/>
      <c r="P162" s="69"/>
      <c r="Q162" s="69"/>
      <c r="R162" s="69"/>
      <c r="S162" s="69"/>
      <c r="T162" s="70"/>
      <c r="U162" s="32"/>
      <c r="V162" s="32"/>
      <c r="W162" s="32"/>
      <c r="X162" s="32"/>
      <c r="Y162" s="32"/>
      <c r="Z162" s="32"/>
      <c r="AA162" s="32"/>
      <c r="AB162" s="32"/>
      <c r="AC162" s="32"/>
      <c r="AD162" s="32"/>
      <c r="AE162" s="32"/>
      <c r="AT162" s="15" t="s">
        <v>186</v>
      </c>
      <c r="AU162" s="15" t="s">
        <v>89</v>
      </c>
    </row>
    <row r="163" spans="1:47" s="2" customFormat="1" ht="19.5">
      <c r="A163" s="32"/>
      <c r="B163" s="33"/>
      <c r="C163" s="34"/>
      <c r="D163" s="202" t="s">
        <v>188</v>
      </c>
      <c r="E163" s="34"/>
      <c r="F163" s="207" t="s">
        <v>554</v>
      </c>
      <c r="G163" s="34"/>
      <c r="H163" s="34"/>
      <c r="I163" s="204"/>
      <c r="J163" s="34"/>
      <c r="K163" s="34"/>
      <c r="L163" s="37"/>
      <c r="M163" s="205"/>
      <c r="N163" s="206"/>
      <c r="O163" s="69"/>
      <c r="P163" s="69"/>
      <c r="Q163" s="69"/>
      <c r="R163" s="69"/>
      <c r="S163" s="69"/>
      <c r="T163" s="70"/>
      <c r="U163" s="32"/>
      <c r="V163" s="32"/>
      <c r="W163" s="32"/>
      <c r="X163" s="32"/>
      <c r="Y163" s="32"/>
      <c r="Z163" s="32"/>
      <c r="AA163" s="32"/>
      <c r="AB163" s="32"/>
      <c r="AC163" s="32"/>
      <c r="AD163" s="32"/>
      <c r="AE163" s="32"/>
      <c r="AT163" s="15" t="s">
        <v>188</v>
      </c>
      <c r="AU163" s="15" t="s">
        <v>89</v>
      </c>
    </row>
    <row r="164" spans="2:63" s="12" customFormat="1" ht="22.9" customHeight="1">
      <c r="B164" s="173"/>
      <c r="C164" s="174"/>
      <c r="D164" s="175" t="s">
        <v>79</v>
      </c>
      <c r="E164" s="187" t="s">
        <v>207</v>
      </c>
      <c r="F164" s="187" t="s">
        <v>293</v>
      </c>
      <c r="G164" s="174"/>
      <c r="H164" s="174"/>
      <c r="I164" s="177"/>
      <c r="J164" s="188">
        <f>BK164</f>
        <v>0</v>
      </c>
      <c r="K164" s="174"/>
      <c r="L164" s="179"/>
      <c r="M164" s="180"/>
      <c r="N164" s="181"/>
      <c r="O164" s="181"/>
      <c r="P164" s="182">
        <f>SUM(P165:P195)</f>
        <v>0</v>
      </c>
      <c r="Q164" s="181"/>
      <c r="R164" s="182">
        <f>SUM(R165:R195)</f>
        <v>6681.80455585</v>
      </c>
      <c r="S164" s="181"/>
      <c r="T164" s="183">
        <f>SUM(T165:T195)</f>
        <v>0</v>
      </c>
      <c r="AR164" s="184" t="s">
        <v>87</v>
      </c>
      <c r="AT164" s="185" t="s">
        <v>79</v>
      </c>
      <c r="AU164" s="185" t="s">
        <v>87</v>
      </c>
      <c r="AY164" s="184" t="s">
        <v>177</v>
      </c>
      <c r="BK164" s="186">
        <f>SUM(BK165:BK195)</f>
        <v>0</v>
      </c>
    </row>
    <row r="165" spans="1:65" s="2" customFormat="1" ht="14.45" customHeight="1">
      <c r="A165" s="32"/>
      <c r="B165" s="33"/>
      <c r="C165" s="189" t="s">
        <v>238</v>
      </c>
      <c r="D165" s="189" t="s">
        <v>179</v>
      </c>
      <c r="E165" s="190" t="s">
        <v>571</v>
      </c>
      <c r="F165" s="191" t="s">
        <v>572</v>
      </c>
      <c r="G165" s="192" t="s">
        <v>182</v>
      </c>
      <c r="H165" s="193">
        <v>5255.304</v>
      </c>
      <c r="I165" s="194"/>
      <c r="J165" s="195">
        <f>ROUND(I165*H165,2)</f>
        <v>0</v>
      </c>
      <c r="K165" s="191" t="s">
        <v>183</v>
      </c>
      <c r="L165" s="37"/>
      <c r="M165" s="196" t="s">
        <v>1</v>
      </c>
      <c r="N165" s="197" t="s">
        <v>45</v>
      </c>
      <c r="O165" s="69"/>
      <c r="P165" s="198">
        <f>O165*H165</f>
        <v>0</v>
      </c>
      <c r="Q165" s="198">
        <v>0.48574</v>
      </c>
      <c r="R165" s="198">
        <f>Q165*H165</f>
        <v>2552.71136496</v>
      </c>
      <c r="S165" s="198">
        <v>0</v>
      </c>
      <c r="T165" s="199">
        <f>S165*H165</f>
        <v>0</v>
      </c>
      <c r="U165" s="32"/>
      <c r="V165" s="32"/>
      <c r="W165" s="32"/>
      <c r="X165" s="32"/>
      <c r="Y165" s="32"/>
      <c r="Z165" s="32"/>
      <c r="AA165" s="32"/>
      <c r="AB165" s="32"/>
      <c r="AC165" s="32"/>
      <c r="AD165" s="32"/>
      <c r="AE165" s="32"/>
      <c r="AR165" s="200" t="s">
        <v>184</v>
      </c>
      <c r="AT165" s="200" t="s">
        <v>179</v>
      </c>
      <c r="AU165" s="200" t="s">
        <v>89</v>
      </c>
      <c r="AY165" s="15" t="s">
        <v>177</v>
      </c>
      <c r="BE165" s="201">
        <f>IF(N165="základní",J165,0)</f>
        <v>0</v>
      </c>
      <c r="BF165" s="201">
        <f>IF(N165="snížená",J165,0)</f>
        <v>0</v>
      </c>
      <c r="BG165" s="201">
        <f>IF(N165="zákl. přenesená",J165,0)</f>
        <v>0</v>
      </c>
      <c r="BH165" s="201">
        <f>IF(N165="sníž. přenesená",J165,0)</f>
        <v>0</v>
      </c>
      <c r="BI165" s="201">
        <f>IF(N165="nulová",J165,0)</f>
        <v>0</v>
      </c>
      <c r="BJ165" s="15" t="s">
        <v>87</v>
      </c>
      <c r="BK165" s="201">
        <f>ROUND(I165*H165,2)</f>
        <v>0</v>
      </c>
      <c r="BL165" s="15" t="s">
        <v>184</v>
      </c>
      <c r="BM165" s="200" t="s">
        <v>1114</v>
      </c>
    </row>
    <row r="166" spans="1:47" s="2" customFormat="1" ht="19.5">
      <c r="A166" s="32"/>
      <c r="B166" s="33"/>
      <c r="C166" s="34"/>
      <c r="D166" s="202" t="s">
        <v>186</v>
      </c>
      <c r="E166" s="34"/>
      <c r="F166" s="203" t="s">
        <v>574</v>
      </c>
      <c r="G166" s="34"/>
      <c r="H166" s="34"/>
      <c r="I166" s="204"/>
      <c r="J166" s="34"/>
      <c r="K166" s="34"/>
      <c r="L166" s="37"/>
      <c r="M166" s="205"/>
      <c r="N166" s="206"/>
      <c r="O166" s="69"/>
      <c r="P166" s="69"/>
      <c r="Q166" s="69"/>
      <c r="R166" s="69"/>
      <c r="S166" s="69"/>
      <c r="T166" s="70"/>
      <c r="U166" s="32"/>
      <c r="V166" s="32"/>
      <c r="W166" s="32"/>
      <c r="X166" s="32"/>
      <c r="Y166" s="32"/>
      <c r="Z166" s="32"/>
      <c r="AA166" s="32"/>
      <c r="AB166" s="32"/>
      <c r="AC166" s="32"/>
      <c r="AD166" s="32"/>
      <c r="AE166" s="32"/>
      <c r="AT166" s="15" t="s">
        <v>186</v>
      </c>
      <c r="AU166" s="15" t="s">
        <v>89</v>
      </c>
    </row>
    <row r="167" spans="1:47" s="2" customFormat="1" ht="19.5">
      <c r="A167" s="32"/>
      <c r="B167" s="33"/>
      <c r="C167" s="34"/>
      <c r="D167" s="202" t="s">
        <v>188</v>
      </c>
      <c r="E167" s="34"/>
      <c r="F167" s="207" t="s">
        <v>1115</v>
      </c>
      <c r="G167" s="34"/>
      <c r="H167" s="34"/>
      <c r="I167" s="204"/>
      <c r="J167" s="34"/>
      <c r="K167" s="34"/>
      <c r="L167" s="37"/>
      <c r="M167" s="205"/>
      <c r="N167" s="206"/>
      <c r="O167" s="69"/>
      <c r="P167" s="69"/>
      <c r="Q167" s="69"/>
      <c r="R167" s="69"/>
      <c r="S167" s="69"/>
      <c r="T167" s="70"/>
      <c r="U167" s="32"/>
      <c r="V167" s="32"/>
      <c r="W167" s="32"/>
      <c r="X167" s="32"/>
      <c r="Y167" s="32"/>
      <c r="Z167" s="32"/>
      <c r="AA167" s="32"/>
      <c r="AB167" s="32"/>
      <c r="AC167" s="32"/>
      <c r="AD167" s="32"/>
      <c r="AE167" s="32"/>
      <c r="AT167" s="15" t="s">
        <v>188</v>
      </c>
      <c r="AU167" s="15" t="s">
        <v>89</v>
      </c>
    </row>
    <row r="168" spans="1:65" s="2" customFormat="1" ht="14.45" customHeight="1">
      <c r="A168" s="32"/>
      <c r="B168" s="33"/>
      <c r="C168" s="189" t="s">
        <v>8</v>
      </c>
      <c r="D168" s="189" t="s">
        <v>179</v>
      </c>
      <c r="E168" s="190" t="s">
        <v>295</v>
      </c>
      <c r="F168" s="191" t="s">
        <v>296</v>
      </c>
      <c r="G168" s="192" t="s">
        <v>182</v>
      </c>
      <c r="H168" s="193">
        <v>40.873</v>
      </c>
      <c r="I168" s="194"/>
      <c r="J168" s="195">
        <f>ROUND(I168*H168,2)</f>
        <v>0</v>
      </c>
      <c r="K168" s="191" t="s">
        <v>183</v>
      </c>
      <c r="L168" s="37"/>
      <c r="M168" s="196" t="s">
        <v>1</v>
      </c>
      <c r="N168" s="197" t="s">
        <v>45</v>
      </c>
      <c r="O168" s="69"/>
      <c r="P168" s="198">
        <f>O168*H168</f>
        <v>0</v>
      </c>
      <c r="Q168" s="198">
        <v>0.345</v>
      </c>
      <c r="R168" s="198">
        <f>Q168*H168</f>
        <v>14.101184999999997</v>
      </c>
      <c r="S168" s="198">
        <v>0</v>
      </c>
      <c r="T168" s="199">
        <f>S168*H168</f>
        <v>0</v>
      </c>
      <c r="U168" s="32"/>
      <c r="V168" s="32"/>
      <c r="W168" s="32"/>
      <c r="X168" s="32"/>
      <c r="Y168" s="32"/>
      <c r="Z168" s="32"/>
      <c r="AA168" s="32"/>
      <c r="AB168" s="32"/>
      <c r="AC168" s="32"/>
      <c r="AD168" s="32"/>
      <c r="AE168" s="32"/>
      <c r="AR168" s="200" t="s">
        <v>184</v>
      </c>
      <c r="AT168" s="200" t="s">
        <v>179</v>
      </c>
      <c r="AU168" s="200" t="s">
        <v>89</v>
      </c>
      <c r="AY168" s="15" t="s">
        <v>177</v>
      </c>
      <c r="BE168" s="201">
        <f>IF(N168="základní",J168,0)</f>
        <v>0</v>
      </c>
      <c r="BF168" s="201">
        <f>IF(N168="snížená",J168,0)</f>
        <v>0</v>
      </c>
      <c r="BG168" s="201">
        <f>IF(N168="zákl. přenesená",J168,0)</f>
        <v>0</v>
      </c>
      <c r="BH168" s="201">
        <f>IF(N168="sníž. přenesená",J168,0)</f>
        <v>0</v>
      </c>
      <c r="BI168" s="201">
        <f>IF(N168="nulová",J168,0)</f>
        <v>0</v>
      </c>
      <c r="BJ168" s="15" t="s">
        <v>87</v>
      </c>
      <c r="BK168" s="201">
        <f>ROUND(I168*H168,2)</f>
        <v>0</v>
      </c>
      <c r="BL168" s="15" t="s">
        <v>184</v>
      </c>
      <c r="BM168" s="200" t="s">
        <v>1116</v>
      </c>
    </row>
    <row r="169" spans="1:47" s="2" customFormat="1" ht="19.5">
      <c r="A169" s="32"/>
      <c r="B169" s="33"/>
      <c r="C169" s="34"/>
      <c r="D169" s="202" t="s">
        <v>186</v>
      </c>
      <c r="E169" s="34"/>
      <c r="F169" s="203" t="s">
        <v>298</v>
      </c>
      <c r="G169" s="34"/>
      <c r="H169" s="34"/>
      <c r="I169" s="204"/>
      <c r="J169" s="34"/>
      <c r="K169" s="34"/>
      <c r="L169" s="37"/>
      <c r="M169" s="205"/>
      <c r="N169" s="206"/>
      <c r="O169" s="69"/>
      <c r="P169" s="69"/>
      <c r="Q169" s="69"/>
      <c r="R169" s="69"/>
      <c r="S169" s="69"/>
      <c r="T169" s="70"/>
      <c r="U169" s="32"/>
      <c r="V169" s="32"/>
      <c r="W169" s="32"/>
      <c r="X169" s="32"/>
      <c r="Y169" s="32"/>
      <c r="Z169" s="32"/>
      <c r="AA169" s="32"/>
      <c r="AB169" s="32"/>
      <c r="AC169" s="32"/>
      <c r="AD169" s="32"/>
      <c r="AE169" s="32"/>
      <c r="AT169" s="15" t="s">
        <v>186</v>
      </c>
      <c r="AU169" s="15" t="s">
        <v>89</v>
      </c>
    </row>
    <row r="170" spans="1:47" s="2" customFormat="1" ht="48.75">
      <c r="A170" s="32"/>
      <c r="B170" s="33"/>
      <c r="C170" s="34"/>
      <c r="D170" s="202" t="s">
        <v>188</v>
      </c>
      <c r="E170" s="34"/>
      <c r="F170" s="207" t="s">
        <v>1117</v>
      </c>
      <c r="G170" s="34"/>
      <c r="H170" s="34"/>
      <c r="I170" s="204"/>
      <c r="J170" s="34"/>
      <c r="K170" s="34"/>
      <c r="L170" s="37"/>
      <c r="M170" s="205"/>
      <c r="N170" s="206"/>
      <c r="O170" s="69"/>
      <c r="P170" s="69"/>
      <c r="Q170" s="69"/>
      <c r="R170" s="69"/>
      <c r="S170" s="69"/>
      <c r="T170" s="70"/>
      <c r="U170" s="32"/>
      <c r="V170" s="32"/>
      <c r="W170" s="32"/>
      <c r="X170" s="32"/>
      <c r="Y170" s="32"/>
      <c r="Z170" s="32"/>
      <c r="AA170" s="32"/>
      <c r="AB170" s="32"/>
      <c r="AC170" s="32"/>
      <c r="AD170" s="32"/>
      <c r="AE170" s="32"/>
      <c r="AT170" s="15" t="s">
        <v>188</v>
      </c>
      <c r="AU170" s="15" t="s">
        <v>89</v>
      </c>
    </row>
    <row r="171" spans="1:65" s="2" customFormat="1" ht="14.45" customHeight="1">
      <c r="A171" s="32"/>
      <c r="B171" s="33"/>
      <c r="C171" s="189" t="s">
        <v>245</v>
      </c>
      <c r="D171" s="189" t="s">
        <v>179</v>
      </c>
      <c r="E171" s="190" t="s">
        <v>580</v>
      </c>
      <c r="F171" s="191" t="s">
        <v>581</v>
      </c>
      <c r="G171" s="192" t="s">
        <v>182</v>
      </c>
      <c r="H171" s="193">
        <v>7689.836</v>
      </c>
      <c r="I171" s="194"/>
      <c r="J171" s="195">
        <f>ROUND(I171*H171,2)</f>
        <v>0</v>
      </c>
      <c r="K171" s="191" t="s">
        <v>183</v>
      </c>
      <c r="L171" s="37"/>
      <c r="M171" s="196" t="s">
        <v>1</v>
      </c>
      <c r="N171" s="197" t="s">
        <v>45</v>
      </c>
      <c r="O171" s="69"/>
      <c r="P171" s="198">
        <f>O171*H171</f>
        <v>0</v>
      </c>
      <c r="Q171" s="198">
        <v>0.46</v>
      </c>
      <c r="R171" s="198">
        <f>Q171*H171</f>
        <v>3537.3245600000005</v>
      </c>
      <c r="S171" s="198">
        <v>0</v>
      </c>
      <c r="T171" s="199">
        <f>S171*H171</f>
        <v>0</v>
      </c>
      <c r="U171" s="32"/>
      <c r="V171" s="32"/>
      <c r="W171" s="32"/>
      <c r="X171" s="32"/>
      <c r="Y171" s="32"/>
      <c r="Z171" s="32"/>
      <c r="AA171" s="32"/>
      <c r="AB171" s="32"/>
      <c r="AC171" s="32"/>
      <c r="AD171" s="32"/>
      <c r="AE171" s="32"/>
      <c r="AR171" s="200" t="s">
        <v>184</v>
      </c>
      <c r="AT171" s="200" t="s">
        <v>179</v>
      </c>
      <c r="AU171" s="200" t="s">
        <v>89</v>
      </c>
      <c r="AY171" s="15" t="s">
        <v>177</v>
      </c>
      <c r="BE171" s="201">
        <f>IF(N171="základní",J171,0)</f>
        <v>0</v>
      </c>
      <c r="BF171" s="201">
        <f>IF(N171="snížená",J171,0)</f>
        <v>0</v>
      </c>
      <c r="BG171" s="201">
        <f>IF(N171="zákl. přenesená",J171,0)</f>
        <v>0</v>
      </c>
      <c r="BH171" s="201">
        <f>IF(N171="sníž. přenesená",J171,0)</f>
        <v>0</v>
      </c>
      <c r="BI171" s="201">
        <f>IF(N171="nulová",J171,0)</f>
        <v>0</v>
      </c>
      <c r="BJ171" s="15" t="s">
        <v>87</v>
      </c>
      <c r="BK171" s="201">
        <f>ROUND(I171*H171,2)</f>
        <v>0</v>
      </c>
      <c r="BL171" s="15" t="s">
        <v>184</v>
      </c>
      <c r="BM171" s="200" t="s">
        <v>1118</v>
      </c>
    </row>
    <row r="172" spans="1:47" s="2" customFormat="1" ht="19.5">
      <c r="A172" s="32"/>
      <c r="B172" s="33"/>
      <c r="C172" s="34"/>
      <c r="D172" s="202" t="s">
        <v>186</v>
      </c>
      <c r="E172" s="34"/>
      <c r="F172" s="203" t="s">
        <v>583</v>
      </c>
      <c r="G172" s="34"/>
      <c r="H172" s="34"/>
      <c r="I172" s="204"/>
      <c r="J172" s="34"/>
      <c r="K172" s="34"/>
      <c r="L172" s="37"/>
      <c r="M172" s="205"/>
      <c r="N172" s="206"/>
      <c r="O172" s="69"/>
      <c r="P172" s="69"/>
      <c r="Q172" s="69"/>
      <c r="R172" s="69"/>
      <c r="S172" s="69"/>
      <c r="T172" s="70"/>
      <c r="U172" s="32"/>
      <c r="V172" s="32"/>
      <c r="W172" s="32"/>
      <c r="X172" s="32"/>
      <c r="Y172" s="32"/>
      <c r="Z172" s="32"/>
      <c r="AA172" s="32"/>
      <c r="AB172" s="32"/>
      <c r="AC172" s="32"/>
      <c r="AD172" s="32"/>
      <c r="AE172" s="32"/>
      <c r="AT172" s="15" t="s">
        <v>186</v>
      </c>
      <c r="AU172" s="15" t="s">
        <v>89</v>
      </c>
    </row>
    <row r="173" spans="1:47" s="2" customFormat="1" ht="19.5">
      <c r="A173" s="32"/>
      <c r="B173" s="33"/>
      <c r="C173" s="34"/>
      <c r="D173" s="202" t="s">
        <v>188</v>
      </c>
      <c r="E173" s="34"/>
      <c r="F173" s="207" t="s">
        <v>1119</v>
      </c>
      <c r="G173" s="34"/>
      <c r="H173" s="34"/>
      <c r="I173" s="204"/>
      <c r="J173" s="34"/>
      <c r="K173" s="34"/>
      <c r="L173" s="37"/>
      <c r="M173" s="205"/>
      <c r="N173" s="206"/>
      <c r="O173" s="69"/>
      <c r="P173" s="69"/>
      <c r="Q173" s="69"/>
      <c r="R173" s="69"/>
      <c r="S173" s="69"/>
      <c r="T173" s="70"/>
      <c r="U173" s="32"/>
      <c r="V173" s="32"/>
      <c r="W173" s="32"/>
      <c r="X173" s="32"/>
      <c r="Y173" s="32"/>
      <c r="Z173" s="32"/>
      <c r="AA173" s="32"/>
      <c r="AB173" s="32"/>
      <c r="AC173" s="32"/>
      <c r="AD173" s="32"/>
      <c r="AE173" s="32"/>
      <c r="AT173" s="15" t="s">
        <v>188</v>
      </c>
      <c r="AU173" s="15" t="s">
        <v>89</v>
      </c>
    </row>
    <row r="174" spans="1:65" s="2" customFormat="1" ht="24.2" customHeight="1">
      <c r="A174" s="32"/>
      <c r="B174" s="33"/>
      <c r="C174" s="189" t="s">
        <v>252</v>
      </c>
      <c r="D174" s="189" t="s">
        <v>179</v>
      </c>
      <c r="E174" s="190" t="s">
        <v>306</v>
      </c>
      <c r="F174" s="191" t="s">
        <v>307</v>
      </c>
      <c r="G174" s="192" t="s">
        <v>182</v>
      </c>
      <c r="H174" s="193">
        <v>35.679</v>
      </c>
      <c r="I174" s="194"/>
      <c r="J174" s="195">
        <f>ROUND(I174*H174,2)</f>
        <v>0</v>
      </c>
      <c r="K174" s="191" t="s">
        <v>183</v>
      </c>
      <c r="L174" s="37"/>
      <c r="M174" s="196" t="s">
        <v>1</v>
      </c>
      <c r="N174" s="197" t="s">
        <v>45</v>
      </c>
      <c r="O174" s="69"/>
      <c r="P174" s="198">
        <f>O174*H174</f>
        <v>0</v>
      </c>
      <c r="Q174" s="198">
        <v>0.3719</v>
      </c>
      <c r="R174" s="198">
        <f>Q174*H174</f>
        <v>13.2690201</v>
      </c>
      <c r="S174" s="198">
        <v>0</v>
      </c>
      <c r="T174" s="199">
        <f>S174*H174</f>
        <v>0</v>
      </c>
      <c r="U174" s="32"/>
      <c r="V174" s="32"/>
      <c r="W174" s="32"/>
      <c r="X174" s="32"/>
      <c r="Y174" s="32"/>
      <c r="Z174" s="32"/>
      <c r="AA174" s="32"/>
      <c r="AB174" s="32"/>
      <c r="AC174" s="32"/>
      <c r="AD174" s="32"/>
      <c r="AE174" s="32"/>
      <c r="AR174" s="200" t="s">
        <v>184</v>
      </c>
      <c r="AT174" s="200" t="s">
        <v>179</v>
      </c>
      <c r="AU174" s="200" t="s">
        <v>89</v>
      </c>
      <c r="AY174" s="15" t="s">
        <v>177</v>
      </c>
      <c r="BE174" s="201">
        <f>IF(N174="základní",J174,0)</f>
        <v>0</v>
      </c>
      <c r="BF174" s="201">
        <f>IF(N174="snížená",J174,0)</f>
        <v>0</v>
      </c>
      <c r="BG174" s="201">
        <f>IF(N174="zákl. přenesená",J174,0)</f>
        <v>0</v>
      </c>
      <c r="BH174" s="201">
        <f>IF(N174="sníž. přenesená",J174,0)</f>
        <v>0</v>
      </c>
      <c r="BI174" s="201">
        <f>IF(N174="nulová",J174,0)</f>
        <v>0</v>
      </c>
      <c r="BJ174" s="15" t="s">
        <v>87</v>
      </c>
      <c r="BK174" s="201">
        <f>ROUND(I174*H174,2)</f>
        <v>0</v>
      </c>
      <c r="BL174" s="15" t="s">
        <v>184</v>
      </c>
      <c r="BM174" s="200" t="s">
        <v>1120</v>
      </c>
    </row>
    <row r="175" spans="1:47" s="2" customFormat="1" ht="19.5">
      <c r="A175" s="32"/>
      <c r="B175" s="33"/>
      <c r="C175" s="34"/>
      <c r="D175" s="202" t="s">
        <v>186</v>
      </c>
      <c r="E175" s="34"/>
      <c r="F175" s="203" t="s">
        <v>309</v>
      </c>
      <c r="G175" s="34"/>
      <c r="H175" s="34"/>
      <c r="I175" s="204"/>
      <c r="J175" s="34"/>
      <c r="K175" s="34"/>
      <c r="L175" s="37"/>
      <c r="M175" s="205"/>
      <c r="N175" s="206"/>
      <c r="O175" s="69"/>
      <c r="P175" s="69"/>
      <c r="Q175" s="69"/>
      <c r="R175" s="69"/>
      <c r="S175" s="69"/>
      <c r="T175" s="70"/>
      <c r="U175" s="32"/>
      <c r="V175" s="32"/>
      <c r="W175" s="32"/>
      <c r="X175" s="32"/>
      <c r="Y175" s="32"/>
      <c r="Z175" s="32"/>
      <c r="AA175" s="32"/>
      <c r="AB175" s="32"/>
      <c r="AC175" s="32"/>
      <c r="AD175" s="32"/>
      <c r="AE175" s="32"/>
      <c r="AT175" s="15" t="s">
        <v>186</v>
      </c>
      <c r="AU175" s="15" t="s">
        <v>89</v>
      </c>
    </row>
    <row r="176" spans="1:47" s="2" customFormat="1" ht="39">
      <c r="A176" s="32"/>
      <c r="B176" s="33"/>
      <c r="C176" s="34"/>
      <c r="D176" s="202" t="s">
        <v>188</v>
      </c>
      <c r="E176" s="34"/>
      <c r="F176" s="207" t="s">
        <v>1121</v>
      </c>
      <c r="G176" s="34"/>
      <c r="H176" s="34"/>
      <c r="I176" s="204"/>
      <c r="J176" s="34"/>
      <c r="K176" s="34"/>
      <c r="L176" s="37"/>
      <c r="M176" s="205"/>
      <c r="N176" s="206"/>
      <c r="O176" s="69"/>
      <c r="P176" s="69"/>
      <c r="Q176" s="69"/>
      <c r="R176" s="69"/>
      <c r="S176" s="69"/>
      <c r="T176" s="70"/>
      <c r="U176" s="32"/>
      <c r="V176" s="32"/>
      <c r="W176" s="32"/>
      <c r="X176" s="32"/>
      <c r="Y176" s="32"/>
      <c r="Z176" s="32"/>
      <c r="AA176" s="32"/>
      <c r="AB176" s="32"/>
      <c r="AC176" s="32"/>
      <c r="AD176" s="32"/>
      <c r="AE176" s="32"/>
      <c r="AT176" s="15" t="s">
        <v>188</v>
      </c>
      <c r="AU176" s="15" t="s">
        <v>89</v>
      </c>
    </row>
    <row r="177" spans="1:65" s="2" customFormat="1" ht="24.2" customHeight="1">
      <c r="A177" s="32"/>
      <c r="B177" s="33"/>
      <c r="C177" s="189" t="s">
        <v>258</v>
      </c>
      <c r="D177" s="189" t="s">
        <v>179</v>
      </c>
      <c r="E177" s="190" t="s">
        <v>312</v>
      </c>
      <c r="F177" s="191" t="s">
        <v>313</v>
      </c>
      <c r="G177" s="192" t="s">
        <v>182</v>
      </c>
      <c r="H177" s="193">
        <v>32.042</v>
      </c>
      <c r="I177" s="194"/>
      <c r="J177" s="195">
        <f>ROUND(I177*H177,2)</f>
        <v>0</v>
      </c>
      <c r="K177" s="191" t="s">
        <v>183</v>
      </c>
      <c r="L177" s="37"/>
      <c r="M177" s="196" t="s">
        <v>1</v>
      </c>
      <c r="N177" s="197" t="s">
        <v>45</v>
      </c>
      <c r="O177" s="69"/>
      <c r="P177" s="198">
        <f>O177*H177</f>
        <v>0</v>
      </c>
      <c r="Q177" s="198">
        <v>0.18463</v>
      </c>
      <c r="R177" s="198">
        <f>Q177*H177</f>
        <v>5.91591446</v>
      </c>
      <c r="S177" s="198">
        <v>0</v>
      </c>
      <c r="T177" s="199">
        <f>S177*H177</f>
        <v>0</v>
      </c>
      <c r="U177" s="32"/>
      <c r="V177" s="32"/>
      <c r="W177" s="32"/>
      <c r="X177" s="32"/>
      <c r="Y177" s="32"/>
      <c r="Z177" s="32"/>
      <c r="AA177" s="32"/>
      <c r="AB177" s="32"/>
      <c r="AC177" s="32"/>
      <c r="AD177" s="32"/>
      <c r="AE177" s="32"/>
      <c r="AR177" s="200" t="s">
        <v>184</v>
      </c>
      <c r="AT177" s="200" t="s">
        <v>179</v>
      </c>
      <c r="AU177" s="200" t="s">
        <v>89</v>
      </c>
      <c r="AY177" s="15" t="s">
        <v>177</v>
      </c>
      <c r="BE177" s="201">
        <f>IF(N177="základní",J177,0)</f>
        <v>0</v>
      </c>
      <c r="BF177" s="201">
        <f>IF(N177="snížená",J177,0)</f>
        <v>0</v>
      </c>
      <c r="BG177" s="201">
        <f>IF(N177="zákl. přenesená",J177,0)</f>
        <v>0</v>
      </c>
      <c r="BH177" s="201">
        <f>IF(N177="sníž. přenesená",J177,0)</f>
        <v>0</v>
      </c>
      <c r="BI177" s="201">
        <f>IF(N177="nulová",J177,0)</f>
        <v>0</v>
      </c>
      <c r="BJ177" s="15" t="s">
        <v>87</v>
      </c>
      <c r="BK177" s="201">
        <f>ROUND(I177*H177,2)</f>
        <v>0</v>
      </c>
      <c r="BL177" s="15" t="s">
        <v>184</v>
      </c>
      <c r="BM177" s="200" t="s">
        <v>1122</v>
      </c>
    </row>
    <row r="178" spans="1:47" s="2" customFormat="1" ht="29.25">
      <c r="A178" s="32"/>
      <c r="B178" s="33"/>
      <c r="C178" s="34"/>
      <c r="D178" s="202" t="s">
        <v>186</v>
      </c>
      <c r="E178" s="34"/>
      <c r="F178" s="203" t="s">
        <v>315</v>
      </c>
      <c r="G178" s="34"/>
      <c r="H178" s="34"/>
      <c r="I178" s="204"/>
      <c r="J178" s="34"/>
      <c r="K178" s="34"/>
      <c r="L178" s="37"/>
      <c r="M178" s="205"/>
      <c r="N178" s="206"/>
      <c r="O178" s="69"/>
      <c r="P178" s="69"/>
      <c r="Q178" s="69"/>
      <c r="R178" s="69"/>
      <c r="S178" s="69"/>
      <c r="T178" s="70"/>
      <c r="U178" s="32"/>
      <c r="V178" s="32"/>
      <c r="W178" s="32"/>
      <c r="X178" s="32"/>
      <c r="Y178" s="32"/>
      <c r="Z178" s="32"/>
      <c r="AA178" s="32"/>
      <c r="AB178" s="32"/>
      <c r="AC178" s="32"/>
      <c r="AD178" s="32"/>
      <c r="AE178" s="32"/>
      <c r="AT178" s="15" t="s">
        <v>186</v>
      </c>
      <c r="AU178" s="15" t="s">
        <v>89</v>
      </c>
    </row>
    <row r="179" spans="1:47" s="2" customFormat="1" ht="39">
      <c r="A179" s="32"/>
      <c r="B179" s="33"/>
      <c r="C179" s="34"/>
      <c r="D179" s="202" t="s">
        <v>188</v>
      </c>
      <c r="E179" s="34"/>
      <c r="F179" s="207" t="s">
        <v>1123</v>
      </c>
      <c r="G179" s="34"/>
      <c r="H179" s="34"/>
      <c r="I179" s="204"/>
      <c r="J179" s="34"/>
      <c r="K179" s="34"/>
      <c r="L179" s="37"/>
      <c r="M179" s="205"/>
      <c r="N179" s="206"/>
      <c r="O179" s="69"/>
      <c r="P179" s="69"/>
      <c r="Q179" s="69"/>
      <c r="R179" s="69"/>
      <c r="S179" s="69"/>
      <c r="T179" s="70"/>
      <c r="U179" s="32"/>
      <c r="V179" s="32"/>
      <c r="W179" s="32"/>
      <c r="X179" s="32"/>
      <c r="Y179" s="32"/>
      <c r="Z179" s="32"/>
      <c r="AA179" s="32"/>
      <c r="AB179" s="32"/>
      <c r="AC179" s="32"/>
      <c r="AD179" s="32"/>
      <c r="AE179" s="32"/>
      <c r="AT179" s="15" t="s">
        <v>188</v>
      </c>
      <c r="AU179" s="15" t="s">
        <v>89</v>
      </c>
    </row>
    <row r="180" spans="1:65" s="2" customFormat="1" ht="14.45" customHeight="1">
      <c r="A180" s="32"/>
      <c r="B180" s="33"/>
      <c r="C180" s="189" t="s">
        <v>260</v>
      </c>
      <c r="D180" s="189" t="s">
        <v>179</v>
      </c>
      <c r="E180" s="190" t="s">
        <v>318</v>
      </c>
      <c r="F180" s="191" t="s">
        <v>319</v>
      </c>
      <c r="G180" s="192" t="s">
        <v>182</v>
      </c>
      <c r="H180" s="193">
        <v>1326.86</v>
      </c>
      <c r="I180" s="194"/>
      <c r="J180" s="195">
        <f>ROUND(I180*H180,2)</f>
        <v>0</v>
      </c>
      <c r="K180" s="191" t="s">
        <v>183</v>
      </c>
      <c r="L180" s="37"/>
      <c r="M180" s="196" t="s">
        <v>1</v>
      </c>
      <c r="N180" s="197" t="s">
        <v>45</v>
      </c>
      <c r="O180" s="69"/>
      <c r="P180" s="198">
        <f>O180*H180</f>
        <v>0</v>
      </c>
      <c r="Q180" s="198">
        <v>0.23</v>
      </c>
      <c r="R180" s="198">
        <f>Q180*H180</f>
        <v>305.1778</v>
      </c>
      <c r="S180" s="198">
        <v>0</v>
      </c>
      <c r="T180" s="199">
        <f>S180*H180</f>
        <v>0</v>
      </c>
      <c r="U180" s="32"/>
      <c r="V180" s="32"/>
      <c r="W180" s="32"/>
      <c r="X180" s="32"/>
      <c r="Y180" s="32"/>
      <c r="Z180" s="32"/>
      <c r="AA180" s="32"/>
      <c r="AB180" s="32"/>
      <c r="AC180" s="32"/>
      <c r="AD180" s="32"/>
      <c r="AE180" s="32"/>
      <c r="AR180" s="200" t="s">
        <v>184</v>
      </c>
      <c r="AT180" s="200" t="s">
        <v>179</v>
      </c>
      <c r="AU180" s="200" t="s">
        <v>89</v>
      </c>
      <c r="AY180" s="15" t="s">
        <v>177</v>
      </c>
      <c r="BE180" s="201">
        <f>IF(N180="základní",J180,0)</f>
        <v>0</v>
      </c>
      <c r="BF180" s="201">
        <f>IF(N180="snížená",J180,0)</f>
        <v>0</v>
      </c>
      <c r="BG180" s="201">
        <f>IF(N180="zákl. přenesená",J180,0)</f>
        <v>0</v>
      </c>
      <c r="BH180" s="201">
        <f>IF(N180="sníž. přenesená",J180,0)</f>
        <v>0</v>
      </c>
      <c r="BI180" s="201">
        <f>IF(N180="nulová",J180,0)</f>
        <v>0</v>
      </c>
      <c r="BJ180" s="15" t="s">
        <v>87</v>
      </c>
      <c r="BK180" s="201">
        <f>ROUND(I180*H180,2)</f>
        <v>0</v>
      </c>
      <c r="BL180" s="15" t="s">
        <v>184</v>
      </c>
      <c r="BM180" s="200" t="s">
        <v>1124</v>
      </c>
    </row>
    <row r="181" spans="1:47" s="2" customFormat="1" ht="19.5">
      <c r="A181" s="32"/>
      <c r="B181" s="33"/>
      <c r="C181" s="34"/>
      <c r="D181" s="202" t="s">
        <v>186</v>
      </c>
      <c r="E181" s="34"/>
      <c r="F181" s="203" t="s">
        <v>321</v>
      </c>
      <c r="G181" s="34"/>
      <c r="H181" s="34"/>
      <c r="I181" s="204"/>
      <c r="J181" s="34"/>
      <c r="K181" s="34"/>
      <c r="L181" s="37"/>
      <c r="M181" s="205"/>
      <c r="N181" s="206"/>
      <c r="O181" s="69"/>
      <c r="P181" s="69"/>
      <c r="Q181" s="69"/>
      <c r="R181" s="69"/>
      <c r="S181" s="69"/>
      <c r="T181" s="70"/>
      <c r="U181" s="32"/>
      <c r="V181" s="32"/>
      <c r="W181" s="32"/>
      <c r="X181" s="32"/>
      <c r="Y181" s="32"/>
      <c r="Z181" s="32"/>
      <c r="AA181" s="32"/>
      <c r="AB181" s="32"/>
      <c r="AC181" s="32"/>
      <c r="AD181" s="32"/>
      <c r="AE181" s="32"/>
      <c r="AT181" s="15" t="s">
        <v>186</v>
      </c>
      <c r="AU181" s="15" t="s">
        <v>89</v>
      </c>
    </row>
    <row r="182" spans="1:47" s="2" customFormat="1" ht="19.5">
      <c r="A182" s="32"/>
      <c r="B182" s="33"/>
      <c r="C182" s="34"/>
      <c r="D182" s="202" t="s">
        <v>188</v>
      </c>
      <c r="E182" s="34"/>
      <c r="F182" s="207" t="s">
        <v>558</v>
      </c>
      <c r="G182" s="34"/>
      <c r="H182" s="34"/>
      <c r="I182" s="204"/>
      <c r="J182" s="34"/>
      <c r="K182" s="34"/>
      <c r="L182" s="37"/>
      <c r="M182" s="205"/>
      <c r="N182" s="206"/>
      <c r="O182" s="69"/>
      <c r="P182" s="69"/>
      <c r="Q182" s="69"/>
      <c r="R182" s="69"/>
      <c r="S182" s="69"/>
      <c r="T182" s="70"/>
      <c r="U182" s="32"/>
      <c r="V182" s="32"/>
      <c r="W182" s="32"/>
      <c r="X182" s="32"/>
      <c r="Y182" s="32"/>
      <c r="Z182" s="32"/>
      <c r="AA182" s="32"/>
      <c r="AB182" s="32"/>
      <c r="AC182" s="32"/>
      <c r="AD182" s="32"/>
      <c r="AE182" s="32"/>
      <c r="AT182" s="15" t="s">
        <v>188</v>
      </c>
      <c r="AU182" s="15" t="s">
        <v>89</v>
      </c>
    </row>
    <row r="183" spans="1:65" s="2" customFormat="1" ht="24.2" customHeight="1">
      <c r="A183" s="32"/>
      <c r="B183" s="33"/>
      <c r="C183" s="189" t="s">
        <v>266</v>
      </c>
      <c r="D183" s="189" t="s">
        <v>179</v>
      </c>
      <c r="E183" s="190" t="s">
        <v>594</v>
      </c>
      <c r="F183" s="191" t="s">
        <v>595</v>
      </c>
      <c r="G183" s="192" t="s">
        <v>182</v>
      </c>
      <c r="H183" s="193">
        <v>5255.304</v>
      </c>
      <c r="I183" s="194"/>
      <c r="J183" s="195">
        <f>ROUND(I183*H183,2)</f>
        <v>0</v>
      </c>
      <c r="K183" s="191" t="s">
        <v>183</v>
      </c>
      <c r="L183" s="37"/>
      <c r="M183" s="196" t="s">
        <v>1</v>
      </c>
      <c r="N183" s="197" t="s">
        <v>45</v>
      </c>
      <c r="O183" s="69"/>
      <c r="P183" s="198">
        <f>O183*H183</f>
        <v>0</v>
      </c>
      <c r="Q183" s="198">
        <v>0.01585</v>
      </c>
      <c r="R183" s="198">
        <f>Q183*H183</f>
        <v>83.2965684</v>
      </c>
      <c r="S183" s="198">
        <v>0</v>
      </c>
      <c r="T183" s="199">
        <f>S183*H183</f>
        <v>0</v>
      </c>
      <c r="U183" s="32"/>
      <c r="V183" s="32"/>
      <c r="W183" s="32"/>
      <c r="X183" s="32"/>
      <c r="Y183" s="32"/>
      <c r="Z183" s="32"/>
      <c r="AA183" s="32"/>
      <c r="AB183" s="32"/>
      <c r="AC183" s="32"/>
      <c r="AD183" s="32"/>
      <c r="AE183" s="32"/>
      <c r="AR183" s="200" t="s">
        <v>184</v>
      </c>
      <c r="AT183" s="200" t="s">
        <v>179</v>
      </c>
      <c r="AU183" s="200" t="s">
        <v>89</v>
      </c>
      <c r="AY183" s="15" t="s">
        <v>177</v>
      </c>
      <c r="BE183" s="201">
        <f>IF(N183="základní",J183,0)</f>
        <v>0</v>
      </c>
      <c r="BF183" s="201">
        <f>IF(N183="snížená",J183,0)</f>
        <v>0</v>
      </c>
      <c r="BG183" s="201">
        <f>IF(N183="zákl. přenesená",J183,0)</f>
        <v>0</v>
      </c>
      <c r="BH183" s="201">
        <f>IF(N183="sníž. přenesená",J183,0)</f>
        <v>0</v>
      </c>
      <c r="BI183" s="201">
        <f>IF(N183="nulová",J183,0)</f>
        <v>0</v>
      </c>
      <c r="BJ183" s="15" t="s">
        <v>87</v>
      </c>
      <c r="BK183" s="201">
        <f>ROUND(I183*H183,2)</f>
        <v>0</v>
      </c>
      <c r="BL183" s="15" t="s">
        <v>184</v>
      </c>
      <c r="BM183" s="200" t="s">
        <v>1125</v>
      </c>
    </row>
    <row r="184" spans="1:47" s="2" customFormat="1" ht="29.25">
      <c r="A184" s="32"/>
      <c r="B184" s="33"/>
      <c r="C184" s="34"/>
      <c r="D184" s="202" t="s">
        <v>186</v>
      </c>
      <c r="E184" s="34"/>
      <c r="F184" s="203" t="s">
        <v>597</v>
      </c>
      <c r="G184" s="34"/>
      <c r="H184" s="34"/>
      <c r="I184" s="204"/>
      <c r="J184" s="34"/>
      <c r="K184" s="34"/>
      <c r="L184" s="37"/>
      <c r="M184" s="205"/>
      <c r="N184" s="206"/>
      <c r="O184" s="69"/>
      <c r="P184" s="69"/>
      <c r="Q184" s="69"/>
      <c r="R184" s="69"/>
      <c r="S184" s="69"/>
      <c r="T184" s="70"/>
      <c r="U184" s="32"/>
      <c r="V184" s="32"/>
      <c r="W184" s="32"/>
      <c r="X184" s="32"/>
      <c r="Y184" s="32"/>
      <c r="Z184" s="32"/>
      <c r="AA184" s="32"/>
      <c r="AB184" s="32"/>
      <c r="AC184" s="32"/>
      <c r="AD184" s="32"/>
      <c r="AE184" s="32"/>
      <c r="AT184" s="15" t="s">
        <v>186</v>
      </c>
      <c r="AU184" s="15" t="s">
        <v>89</v>
      </c>
    </row>
    <row r="185" spans="1:65" s="2" customFormat="1" ht="24.2" customHeight="1">
      <c r="A185" s="32"/>
      <c r="B185" s="33"/>
      <c r="C185" s="189" t="s">
        <v>7</v>
      </c>
      <c r="D185" s="189" t="s">
        <v>179</v>
      </c>
      <c r="E185" s="190" t="s">
        <v>599</v>
      </c>
      <c r="F185" s="191" t="s">
        <v>600</v>
      </c>
      <c r="G185" s="192" t="s">
        <v>182</v>
      </c>
      <c r="H185" s="193">
        <v>5255.304</v>
      </c>
      <c r="I185" s="194"/>
      <c r="J185" s="195">
        <f>ROUND(I185*H185,2)</f>
        <v>0</v>
      </c>
      <c r="K185" s="191" t="s">
        <v>183</v>
      </c>
      <c r="L185" s="37"/>
      <c r="M185" s="196" t="s">
        <v>1</v>
      </c>
      <c r="N185" s="197" t="s">
        <v>45</v>
      </c>
      <c r="O185" s="69"/>
      <c r="P185" s="198">
        <f>O185*H185</f>
        <v>0</v>
      </c>
      <c r="Q185" s="198">
        <v>0.0317</v>
      </c>
      <c r="R185" s="198">
        <f>Q185*H185</f>
        <v>166.5931368</v>
      </c>
      <c r="S185" s="198">
        <v>0</v>
      </c>
      <c r="T185" s="199">
        <f>S185*H185</f>
        <v>0</v>
      </c>
      <c r="U185" s="32"/>
      <c r="V185" s="32"/>
      <c r="W185" s="32"/>
      <c r="X185" s="32"/>
      <c r="Y185" s="32"/>
      <c r="Z185" s="32"/>
      <c r="AA185" s="32"/>
      <c r="AB185" s="32"/>
      <c r="AC185" s="32"/>
      <c r="AD185" s="32"/>
      <c r="AE185" s="32"/>
      <c r="AR185" s="200" t="s">
        <v>184</v>
      </c>
      <c r="AT185" s="200" t="s">
        <v>179</v>
      </c>
      <c r="AU185" s="200" t="s">
        <v>89</v>
      </c>
      <c r="AY185" s="15" t="s">
        <v>177</v>
      </c>
      <c r="BE185" s="201">
        <f>IF(N185="základní",J185,0)</f>
        <v>0</v>
      </c>
      <c r="BF185" s="201">
        <f>IF(N185="snížená",J185,0)</f>
        <v>0</v>
      </c>
      <c r="BG185" s="201">
        <f>IF(N185="zákl. přenesená",J185,0)</f>
        <v>0</v>
      </c>
      <c r="BH185" s="201">
        <f>IF(N185="sníž. přenesená",J185,0)</f>
        <v>0</v>
      </c>
      <c r="BI185" s="201">
        <f>IF(N185="nulová",J185,0)</f>
        <v>0</v>
      </c>
      <c r="BJ185" s="15" t="s">
        <v>87</v>
      </c>
      <c r="BK185" s="201">
        <f>ROUND(I185*H185,2)</f>
        <v>0</v>
      </c>
      <c r="BL185" s="15" t="s">
        <v>184</v>
      </c>
      <c r="BM185" s="200" t="s">
        <v>1126</v>
      </c>
    </row>
    <row r="186" spans="1:47" s="2" customFormat="1" ht="29.25">
      <c r="A186" s="32"/>
      <c r="B186" s="33"/>
      <c r="C186" s="34"/>
      <c r="D186" s="202" t="s">
        <v>186</v>
      </c>
      <c r="E186" s="34"/>
      <c r="F186" s="203" t="s">
        <v>602</v>
      </c>
      <c r="G186" s="34"/>
      <c r="H186" s="34"/>
      <c r="I186" s="204"/>
      <c r="J186" s="34"/>
      <c r="K186" s="34"/>
      <c r="L186" s="37"/>
      <c r="M186" s="205"/>
      <c r="N186" s="206"/>
      <c r="O186" s="69"/>
      <c r="P186" s="69"/>
      <c r="Q186" s="69"/>
      <c r="R186" s="69"/>
      <c r="S186" s="69"/>
      <c r="T186" s="70"/>
      <c r="U186" s="32"/>
      <c r="V186" s="32"/>
      <c r="W186" s="32"/>
      <c r="X186" s="32"/>
      <c r="Y186" s="32"/>
      <c r="Z186" s="32"/>
      <c r="AA186" s="32"/>
      <c r="AB186" s="32"/>
      <c r="AC186" s="32"/>
      <c r="AD186" s="32"/>
      <c r="AE186" s="32"/>
      <c r="AT186" s="15" t="s">
        <v>186</v>
      </c>
      <c r="AU186" s="15" t="s">
        <v>89</v>
      </c>
    </row>
    <row r="187" spans="1:65" s="2" customFormat="1" ht="24.2" customHeight="1">
      <c r="A187" s="32"/>
      <c r="B187" s="33"/>
      <c r="C187" s="189" t="s">
        <v>276</v>
      </c>
      <c r="D187" s="189" t="s">
        <v>179</v>
      </c>
      <c r="E187" s="190" t="s">
        <v>324</v>
      </c>
      <c r="F187" s="191" t="s">
        <v>325</v>
      </c>
      <c r="G187" s="192" t="s">
        <v>182</v>
      </c>
      <c r="H187" s="193">
        <v>33.846</v>
      </c>
      <c r="I187" s="194"/>
      <c r="J187" s="195">
        <f>ROUND(I187*H187,2)</f>
        <v>0</v>
      </c>
      <c r="K187" s="191" t="s">
        <v>183</v>
      </c>
      <c r="L187" s="37"/>
      <c r="M187" s="196" t="s">
        <v>1</v>
      </c>
      <c r="N187" s="197" t="s">
        <v>45</v>
      </c>
      <c r="O187" s="69"/>
      <c r="P187" s="198">
        <f>O187*H187</f>
        <v>0</v>
      </c>
      <c r="Q187" s="198">
        <v>0.00561</v>
      </c>
      <c r="R187" s="198">
        <f>Q187*H187</f>
        <v>0.18987605999999999</v>
      </c>
      <c r="S187" s="198">
        <v>0</v>
      </c>
      <c r="T187" s="199">
        <f>S187*H187</f>
        <v>0</v>
      </c>
      <c r="U187" s="32"/>
      <c r="V187" s="32"/>
      <c r="W187" s="32"/>
      <c r="X187" s="32"/>
      <c r="Y187" s="32"/>
      <c r="Z187" s="32"/>
      <c r="AA187" s="32"/>
      <c r="AB187" s="32"/>
      <c r="AC187" s="32"/>
      <c r="AD187" s="32"/>
      <c r="AE187" s="32"/>
      <c r="AR187" s="200" t="s">
        <v>184</v>
      </c>
      <c r="AT187" s="200" t="s">
        <v>179</v>
      </c>
      <c r="AU187" s="200" t="s">
        <v>89</v>
      </c>
      <c r="AY187" s="15" t="s">
        <v>177</v>
      </c>
      <c r="BE187" s="201">
        <f>IF(N187="základní",J187,0)</f>
        <v>0</v>
      </c>
      <c r="BF187" s="201">
        <f>IF(N187="snížená",J187,0)</f>
        <v>0</v>
      </c>
      <c r="BG187" s="201">
        <f>IF(N187="zákl. přenesená",J187,0)</f>
        <v>0</v>
      </c>
      <c r="BH187" s="201">
        <f>IF(N187="sníž. přenesená",J187,0)</f>
        <v>0</v>
      </c>
      <c r="BI187" s="201">
        <f>IF(N187="nulová",J187,0)</f>
        <v>0</v>
      </c>
      <c r="BJ187" s="15" t="s">
        <v>87</v>
      </c>
      <c r="BK187" s="201">
        <f>ROUND(I187*H187,2)</f>
        <v>0</v>
      </c>
      <c r="BL187" s="15" t="s">
        <v>184</v>
      </c>
      <c r="BM187" s="200" t="s">
        <v>1127</v>
      </c>
    </row>
    <row r="188" spans="1:47" s="2" customFormat="1" ht="19.5">
      <c r="A188" s="32"/>
      <c r="B188" s="33"/>
      <c r="C188" s="34"/>
      <c r="D188" s="202" t="s">
        <v>186</v>
      </c>
      <c r="E188" s="34"/>
      <c r="F188" s="203" t="s">
        <v>327</v>
      </c>
      <c r="G188" s="34"/>
      <c r="H188" s="34"/>
      <c r="I188" s="204"/>
      <c r="J188" s="34"/>
      <c r="K188" s="34"/>
      <c r="L188" s="37"/>
      <c r="M188" s="205"/>
      <c r="N188" s="206"/>
      <c r="O188" s="69"/>
      <c r="P188" s="69"/>
      <c r="Q188" s="69"/>
      <c r="R188" s="69"/>
      <c r="S188" s="69"/>
      <c r="T188" s="70"/>
      <c r="U188" s="32"/>
      <c r="V188" s="32"/>
      <c r="W188" s="32"/>
      <c r="X188" s="32"/>
      <c r="Y188" s="32"/>
      <c r="Z188" s="32"/>
      <c r="AA188" s="32"/>
      <c r="AB188" s="32"/>
      <c r="AC188" s="32"/>
      <c r="AD188" s="32"/>
      <c r="AE188" s="32"/>
      <c r="AT188" s="15" t="s">
        <v>186</v>
      </c>
      <c r="AU188" s="15" t="s">
        <v>89</v>
      </c>
    </row>
    <row r="189" spans="1:47" s="2" customFormat="1" ht="39">
      <c r="A189" s="32"/>
      <c r="B189" s="33"/>
      <c r="C189" s="34"/>
      <c r="D189" s="202" t="s">
        <v>188</v>
      </c>
      <c r="E189" s="34"/>
      <c r="F189" s="207" t="s">
        <v>1128</v>
      </c>
      <c r="G189" s="34"/>
      <c r="H189" s="34"/>
      <c r="I189" s="204"/>
      <c r="J189" s="34"/>
      <c r="K189" s="34"/>
      <c r="L189" s="37"/>
      <c r="M189" s="205"/>
      <c r="N189" s="206"/>
      <c r="O189" s="69"/>
      <c r="P189" s="69"/>
      <c r="Q189" s="69"/>
      <c r="R189" s="69"/>
      <c r="S189" s="69"/>
      <c r="T189" s="70"/>
      <c r="U189" s="32"/>
      <c r="V189" s="32"/>
      <c r="W189" s="32"/>
      <c r="X189" s="32"/>
      <c r="Y189" s="32"/>
      <c r="Z189" s="32"/>
      <c r="AA189" s="32"/>
      <c r="AB189" s="32"/>
      <c r="AC189" s="32"/>
      <c r="AD189" s="32"/>
      <c r="AE189" s="32"/>
      <c r="AT189" s="15" t="s">
        <v>188</v>
      </c>
      <c r="AU189" s="15" t="s">
        <v>89</v>
      </c>
    </row>
    <row r="190" spans="1:65" s="2" customFormat="1" ht="14.45" customHeight="1">
      <c r="A190" s="32"/>
      <c r="B190" s="33"/>
      <c r="C190" s="189" t="s">
        <v>282</v>
      </c>
      <c r="D190" s="189" t="s">
        <v>179</v>
      </c>
      <c r="E190" s="190" t="s">
        <v>330</v>
      </c>
      <c r="F190" s="191" t="s">
        <v>331</v>
      </c>
      <c r="G190" s="192" t="s">
        <v>182</v>
      </c>
      <c r="H190" s="193">
        <v>30.98</v>
      </c>
      <c r="I190" s="194"/>
      <c r="J190" s="195">
        <f>ROUND(I190*H190,2)</f>
        <v>0</v>
      </c>
      <c r="K190" s="191" t="s">
        <v>183</v>
      </c>
      <c r="L190" s="37"/>
      <c r="M190" s="196" t="s">
        <v>1</v>
      </c>
      <c r="N190" s="197" t="s">
        <v>45</v>
      </c>
      <c r="O190" s="69"/>
      <c r="P190" s="198">
        <f>O190*H190</f>
        <v>0</v>
      </c>
      <c r="Q190" s="198">
        <v>0.00031</v>
      </c>
      <c r="R190" s="198">
        <f>Q190*H190</f>
        <v>0.009603800000000001</v>
      </c>
      <c r="S190" s="198">
        <v>0</v>
      </c>
      <c r="T190" s="199">
        <f>S190*H190</f>
        <v>0</v>
      </c>
      <c r="U190" s="32"/>
      <c r="V190" s="32"/>
      <c r="W190" s="32"/>
      <c r="X190" s="32"/>
      <c r="Y190" s="32"/>
      <c r="Z190" s="32"/>
      <c r="AA190" s="32"/>
      <c r="AB190" s="32"/>
      <c r="AC190" s="32"/>
      <c r="AD190" s="32"/>
      <c r="AE190" s="32"/>
      <c r="AR190" s="200" t="s">
        <v>184</v>
      </c>
      <c r="AT190" s="200" t="s">
        <v>179</v>
      </c>
      <c r="AU190" s="200" t="s">
        <v>89</v>
      </c>
      <c r="AY190" s="15" t="s">
        <v>177</v>
      </c>
      <c r="BE190" s="201">
        <f>IF(N190="základní",J190,0)</f>
        <v>0</v>
      </c>
      <c r="BF190" s="201">
        <f>IF(N190="snížená",J190,0)</f>
        <v>0</v>
      </c>
      <c r="BG190" s="201">
        <f>IF(N190="zákl. přenesená",J190,0)</f>
        <v>0</v>
      </c>
      <c r="BH190" s="201">
        <f>IF(N190="sníž. přenesená",J190,0)</f>
        <v>0</v>
      </c>
      <c r="BI190" s="201">
        <f>IF(N190="nulová",J190,0)</f>
        <v>0</v>
      </c>
      <c r="BJ190" s="15" t="s">
        <v>87</v>
      </c>
      <c r="BK190" s="201">
        <f>ROUND(I190*H190,2)</f>
        <v>0</v>
      </c>
      <c r="BL190" s="15" t="s">
        <v>184</v>
      </c>
      <c r="BM190" s="200" t="s">
        <v>1129</v>
      </c>
    </row>
    <row r="191" spans="1:47" s="2" customFormat="1" ht="19.5">
      <c r="A191" s="32"/>
      <c r="B191" s="33"/>
      <c r="C191" s="34"/>
      <c r="D191" s="202" t="s">
        <v>186</v>
      </c>
      <c r="E191" s="34"/>
      <c r="F191" s="203" t="s">
        <v>333</v>
      </c>
      <c r="G191" s="34"/>
      <c r="H191" s="34"/>
      <c r="I191" s="204"/>
      <c r="J191" s="34"/>
      <c r="K191" s="34"/>
      <c r="L191" s="37"/>
      <c r="M191" s="205"/>
      <c r="N191" s="206"/>
      <c r="O191" s="69"/>
      <c r="P191" s="69"/>
      <c r="Q191" s="69"/>
      <c r="R191" s="69"/>
      <c r="S191" s="69"/>
      <c r="T191" s="70"/>
      <c r="U191" s="32"/>
      <c r="V191" s="32"/>
      <c r="W191" s="32"/>
      <c r="X191" s="32"/>
      <c r="Y191" s="32"/>
      <c r="Z191" s="32"/>
      <c r="AA191" s="32"/>
      <c r="AB191" s="32"/>
      <c r="AC191" s="32"/>
      <c r="AD191" s="32"/>
      <c r="AE191" s="32"/>
      <c r="AT191" s="15" t="s">
        <v>186</v>
      </c>
      <c r="AU191" s="15" t="s">
        <v>89</v>
      </c>
    </row>
    <row r="192" spans="1:47" s="2" customFormat="1" ht="39">
      <c r="A192" s="32"/>
      <c r="B192" s="33"/>
      <c r="C192" s="34"/>
      <c r="D192" s="202" t="s">
        <v>188</v>
      </c>
      <c r="E192" s="34"/>
      <c r="F192" s="207" t="s">
        <v>1130</v>
      </c>
      <c r="G192" s="34"/>
      <c r="H192" s="34"/>
      <c r="I192" s="204"/>
      <c r="J192" s="34"/>
      <c r="K192" s="34"/>
      <c r="L192" s="37"/>
      <c r="M192" s="205"/>
      <c r="N192" s="206"/>
      <c r="O192" s="69"/>
      <c r="P192" s="69"/>
      <c r="Q192" s="69"/>
      <c r="R192" s="69"/>
      <c r="S192" s="69"/>
      <c r="T192" s="70"/>
      <c r="U192" s="32"/>
      <c r="V192" s="32"/>
      <c r="W192" s="32"/>
      <c r="X192" s="32"/>
      <c r="Y192" s="32"/>
      <c r="Z192" s="32"/>
      <c r="AA192" s="32"/>
      <c r="AB192" s="32"/>
      <c r="AC192" s="32"/>
      <c r="AD192" s="32"/>
      <c r="AE192" s="32"/>
      <c r="AT192" s="15" t="s">
        <v>188</v>
      </c>
      <c r="AU192" s="15" t="s">
        <v>89</v>
      </c>
    </row>
    <row r="193" spans="1:65" s="2" customFormat="1" ht="24.2" customHeight="1">
      <c r="A193" s="32"/>
      <c r="B193" s="33"/>
      <c r="C193" s="189" t="s">
        <v>288</v>
      </c>
      <c r="D193" s="189" t="s">
        <v>179</v>
      </c>
      <c r="E193" s="190" t="s">
        <v>336</v>
      </c>
      <c r="F193" s="191" t="s">
        <v>337</v>
      </c>
      <c r="G193" s="192" t="s">
        <v>182</v>
      </c>
      <c r="H193" s="193">
        <v>30.999</v>
      </c>
      <c r="I193" s="194"/>
      <c r="J193" s="195">
        <f>ROUND(I193*H193,2)</f>
        <v>0</v>
      </c>
      <c r="K193" s="191" t="s">
        <v>183</v>
      </c>
      <c r="L193" s="37"/>
      <c r="M193" s="196" t="s">
        <v>1</v>
      </c>
      <c r="N193" s="197" t="s">
        <v>45</v>
      </c>
      <c r="O193" s="69"/>
      <c r="P193" s="198">
        <f>O193*H193</f>
        <v>0</v>
      </c>
      <c r="Q193" s="198">
        <v>0.10373</v>
      </c>
      <c r="R193" s="198">
        <f>Q193*H193</f>
        <v>3.21552627</v>
      </c>
      <c r="S193" s="198">
        <v>0</v>
      </c>
      <c r="T193" s="199">
        <f>S193*H193</f>
        <v>0</v>
      </c>
      <c r="U193" s="32"/>
      <c r="V193" s="32"/>
      <c r="W193" s="32"/>
      <c r="X193" s="32"/>
      <c r="Y193" s="32"/>
      <c r="Z193" s="32"/>
      <c r="AA193" s="32"/>
      <c r="AB193" s="32"/>
      <c r="AC193" s="32"/>
      <c r="AD193" s="32"/>
      <c r="AE193" s="32"/>
      <c r="AR193" s="200" t="s">
        <v>184</v>
      </c>
      <c r="AT193" s="200" t="s">
        <v>179</v>
      </c>
      <c r="AU193" s="200" t="s">
        <v>89</v>
      </c>
      <c r="AY193" s="15" t="s">
        <v>177</v>
      </c>
      <c r="BE193" s="201">
        <f>IF(N193="základní",J193,0)</f>
        <v>0</v>
      </c>
      <c r="BF193" s="201">
        <f>IF(N193="snížená",J193,0)</f>
        <v>0</v>
      </c>
      <c r="BG193" s="201">
        <f>IF(N193="zákl. přenesená",J193,0)</f>
        <v>0</v>
      </c>
      <c r="BH193" s="201">
        <f>IF(N193="sníž. přenesená",J193,0)</f>
        <v>0</v>
      </c>
      <c r="BI193" s="201">
        <f>IF(N193="nulová",J193,0)</f>
        <v>0</v>
      </c>
      <c r="BJ193" s="15" t="s">
        <v>87</v>
      </c>
      <c r="BK193" s="201">
        <f>ROUND(I193*H193,2)</f>
        <v>0</v>
      </c>
      <c r="BL193" s="15" t="s">
        <v>184</v>
      </c>
      <c r="BM193" s="200" t="s">
        <v>1131</v>
      </c>
    </row>
    <row r="194" spans="1:47" s="2" customFormat="1" ht="29.25">
      <c r="A194" s="32"/>
      <c r="B194" s="33"/>
      <c r="C194" s="34"/>
      <c r="D194" s="202" t="s">
        <v>186</v>
      </c>
      <c r="E194" s="34"/>
      <c r="F194" s="203" t="s">
        <v>339</v>
      </c>
      <c r="G194" s="34"/>
      <c r="H194" s="34"/>
      <c r="I194" s="204"/>
      <c r="J194" s="34"/>
      <c r="K194" s="34"/>
      <c r="L194" s="37"/>
      <c r="M194" s="205"/>
      <c r="N194" s="206"/>
      <c r="O194" s="69"/>
      <c r="P194" s="69"/>
      <c r="Q194" s="69"/>
      <c r="R194" s="69"/>
      <c r="S194" s="69"/>
      <c r="T194" s="70"/>
      <c r="U194" s="32"/>
      <c r="V194" s="32"/>
      <c r="W194" s="32"/>
      <c r="X194" s="32"/>
      <c r="Y194" s="32"/>
      <c r="Z194" s="32"/>
      <c r="AA194" s="32"/>
      <c r="AB194" s="32"/>
      <c r="AC194" s="32"/>
      <c r="AD194" s="32"/>
      <c r="AE194" s="32"/>
      <c r="AT194" s="15" t="s">
        <v>186</v>
      </c>
      <c r="AU194" s="15" t="s">
        <v>89</v>
      </c>
    </row>
    <row r="195" spans="1:47" s="2" customFormat="1" ht="39">
      <c r="A195" s="32"/>
      <c r="B195" s="33"/>
      <c r="C195" s="34"/>
      <c r="D195" s="202" t="s">
        <v>188</v>
      </c>
      <c r="E195" s="34"/>
      <c r="F195" s="207" t="s">
        <v>1132</v>
      </c>
      <c r="G195" s="34"/>
      <c r="H195" s="34"/>
      <c r="I195" s="204"/>
      <c r="J195" s="34"/>
      <c r="K195" s="34"/>
      <c r="L195" s="37"/>
      <c r="M195" s="205"/>
      <c r="N195" s="206"/>
      <c r="O195" s="69"/>
      <c r="P195" s="69"/>
      <c r="Q195" s="69"/>
      <c r="R195" s="69"/>
      <c r="S195" s="69"/>
      <c r="T195" s="70"/>
      <c r="U195" s="32"/>
      <c r="V195" s="32"/>
      <c r="W195" s="32"/>
      <c r="X195" s="32"/>
      <c r="Y195" s="32"/>
      <c r="Z195" s="32"/>
      <c r="AA195" s="32"/>
      <c r="AB195" s="32"/>
      <c r="AC195" s="32"/>
      <c r="AD195" s="32"/>
      <c r="AE195" s="32"/>
      <c r="AT195" s="15" t="s">
        <v>188</v>
      </c>
      <c r="AU195" s="15" t="s">
        <v>89</v>
      </c>
    </row>
    <row r="196" spans="2:63" s="12" customFormat="1" ht="22.9" customHeight="1">
      <c r="B196" s="173"/>
      <c r="C196" s="174"/>
      <c r="D196" s="175" t="s">
        <v>79</v>
      </c>
      <c r="E196" s="187" t="s">
        <v>415</v>
      </c>
      <c r="F196" s="187" t="s">
        <v>416</v>
      </c>
      <c r="G196" s="174"/>
      <c r="H196" s="174"/>
      <c r="I196" s="177"/>
      <c r="J196" s="188">
        <f>BK196</f>
        <v>0</v>
      </c>
      <c r="K196" s="174"/>
      <c r="L196" s="179"/>
      <c r="M196" s="180"/>
      <c r="N196" s="181"/>
      <c r="O196" s="181"/>
      <c r="P196" s="182">
        <f>SUM(P197:P198)</f>
        <v>0</v>
      </c>
      <c r="Q196" s="181"/>
      <c r="R196" s="182">
        <f>SUM(R197:R198)</f>
        <v>0</v>
      </c>
      <c r="S196" s="181"/>
      <c r="T196" s="183">
        <f>SUM(T197:T198)</f>
        <v>0</v>
      </c>
      <c r="AR196" s="184" t="s">
        <v>87</v>
      </c>
      <c r="AT196" s="185" t="s">
        <v>79</v>
      </c>
      <c r="AU196" s="185" t="s">
        <v>87</v>
      </c>
      <c r="AY196" s="184" t="s">
        <v>177</v>
      </c>
      <c r="BK196" s="186">
        <f>SUM(BK197:BK198)</f>
        <v>0</v>
      </c>
    </row>
    <row r="197" spans="1:65" s="2" customFormat="1" ht="24.2" customHeight="1">
      <c r="A197" s="32"/>
      <c r="B197" s="33"/>
      <c r="C197" s="189" t="s">
        <v>294</v>
      </c>
      <c r="D197" s="189" t="s">
        <v>179</v>
      </c>
      <c r="E197" s="190" t="s">
        <v>418</v>
      </c>
      <c r="F197" s="191" t="s">
        <v>419</v>
      </c>
      <c r="G197" s="192" t="s">
        <v>231</v>
      </c>
      <c r="H197" s="193">
        <v>6794.075</v>
      </c>
      <c r="I197" s="194"/>
      <c r="J197" s="195">
        <f>ROUND(I197*H197,2)</f>
        <v>0</v>
      </c>
      <c r="K197" s="191" t="s">
        <v>183</v>
      </c>
      <c r="L197" s="37"/>
      <c r="M197" s="196" t="s">
        <v>1</v>
      </c>
      <c r="N197" s="197" t="s">
        <v>45</v>
      </c>
      <c r="O197" s="69"/>
      <c r="P197" s="198">
        <f>O197*H197</f>
        <v>0</v>
      </c>
      <c r="Q197" s="198">
        <v>0</v>
      </c>
      <c r="R197" s="198">
        <f>Q197*H197</f>
        <v>0</v>
      </c>
      <c r="S197" s="198">
        <v>0</v>
      </c>
      <c r="T197" s="199">
        <f>S197*H197</f>
        <v>0</v>
      </c>
      <c r="U197" s="32"/>
      <c r="V197" s="32"/>
      <c r="W197" s="32"/>
      <c r="X197" s="32"/>
      <c r="Y197" s="32"/>
      <c r="Z197" s="32"/>
      <c r="AA197" s="32"/>
      <c r="AB197" s="32"/>
      <c r="AC197" s="32"/>
      <c r="AD197" s="32"/>
      <c r="AE197" s="32"/>
      <c r="AR197" s="200" t="s">
        <v>184</v>
      </c>
      <c r="AT197" s="200" t="s">
        <v>179</v>
      </c>
      <c r="AU197" s="200" t="s">
        <v>89</v>
      </c>
      <c r="AY197" s="15" t="s">
        <v>177</v>
      </c>
      <c r="BE197" s="201">
        <f>IF(N197="základní",J197,0)</f>
        <v>0</v>
      </c>
      <c r="BF197" s="201">
        <f>IF(N197="snížená",J197,0)</f>
        <v>0</v>
      </c>
      <c r="BG197" s="201">
        <f>IF(N197="zákl. přenesená",J197,0)</f>
        <v>0</v>
      </c>
      <c r="BH197" s="201">
        <f>IF(N197="sníž. přenesená",J197,0)</f>
        <v>0</v>
      </c>
      <c r="BI197" s="201">
        <f>IF(N197="nulová",J197,0)</f>
        <v>0</v>
      </c>
      <c r="BJ197" s="15" t="s">
        <v>87</v>
      </c>
      <c r="BK197" s="201">
        <f>ROUND(I197*H197,2)</f>
        <v>0</v>
      </c>
      <c r="BL197" s="15" t="s">
        <v>184</v>
      </c>
      <c r="BM197" s="200" t="s">
        <v>1133</v>
      </c>
    </row>
    <row r="198" spans="1:47" s="2" customFormat="1" ht="29.25">
      <c r="A198" s="32"/>
      <c r="B198" s="33"/>
      <c r="C198" s="34"/>
      <c r="D198" s="202" t="s">
        <v>186</v>
      </c>
      <c r="E198" s="34"/>
      <c r="F198" s="203" t="s">
        <v>421</v>
      </c>
      <c r="G198" s="34"/>
      <c r="H198" s="34"/>
      <c r="I198" s="204"/>
      <c r="J198" s="34"/>
      <c r="K198" s="34"/>
      <c r="L198" s="37"/>
      <c r="M198" s="205"/>
      <c r="N198" s="206"/>
      <c r="O198" s="69"/>
      <c r="P198" s="69"/>
      <c r="Q198" s="69"/>
      <c r="R198" s="69"/>
      <c r="S198" s="69"/>
      <c r="T198" s="70"/>
      <c r="U198" s="32"/>
      <c r="V198" s="32"/>
      <c r="W198" s="32"/>
      <c r="X198" s="32"/>
      <c r="Y198" s="32"/>
      <c r="Z198" s="32"/>
      <c r="AA198" s="32"/>
      <c r="AB198" s="32"/>
      <c r="AC198" s="32"/>
      <c r="AD198" s="32"/>
      <c r="AE198" s="32"/>
      <c r="AT198" s="15" t="s">
        <v>186</v>
      </c>
      <c r="AU198" s="15" t="s">
        <v>89</v>
      </c>
    </row>
    <row r="199" spans="2:63" s="12" customFormat="1" ht="25.9" customHeight="1">
      <c r="B199" s="173"/>
      <c r="C199" s="174"/>
      <c r="D199" s="175" t="s">
        <v>79</v>
      </c>
      <c r="E199" s="176" t="s">
        <v>422</v>
      </c>
      <c r="F199" s="176" t="s">
        <v>423</v>
      </c>
      <c r="G199" s="174"/>
      <c r="H199" s="174"/>
      <c r="I199" s="177"/>
      <c r="J199" s="178">
        <f>BK199</f>
        <v>0</v>
      </c>
      <c r="K199" s="174"/>
      <c r="L199" s="179"/>
      <c r="M199" s="180"/>
      <c r="N199" s="181"/>
      <c r="O199" s="181"/>
      <c r="P199" s="182">
        <f>P200+P215+P220+P225+P228+P232</f>
        <v>0</v>
      </c>
      <c r="Q199" s="181"/>
      <c r="R199" s="182">
        <f>R200+R215+R220+R225+R228+R232</f>
        <v>0</v>
      </c>
      <c r="S199" s="181"/>
      <c r="T199" s="183">
        <f>T200+T215+T220+T225+T228+T232</f>
        <v>0</v>
      </c>
      <c r="AR199" s="184" t="s">
        <v>207</v>
      </c>
      <c r="AT199" s="185" t="s">
        <v>79</v>
      </c>
      <c r="AU199" s="185" t="s">
        <v>80</v>
      </c>
      <c r="AY199" s="184" t="s">
        <v>177</v>
      </c>
      <c r="BK199" s="186">
        <f>BK200+BK215+BK220+BK225+BK228+BK232</f>
        <v>0</v>
      </c>
    </row>
    <row r="200" spans="2:63" s="12" customFormat="1" ht="22.9" customHeight="1">
      <c r="B200" s="173"/>
      <c r="C200" s="174"/>
      <c r="D200" s="175" t="s">
        <v>79</v>
      </c>
      <c r="E200" s="187" t="s">
        <v>424</v>
      </c>
      <c r="F200" s="187" t="s">
        <v>425</v>
      </c>
      <c r="G200" s="174"/>
      <c r="H200" s="174"/>
      <c r="I200" s="177"/>
      <c r="J200" s="188">
        <f>BK200</f>
        <v>0</v>
      </c>
      <c r="K200" s="174"/>
      <c r="L200" s="179"/>
      <c r="M200" s="180"/>
      <c r="N200" s="181"/>
      <c r="O200" s="181"/>
      <c r="P200" s="182">
        <f>SUM(P201:P214)</f>
        <v>0</v>
      </c>
      <c r="Q200" s="181"/>
      <c r="R200" s="182">
        <f>SUM(R201:R214)</f>
        <v>0</v>
      </c>
      <c r="S200" s="181"/>
      <c r="T200" s="183">
        <f>SUM(T201:T214)</f>
        <v>0</v>
      </c>
      <c r="AR200" s="184" t="s">
        <v>207</v>
      </c>
      <c r="AT200" s="185" t="s">
        <v>79</v>
      </c>
      <c r="AU200" s="185" t="s">
        <v>87</v>
      </c>
      <c r="AY200" s="184" t="s">
        <v>177</v>
      </c>
      <c r="BK200" s="186">
        <f>SUM(BK201:BK214)</f>
        <v>0</v>
      </c>
    </row>
    <row r="201" spans="1:65" s="2" customFormat="1" ht="14.45" customHeight="1">
      <c r="A201" s="32"/>
      <c r="B201" s="33"/>
      <c r="C201" s="189" t="s">
        <v>300</v>
      </c>
      <c r="D201" s="189" t="s">
        <v>179</v>
      </c>
      <c r="E201" s="190" t="s">
        <v>427</v>
      </c>
      <c r="F201" s="191" t="s">
        <v>428</v>
      </c>
      <c r="G201" s="192" t="s">
        <v>429</v>
      </c>
      <c r="H201" s="193">
        <v>1</v>
      </c>
      <c r="I201" s="194"/>
      <c r="J201" s="195">
        <f>ROUND(I201*H201,2)</f>
        <v>0</v>
      </c>
      <c r="K201" s="191" t="s">
        <v>183</v>
      </c>
      <c r="L201" s="37"/>
      <c r="M201" s="196" t="s">
        <v>1</v>
      </c>
      <c r="N201" s="197" t="s">
        <v>45</v>
      </c>
      <c r="O201" s="69"/>
      <c r="P201" s="198">
        <f>O201*H201</f>
        <v>0</v>
      </c>
      <c r="Q201" s="198">
        <v>0</v>
      </c>
      <c r="R201" s="198">
        <f>Q201*H201</f>
        <v>0</v>
      </c>
      <c r="S201" s="198">
        <v>0</v>
      </c>
      <c r="T201" s="199">
        <f>S201*H201</f>
        <v>0</v>
      </c>
      <c r="U201" s="32"/>
      <c r="V201" s="32"/>
      <c r="W201" s="32"/>
      <c r="X201" s="32"/>
      <c r="Y201" s="32"/>
      <c r="Z201" s="32"/>
      <c r="AA201" s="32"/>
      <c r="AB201" s="32"/>
      <c r="AC201" s="32"/>
      <c r="AD201" s="32"/>
      <c r="AE201" s="32"/>
      <c r="AR201" s="200" t="s">
        <v>430</v>
      </c>
      <c r="AT201" s="200" t="s">
        <v>179</v>
      </c>
      <c r="AU201" s="200" t="s">
        <v>89</v>
      </c>
      <c r="AY201" s="15" t="s">
        <v>177</v>
      </c>
      <c r="BE201" s="201">
        <f>IF(N201="základní",J201,0)</f>
        <v>0</v>
      </c>
      <c r="BF201" s="201">
        <f>IF(N201="snížená",J201,0)</f>
        <v>0</v>
      </c>
      <c r="BG201" s="201">
        <f>IF(N201="zákl. přenesená",J201,0)</f>
        <v>0</v>
      </c>
      <c r="BH201" s="201">
        <f>IF(N201="sníž. přenesená",J201,0)</f>
        <v>0</v>
      </c>
      <c r="BI201" s="201">
        <f>IF(N201="nulová",J201,0)</f>
        <v>0</v>
      </c>
      <c r="BJ201" s="15" t="s">
        <v>87</v>
      </c>
      <c r="BK201" s="201">
        <f>ROUND(I201*H201,2)</f>
        <v>0</v>
      </c>
      <c r="BL201" s="15" t="s">
        <v>430</v>
      </c>
      <c r="BM201" s="200" t="s">
        <v>1134</v>
      </c>
    </row>
    <row r="202" spans="1:47" s="2" customFormat="1" ht="11.25">
      <c r="A202" s="32"/>
      <c r="B202" s="33"/>
      <c r="C202" s="34"/>
      <c r="D202" s="202" t="s">
        <v>186</v>
      </c>
      <c r="E202" s="34"/>
      <c r="F202" s="203" t="s">
        <v>428</v>
      </c>
      <c r="G202" s="34"/>
      <c r="H202" s="34"/>
      <c r="I202" s="204"/>
      <c r="J202" s="34"/>
      <c r="K202" s="34"/>
      <c r="L202" s="37"/>
      <c r="M202" s="205"/>
      <c r="N202" s="206"/>
      <c r="O202" s="69"/>
      <c r="P202" s="69"/>
      <c r="Q202" s="69"/>
      <c r="R202" s="69"/>
      <c r="S202" s="69"/>
      <c r="T202" s="70"/>
      <c r="U202" s="32"/>
      <c r="V202" s="32"/>
      <c r="W202" s="32"/>
      <c r="X202" s="32"/>
      <c r="Y202" s="32"/>
      <c r="Z202" s="32"/>
      <c r="AA202" s="32"/>
      <c r="AB202" s="32"/>
      <c r="AC202" s="32"/>
      <c r="AD202" s="32"/>
      <c r="AE202" s="32"/>
      <c r="AT202" s="15" t="s">
        <v>186</v>
      </c>
      <c r="AU202" s="15" t="s">
        <v>89</v>
      </c>
    </row>
    <row r="203" spans="1:65" s="2" customFormat="1" ht="14.45" customHeight="1">
      <c r="A203" s="32"/>
      <c r="B203" s="33"/>
      <c r="C203" s="189" t="s">
        <v>305</v>
      </c>
      <c r="D203" s="189" t="s">
        <v>179</v>
      </c>
      <c r="E203" s="190" t="s">
        <v>433</v>
      </c>
      <c r="F203" s="191" t="s">
        <v>434</v>
      </c>
      <c r="G203" s="192" t="s">
        <v>429</v>
      </c>
      <c r="H203" s="193">
        <v>1</v>
      </c>
      <c r="I203" s="194"/>
      <c r="J203" s="195">
        <f>ROUND(I203*H203,2)</f>
        <v>0</v>
      </c>
      <c r="K203" s="191" t="s">
        <v>183</v>
      </c>
      <c r="L203" s="37"/>
      <c r="M203" s="196" t="s">
        <v>1</v>
      </c>
      <c r="N203" s="197" t="s">
        <v>45</v>
      </c>
      <c r="O203" s="69"/>
      <c r="P203" s="198">
        <f>O203*H203</f>
        <v>0</v>
      </c>
      <c r="Q203" s="198">
        <v>0</v>
      </c>
      <c r="R203" s="198">
        <f>Q203*H203</f>
        <v>0</v>
      </c>
      <c r="S203" s="198">
        <v>0</v>
      </c>
      <c r="T203" s="199">
        <f>S203*H203</f>
        <v>0</v>
      </c>
      <c r="U203" s="32"/>
      <c r="V203" s="32"/>
      <c r="W203" s="32"/>
      <c r="X203" s="32"/>
      <c r="Y203" s="32"/>
      <c r="Z203" s="32"/>
      <c r="AA203" s="32"/>
      <c r="AB203" s="32"/>
      <c r="AC203" s="32"/>
      <c r="AD203" s="32"/>
      <c r="AE203" s="32"/>
      <c r="AR203" s="200" t="s">
        <v>430</v>
      </c>
      <c r="AT203" s="200" t="s">
        <v>179</v>
      </c>
      <c r="AU203" s="200" t="s">
        <v>89</v>
      </c>
      <c r="AY203" s="15" t="s">
        <v>177</v>
      </c>
      <c r="BE203" s="201">
        <f>IF(N203="základní",J203,0)</f>
        <v>0</v>
      </c>
      <c r="BF203" s="201">
        <f>IF(N203="snížená",J203,0)</f>
        <v>0</v>
      </c>
      <c r="BG203" s="201">
        <f>IF(N203="zákl. přenesená",J203,0)</f>
        <v>0</v>
      </c>
      <c r="BH203" s="201">
        <f>IF(N203="sníž. přenesená",J203,0)</f>
        <v>0</v>
      </c>
      <c r="BI203" s="201">
        <f>IF(N203="nulová",J203,0)</f>
        <v>0</v>
      </c>
      <c r="BJ203" s="15" t="s">
        <v>87</v>
      </c>
      <c r="BK203" s="201">
        <f>ROUND(I203*H203,2)</f>
        <v>0</v>
      </c>
      <c r="BL203" s="15" t="s">
        <v>430</v>
      </c>
      <c r="BM203" s="200" t="s">
        <v>1135</v>
      </c>
    </row>
    <row r="204" spans="1:47" s="2" customFormat="1" ht="11.25">
      <c r="A204" s="32"/>
      <c r="B204" s="33"/>
      <c r="C204" s="34"/>
      <c r="D204" s="202" t="s">
        <v>186</v>
      </c>
      <c r="E204" s="34"/>
      <c r="F204" s="203" t="s">
        <v>434</v>
      </c>
      <c r="G204" s="34"/>
      <c r="H204" s="34"/>
      <c r="I204" s="204"/>
      <c r="J204" s="34"/>
      <c r="K204" s="34"/>
      <c r="L204" s="37"/>
      <c r="M204" s="205"/>
      <c r="N204" s="206"/>
      <c r="O204" s="69"/>
      <c r="P204" s="69"/>
      <c r="Q204" s="69"/>
      <c r="R204" s="69"/>
      <c r="S204" s="69"/>
      <c r="T204" s="70"/>
      <c r="U204" s="32"/>
      <c r="V204" s="32"/>
      <c r="W204" s="32"/>
      <c r="X204" s="32"/>
      <c r="Y204" s="32"/>
      <c r="Z204" s="32"/>
      <c r="AA204" s="32"/>
      <c r="AB204" s="32"/>
      <c r="AC204" s="32"/>
      <c r="AD204" s="32"/>
      <c r="AE204" s="32"/>
      <c r="AT204" s="15" t="s">
        <v>186</v>
      </c>
      <c r="AU204" s="15" t="s">
        <v>89</v>
      </c>
    </row>
    <row r="205" spans="1:65" s="2" customFormat="1" ht="24.2" customHeight="1">
      <c r="A205" s="32"/>
      <c r="B205" s="33"/>
      <c r="C205" s="189" t="s">
        <v>311</v>
      </c>
      <c r="D205" s="189" t="s">
        <v>179</v>
      </c>
      <c r="E205" s="190" t="s">
        <v>660</v>
      </c>
      <c r="F205" s="191" t="s">
        <v>661</v>
      </c>
      <c r="G205" s="192" t="s">
        <v>362</v>
      </c>
      <c r="H205" s="193">
        <v>2</v>
      </c>
      <c r="I205" s="194"/>
      <c r="J205" s="195">
        <f>ROUND(I205*H205,2)</f>
        <v>0</v>
      </c>
      <c r="K205" s="191" t="s">
        <v>183</v>
      </c>
      <c r="L205" s="37"/>
      <c r="M205" s="196" t="s">
        <v>1</v>
      </c>
      <c r="N205" s="197" t="s">
        <v>45</v>
      </c>
      <c r="O205" s="69"/>
      <c r="P205" s="198">
        <f>O205*H205</f>
        <v>0</v>
      </c>
      <c r="Q205" s="198">
        <v>0</v>
      </c>
      <c r="R205" s="198">
        <f>Q205*H205</f>
        <v>0</v>
      </c>
      <c r="S205" s="198">
        <v>0</v>
      </c>
      <c r="T205" s="199">
        <f>S205*H205</f>
        <v>0</v>
      </c>
      <c r="U205" s="32"/>
      <c r="V205" s="32"/>
      <c r="W205" s="32"/>
      <c r="X205" s="32"/>
      <c r="Y205" s="32"/>
      <c r="Z205" s="32"/>
      <c r="AA205" s="32"/>
      <c r="AB205" s="32"/>
      <c r="AC205" s="32"/>
      <c r="AD205" s="32"/>
      <c r="AE205" s="32"/>
      <c r="AR205" s="200" t="s">
        <v>430</v>
      </c>
      <c r="AT205" s="200" t="s">
        <v>179</v>
      </c>
      <c r="AU205" s="200" t="s">
        <v>89</v>
      </c>
      <c r="AY205" s="15" t="s">
        <v>177</v>
      </c>
      <c r="BE205" s="201">
        <f>IF(N205="základní",J205,0)</f>
        <v>0</v>
      </c>
      <c r="BF205" s="201">
        <f>IF(N205="snížená",J205,0)</f>
        <v>0</v>
      </c>
      <c r="BG205" s="201">
        <f>IF(N205="zákl. přenesená",J205,0)</f>
        <v>0</v>
      </c>
      <c r="BH205" s="201">
        <f>IF(N205="sníž. přenesená",J205,0)</f>
        <v>0</v>
      </c>
      <c r="BI205" s="201">
        <f>IF(N205="nulová",J205,0)</f>
        <v>0</v>
      </c>
      <c r="BJ205" s="15" t="s">
        <v>87</v>
      </c>
      <c r="BK205" s="201">
        <f>ROUND(I205*H205,2)</f>
        <v>0</v>
      </c>
      <c r="BL205" s="15" t="s">
        <v>430</v>
      </c>
      <c r="BM205" s="200" t="s">
        <v>1136</v>
      </c>
    </row>
    <row r="206" spans="1:47" s="2" customFormat="1" ht="19.5">
      <c r="A206" s="32"/>
      <c r="B206" s="33"/>
      <c r="C206" s="34"/>
      <c r="D206" s="202" t="s">
        <v>186</v>
      </c>
      <c r="E206" s="34"/>
      <c r="F206" s="203" t="s">
        <v>661</v>
      </c>
      <c r="G206" s="34"/>
      <c r="H206" s="34"/>
      <c r="I206" s="204"/>
      <c r="J206" s="34"/>
      <c r="K206" s="34"/>
      <c r="L206" s="37"/>
      <c r="M206" s="205"/>
      <c r="N206" s="206"/>
      <c r="O206" s="69"/>
      <c r="P206" s="69"/>
      <c r="Q206" s="69"/>
      <c r="R206" s="69"/>
      <c r="S206" s="69"/>
      <c r="T206" s="70"/>
      <c r="U206" s="32"/>
      <c r="V206" s="32"/>
      <c r="W206" s="32"/>
      <c r="X206" s="32"/>
      <c r="Y206" s="32"/>
      <c r="Z206" s="32"/>
      <c r="AA206" s="32"/>
      <c r="AB206" s="32"/>
      <c r="AC206" s="32"/>
      <c r="AD206" s="32"/>
      <c r="AE206" s="32"/>
      <c r="AT206" s="15" t="s">
        <v>186</v>
      </c>
      <c r="AU206" s="15" t="s">
        <v>89</v>
      </c>
    </row>
    <row r="207" spans="1:65" s="2" customFormat="1" ht="14.45" customHeight="1">
      <c r="A207" s="32"/>
      <c r="B207" s="33"/>
      <c r="C207" s="189" t="s">
        <v>317</v>
      </c>
      <c r="D207" s="189" t="s">
        <v>179</v>
      </c>
      <c r="E207" s="190" t="s">
        <v>437</v>
      </c>
      <c r="F207" s="191" t="s">
        <v>438</v>
      </c>
      <c r="G207" s="192" t="s">
        <v>429</v>
      </c>
      <c r="H207" s="193">
        <v>1</v>
      </c>
      <c r="I207" s="194"/>
      <c r="J207" s="195">
        <f>ROUND(I207*H207,2)</f>
        <v>0</v>
      </c>
      <c r="K207" s="191" t="s">
        <v>183</v>
      </c>
      <c r="L207" s="37"/>
      <c r="M207" s="196" t="s">
        <v>1</v>
      </c>
      <c r="N207" s="197" t="s">
        <v>45</v>
      </c>
      <c r="O207" s="69"/>
      <c r="P207" s="198">
        <f>O207*H207</f>
        <v>0</v>
      </c>
      <c r="Q207" s="198">
        <v>0</v>
      </c>
      <c r="R207" s="198">
        <f>Q207*H207</f>
        <v>0</v>
      </c>
      <c r="S207" s="198">
        <v>0</v>
      </c>
      <c r="T207" s="199">
        <f>S207*H207</f>
        <v>0</v>
      </c>
      <c r="U207" s="32"/>
      <c r="V207" s="32"/>
      <c r="W207" s="32"/>
      <c r="X207" s="32"/>
      <c r="Y207" s="32"/>
      <c r="Z207" s="32"/>
      <c r="AA207" s="32"/>
      <c r="AB207" s="32"/>
      <c r="AC207" s="32"/>
      <c r="AD207" s="32"/>
      <c r="AE207" s="32"/>
      <c r="AR207" s="200" t="s">
        <v>430</v>
      </c>
      <c r="AT207" s="200" t="s">
        <v>179</v>
      </c>
      <c r="AU207" s="200" t="s">
        <v>89</v>
      </c>
      <c r="AY207" s="15" t="s">
        <v>177</v>
      </c>
      <c r="BE207" s="201">
        <f>IF(N207="základní",J207,0)</f>
        <v>0</v>
      </c>
      <c r="BF207" s="201">
        <f>IF(N207="snížená",J207,0)</f>
        <v>0</v>
      </c>
      <c r="BG207" s="201">
        <f>IF(N207="zákl. přenesená",J207,0)</f>
        <v>0</v>
      </c>
      <c r="BH207" s="201">
        <f>IF(N207="sníž. přenesená",J207,0)</f>
        <v>0</v>
      </c>
      <c r="BI207" s="201">
        <f>IF(N207="nulová",J207,0)</f>
        <v>0</v>
      </c>
      <c r="BJ207" s="15" t="s">
        <v>87</v>
      </c>
      <c r="BK207" s="201">
        <f>ROUND(I207*H207,2)</f>
        <v>0</v>
      </c>
      <c r="BL207" s="15" t="s">
        <v>430</v>
      </c>
      <c r="BM207" s="200" t="s">
        <v>1137</v>
      </c>
    </row>
    <row r="208" spans="1:47" s="2" customFormat="1" ht="11.25">
      <c r="A208" s="32"/>
      <c r="B208" s="33"/>
      <c r="C208" s="34"/>
      <c r="D208" s="202" t="s">
        <v>186</v>
      </c>
      <c r="E208" s="34"/>
      <c r="F208" s="203" t="s">
        <v>440</v>
      </c>
      <c r="G208" s="34"/>
      <c r="H208" s="34"/>
      <c r="I208" s="204"/>
      <c r="J208" s="34"/>
      <c r="K208" s="34"/>
      <c r="L208" s="37"/>
      <c r="M208" s="205"/>
      <c r="N208" s="206"/>
      <c r="O208" s="69"/>
      <c r="P208" s="69"/>
      <c r="Q208" s="69"/>
      <c r="R208" s="69"/>
      <c r="S208" s="69"/>
      <c r="T208" s="70"/>
      <c r="U208" s="32"/>
      <c r="V208" s="32"/>
      <c r="W208" s="32"/>
      <c r="X208" s="32"/>
      <c r="Y208" s="32"/>
      <c r="Z208" s="32"/>
      <c r="AA208" s="32"/>
      <c r="AB208" s="32"/>
      <c r="AC208" s="32"/>
      <c r="AD208" s="32"/>
      <c r="AE208" s="32"/>
      <c r="AT208" s="15" t="s">
        <v>186</v>
      </c>
      <c r="AU208" s="15" t="s">
        <v>89</v>
      </c>
    </row>
    <row r="209" spans="1:47" s="2" customFormat="1" ht="19.5">
      <c r="A209" s="32"/>
      <c r="B209" s="33"/>
      <c r="C209" s="34"/>
      <c r="D209" s="202" t="s">
        <v>188</v>
      </c>
      <c r="E209" s="34"/>
      <c r="F209" s="207" t="s">
        <v>441</v>
      </c>
      <c r="G209" s="34"/>
      <c r="H209" s="34"/>
      <c r="I209" s="204"/>
      <c r="J209" s="34"/>
      <c r="K209" s="34"/>
      <c r="L209" s="37"/>
      <c r="M209" s="205"/>
      <c r="N209" s="206"/>
      <c r="O209" s="69"/>
      <c r="P209" s="69"/>
      <c r="Q209" s="69"/>
      <c r="R209" s="69"/>
      <c r="S209" s="69"/>
      <c r="T209" s="70"/>
      <c r="U209" s="32"/>
      <c r="V209" s="32"/>
      <c r="W209" s="32"/>
      <c r="X209" s="32"/>
      <c r="Y209" s="32"/>
      <c r="Z209" s="32"/>
      <c r="AA209" s="32"/>
      <c r="AB209" s="32"/>
      <c r="AC209" s="32"/>
      <c r="AD209" s="32"/>
      <c r="AE209" s="32"/>
      <c r="AT209" s="15" t="s">
        <v>188</v>
      </c>
      <c r="AU209" s="15" t="s">
        <v>89</v>
      </c>
    </row>
    <row r="210" spans="1:65" s="2" customFormat="1" ht="14.45" customHeight="1">
      <c r="A210" s="32"/>
      <c r="B210" s="33"/>
      <c r="C210" s="189" t="s">
        <v>323</v>
      </c>
      <c r="D210" s="189" t="s">
        <v>179</v>
      </c>
      <c r="E210" s="190" t="s">
        <v>443</v>
      </c>
      <c r="F210" s="191" t="s">
        <v>444</v>
      </c>
      <c r="G210" s="192" t="s">
        <v>429</v>
      </c>
      <c r="H210" s="193">
        <v>1</v>
      </c>
      <c r="I210" s="194"/>
      <c r="J210" s="195">
        <f>ROUND(I210*H210,2)</f>
        <v>0</v>
      </c>
      <c r="K210" s="191" t="s">
        <v>183</v>
      </c>
      <c r="L210" s="37"/>
      <c r="M210" s="196" t="s">
        <v>1</v>
      </c>
      <c r="N210" s="197" t="s">
        <v>45</v>
      </c>
      <c r="O210" s="69"/>
      <c r="P210" s="198">
        <f>O210*H210</f>
        <v>0</v>
      </c>
      <c r="Q210" s="198">
        <v>0</v>
      </c>
      <c r="R210" s="198">
        <f>Q210*H210</f>
        <v>0</v>
      </c>
      <c r="S210" s="198">
        <v>0</v>
      </c>
      <c r="T210" s="199">
        <f>S210*H210</f>
        <v>0</v>
      </c>
      <c r="U210" s="32"/>
      <c r="V210" s="32"/>
      <c r="W210" s="32"/>
      <c r="X210" s="32"/>
      <c r="Y210" s="32"/>
      <c r="Z210" s="32"/>
      <c r="AA210" s="32"/>
      <c r="AB210" s="32"/>
      <c r="AC210" s="32"/>
      <c r="AD210" s="32"/>
      <c r="AE210" s="32"/>
      <c r="AR210" s="200" t="s">
        <v>430</v>
      </c>
      <c r="AT210" s="200" t="s">
        <v>179</v>
      </c>
      <c r="AU210" s="200" t="s">
        <v>89</v>
      </c>
      <c r="AY210" s="15" t="s">
        <v>177</v>
      </c>
      <c r="BE210" s="201">
        <f>IF(N210="základní",J210,0)</f>
        <v>0</v>
      </c>
      <c r="BF210" s="201">
        <f>IF(N210="snížená",J210,0)</f>
        <v>0</v>
      </c>
      <c r="BG210" s="201">
        <f>IF(N210="zákl. přenesená",J210,0)</f>
        <v>0</v>
      </c>
      <c r="BH210" s="201">
        <f>IF(N210="sníž. přenesená",J210,0)</f>
        <v>0</v>
      </c>
      <c r="BI210" s="201">
        <f>IF(N210="nulová",J210,0)</f>
        <v>0</v>
      </c>
      <c r="BJ210" s="15" t="s">
        <v>87</v>
      </c>
      <c r="BK210" s="201">
        <f>ROUND(I210*H210,2)</f>
        <v>0</v>
      </c>
      <c r="BL210" s="15" t="s">
        <v>430</v>
      </c>
      <c r="BM210" s="200" t="s">
        <v>1138</v>
      </c>
    </row>
    <row r="211" spans="1:65" s="2" customFormat="1" ht="24.2" customHeight="1">
      <c r="A211" s="32"/>
      <c r="B211" s="33"/>
      <c r="C211" s="189" t="s">
        <v>329</v>
      </c>
      <c r="D211" s="189" t="s">
        <v>179</v>
      </c>
      <c r="E211" s="190" t="s">
        <v>447</v>
      </c>
      <c r="F211" s="191" t="s">
        <v>448</v>
      </c>
      <c r="G211" s="192" t="s">
        <v>429</v>
      </c>
      <c r="H211" s="193">
        <v>1</v>
      </c>
      <c r="I211" s="194"/>
      <c r="J211" s="195">
        <f>ROUND(I211*H211,2)</f>
        <v>0</v>
      </c>
      <c r="K211" s="191" t="s">
        <v>183</v>
      </c>
      <c r="L211" s="37"/>
      <c r="M211" s="196" t="s">
        <v>1</v>
      </c>
      <c r="N211" s="197" t="s">
        <v>45</v>
      </c>
      <c r="O211" s="69"/>
      <c r="P211" s="198">
        <f>O211*H211</f>
        <v>0</v>
      </c>
      <c r="Q211" s="198">
        <v>0</v>
      </c>
      <c r="R211" s="198">
        <f>Q211*H211</f>
        <v>0</v>
      </c>
      <c r="S211" s="198">
        <v>0</v>
      </c>
      <c r="T211" s="199">
        <f>S211*H211</f>
        <v>0</v>
      </c>
      <c r="U211" s="32"/>
      <c r="V211" s="32"/>
      <c r="W211" s="32"/>
      <c r="X211" s="32"/>
      <c r="Y211" s="32"/>
      <c r="Z211" s="32"/>
      <c r="AA211" s="32"/>
      <c r="AB211" s="32"/>
      <c r="AC211" s="32"/>
      <c r="AD211" s="32"/>
      <c r="AE211" s="32"/>
      <c r="AR211" s="200" t="s">
        <v>430</v>
      </c>
      <c r="AT211" s="200" t="s">
        <v>179</v>
      </c>
      <c r="AU211" s="200" t="s">
        <v>89</v>
      </c>
      <c r="AY211" s="15" t="s">
        <v>177</v>
      </c>
      <c r="BE211" s="201">
        <f>IF(N211="základní",J211,0)</f>
        <v>0</v>
      </c>
      <c r="BF211" s="201">
        <f>IF(N211="snížená",J211,0)</f>
        <v>0</v>
      </c>
      <c r="BG211" s="201">
        <f>IF(N211="zákl. přenesená",J211,0)</f>
        <v>0</v>
      </c>
      <c r="BH211" s="201">
        <f>IF(N211="sníž. přenesená",J211,0)</f>
        <v>0</v>
      </c>
      <c r="BI211" s="201">
        <f>IF(N211="nulová",J211,0)</f>
        <v>0</v>
      </c>
      <c r="BJ211" s="15" t="s">
        <v>87</v>
      </c>
      <c r="BK211" s="201">
        <f>ROUND(I211*H211,2)</f>
        <v>0</v>
      </c>
      <c r="BL211" s="15" t="s">
        <v>430</v>
      </c>
      <c r="BM211" s="200" t="s">
        <v>1139</v>
      </c>
    </row>
    <row r="212" spans="1:47" s="2" customFormat="1" ht="11.25">
      <c r="A212" s="32"/>
      <c r="B212" s="33"/>
      <c r="C212" s="34"/>
      <c r="D212" s="202" t="s">
        <v>186</v>
      </c>
      <c r="E212" s="34"/>
      <c r="F212" s="203" t="s">
        <v>450</v>
      </c>
      <c r="G212" s="34"/>
      <c r="H212" s="34"/>
      <c r="I212" s="204"/>
      <c r="J212" s="34"/>
      <c r="K212" s="34"/>
      <c r="L212" s="37"/>
      <c r="M212" s="205"/>
      <c r="N212" s="206"/>
      <c r="O212" s="69"/>
      <c r="P212" s="69"/>
      <c r="Q212" s="69"/>
      <c r="R212" s="69"/>
      <c r="S212" s="69"/>
      <c r="T212" s="70"/>
      <c r="U212" s="32"/>
      <c r="V212" s="32"/>
      <c r="W212" s="32"/>
      <c r="X212" s="32"/>
      <c r="Y212" s="32"/>
      <c r="Z212" s="32"/>
      <c r="AA212" s="32"/>
      <c r="AB212" s="32"/>
      <c r="AC212" s="32"/>
      <c r="AD212" s="32"/>
      <c r="AE212" s="32"/>
      <c r="AT212" s="15" t="s">
        <v>186</v>
      </c>
      <c r="AU212" s="15" t="s">
        <v>89</v>
      </c>
    </row>
    <row r="213" spans="1:65" s="2" customFormat="1" ht="14.45" customHeight="1">
      <c r="A213" s="32"/>
      <c r="B213" s="33"/>
      <c r="C213" s="189" t="s">
        <v>335</v>
      </c>
      <c r="D213" s="189" t="s">
        <v>179</v>
      </c>
      <c r="E213" s="190" t="s">
        <v>452</v>
      </c>
      <c r="F213" s="191" t="s">
        <v>453</v>
      </c>
      <c r="G213" s="192" t="s">
        <v>429</v>
      </c>
      <c r="H213" s="193">
        <v>1</v>
      </c>
      <c r="I213" s="194"/>
      <c r="J213" s="195">
        <f>ROUND(I213*H213,2)</f>
        <v>0</v>
      </c>
      <c r="K213" s="191" t="s">
        <v>183</v>
      </c>
      <c r="L213" s="37"/>
      <c r="M213" s="196" t="s">
        <v>1</v>
      </c>
      <c r="N213" s="197" t="s">
        <v>45</v>
      </c>
      <c r="O213" s="69"/>
      <c r="P213" s="198">
        <f>O213*H213</f>
        <v>0</v>
      </c>
      <c r="Q213" s="198">
        <v>0</v>
      </c>
      <c r="R213" s="198">
        <f>Q213*H213</f>
        <v>0</v>
      </c>
      <c r="S213" s="198">
        <v>0</v>
      </c>
      <c r="T213" s="199">
        <f>S213*H213</f>
        <v>0</v>
      </c>
      <c r="U213" s="32"/>
      <c r="V213" s="32"/>
      <c r="W213" s="32"/>
      <c r="X213" s="32"/>
      <c r="Y213" s="32"/>
      <c r="Z213" s="32"/>
      <c r="AA213" s="32"/>
      <c r="AB213" s="32"/>
      <c r="AC213" s="32"/>
      <c r="AD213" s="32"/>
      <c r="AE213" s="32"/>
      <c r="AR213" s="200" t="s">
        <v>430</v>
      </c>
      <c r="AT213" s="200" t="s">
        <v>179</v>
      </c>
      <c r="AU213" s="200" t="s">
        <v>89</v>
      </c>
      <c r="AY213" s="15" t="s">
        <v>177</v>
      </c>
      <c r="BE213" s="201">
        <f>IF(N213="základní",J213,0)</f>
        <v>0</v>
      </c>
      <c r="BF213" s="201">
        <f>IF(N213="snížená",J213,0)</f>
        <v>0</v>
      </c>
      <c r="BG213" s="201">
        <f>IF(N213="zákl. přenesená",J213,0)</f>
        <v>0</v>
      </c>
      <c r="BH213" s="201">
        <f>IF(N213="sníž. přenesená",J213,0)</f>
        <v>0</v>
      </c>
      <c r="BI213" s="201">
        <f>IF(N213="nulová",J213,0)</f>
        <v>0</v>
      </c>
      <c r="BJ213" s="15" t="s">
        <v>87</v>
      </c>
      <c r="BK213" s="201">
        <f>ROUND(I213*H213,2)</f>
        <v>0</v>
      </c>
      <c r="BL213" s="15" t="s">
        <v>430</v>
      </c>
      <c r="BM213" s="200" t="s">
        <v>1140</v>
      </c>
    </row>
    <row r="214" spans="1:47" s="2" customFormat="1" ht="11.25">
      <c r="A214" s="32"/>
      <c r="B214" s="33"/>
      <c r="C214" s="34"/>
      <c r="D214" s="202" t="s">
        <v>186</v>
      </c>
      <c r="E214" s="34"/>
      <c r="F214" s="203" t="s">
        <v>453</v>
      </c>
      <c r="G214" s="34"/>
      <c r="H214" s="34"/>
      <c r="I214" s="204"/>
      <c r="J214" s="34"/>
      <c r="K214" s="34"/>
      <c r="L214" s="37"/>
      <c r="M214" s="205"/>
      <c r="N214" s="206"/>
      <c r="O214" s="69"/>
      <c r="P214" s="69"/>
      <c r="Q214" s="69"/>
      <c r="R214" s="69"/>
      <c r="S214" s="69"/>
      <c r="T214" s="70"/>
      <c r="U214" s="32"/>
      <c r="V214" s="32"/>
      <c r="W214" s="32"/>
      <c r="X214" s="32"/>
      <c r="Y214" s="32"/>
      <c r="Z214" s="32"/>
      <c r="AA214" s="32"/>
      <c r="AB214" s="32"/>
      <c r="AC214" s="32"/>
      <c r="AD214" s="32"/>
      <c r="AE214" s="32"/>
      <c r="AT214" s="15" t="s">
        <v>186</v>
      </c>
      <c r="AU214" s="15" t="s">
        <v>89</v>
      </c>
    </row>
    <row r="215" spans="2:63" s="12" customFormat="1" ht="22.9" customHeight="1">
      <c r="B215" s="173"/>
      <c r="C215" s="174"/>
      <c r="D215" s="175" t="s">
        <v>79</v>
      </c>
      <c r="E215" s="187" t="s">
        <v>455</v>
      </c>
      <c r="F215" s="187" t="s">
        <v>456</v>
      </c>
      <c r="G215" s="174"/>
      <c r="H215" s="174"/>
      <c r="I215" s="177"/>
      <c r="J215" s="188">
        <f>BK215</f>
        <v>0</v>
      </c>
      <c r="K215" s="174"/>
      <c r="L215" s="179"/>
      <c r="M215" s="180"/>
      <c r="N215" s="181"/>
      <c r="O215" s="181"/>
      <c r="P215" s="182">
        <f>SUM(P216:P219)</f>
        <v>0</v>
      </c>
      <c r="Q215" s="181"/>
      <c r="R215" s="182">
        <f>SUM(R216:R219)</f>
        <v>0</v>
      </c>
      <c r="S215" s="181"/>
      <c r="T215" s="183">
        <f>SUM(T216:T219)</f>
        <v>0</v>
      </c>
      <c r="AR215" s="184" t="s">
        <v>207</v>
      </c>
      <c r="AT215" s="185" t="s">
        <v>79</v>
      </c>
      <c r="AU215" s="185" t="s">
        <v>87</v>
      </c>
      <c r="AY215" s="184" t="s">
        <v>177</v>
      </c>
      <c r="BK215" s="186">
        <f>SUM(BK216:BK219)</f>
        <v>0</v>
      </c>
    </row>
    <row r="216" spans="1:65" s="2" customFormat="1" ht="14.45" customHeight="1">
      <c r="A216" s="32"/>
      <c r="B216" s="33"/>
      <c r="C216" s="189" t="s">
        <v>341</v>
      </c>
      <c r="D216" s="189" t="s">
        <v>179</v>
      </c>
      <c r="E216" s="190" t="s">
        <v>458</v>
      </c>
      <c r="F216" s="191" t="s">
        <v>459</v>
      </c>
      <c r="G216" s="192" t="s">
        <v>429</v>
      </c>
      <c r="H216" s="193">
        <v>1</v>
      </c>
      <c r="I216" s="194"/>
      <c r="J216" s="195">
        <f>ROUND(I216*H216,2)</f>
        <v>0</v>
      </c>
      <c r="K216" s="191" t="s">
        <v>183</v>
      </c>
      <c r="L216" s="37"/>
      <c r="M216" s="196" t="s">
        <v>1</v>
      </c>
      <c r="N216" s="197" t="s">
        <v>45</v>
      </c>
      <c r="O216" s="69"/>
      <c r="P216" s="198">
        <f>O216*H216</f>
        <v>0</v>
      </c>
      <c r="Q216" s="198">
        <v>0</v>
      </c>
      <c r="R216" s="198">
        <f>Q216*H216</f>
        <v>0</v>
      </c>
      <c r="S216" s="198">
        <v>0</v>
      </c>
      <c r="T216" s="199">
        <f>S216*H216</f>
        <v>0</v>
      </c>
      <c r="U216" s="32"/>
      <c r="V216" s="32"/>
      <c r="W216" s="32"/>
      <c r="X216" s="32"/>
      <c r="Y216" s="32"/>
      <c r="Z216" s="32"/>
      <c r="AA216" s="32"/>
      <c r="AB216" s="32"/>
      <c r="AC216" s="32"/>
      <c r="AD216" s="32"/>
      <c r="AE216" s="32"/>
      <c r="AR216" s="200" t="s">
        <v>430</v>
      </c>
      <c r="AT216" s="200" t="s">
        <v>179</v>
      </c>
      <c r="AU216" s="200" t="s">
        <v>89</v>
      </c>
      <c r="AY216" s="15" t="s">
        <v>177</v>
      </c>
      <c r="BE216" s="201">
        <f>IF(N216="základní",J216,0)</f>
        <v>0</v>
      </c>
      <c r="BF216" s="201">
        <f>IF(N216="snížená",J216,0)</f>
        <v>0</v>
      </c>
      <c r="BG216" s="201">
        <f>IF(N216="zákl. přenesená",J216,0)</f>
        <v>0</v>
      </c>
      <c r="BH216" s="201">
        <f>IF(N216="sníž. přenesená",J216,0)</f>
        <v>0</v>
      </c>
      <c r="BI216" s="201">
        <f>IF(N216="nulová",J216,0)</f>
        <v>0</v>
      </c>
      <c r="BJ216" s="15" t="s">
        <v>87</v>
      </c>
      <c r="BK216" s="201">
        <f>ROUND(I216*H216,2)</f>
        <v>0</v>
      </c>
      <c r="BL216" s="15" t="s">
        <v>430</v>
      </c>
      <c r="BM216" s="200" t="s">
        <v>1141</v>
      </c>
    </row>
    <row r="217" spans="1:47" s="2" customFormat="1" ht="11.25">
      <c r="A217" s="32"/>
      <c r="B217" s="33"/>
      <c r="C217" s="34"/>
      <c r="D217" s="202" t="s">
        <v>186</v>
      </c>
      <c r="E217" s="34"/>
      <c r="F217" s="203" t="s">
        <v>459</v>
      </c>
      <c r="G217" s="34"/>
      <c r="H217" s="34"/>
      <c r="I217" s="204"/>
      <c r="J217" s="34"/>
      <c r="K217" s="34"/>
      <c r="L217" s="37"/>
      <c r="M217" s="205"/>
      <c r="N217" s="206"/>
      <c r="O217" s="69"/>
      <c r="P217" s="69"/>
      <c r="Q217" s="69"/>
      <c r="R217" s="69"/>
      <c r="S217" s="69"/>
      <c r="T217" s="70"/>
      <c r="U217" s="32"/>
      <c r="V217" s="32"/>
      <c r="W217" s="32"/>
      <c r="X217" s="32"/>
      <c r="Y217" s="32"/>
      <c r="Z217" s="32"/>
      <c r="AA217" s="32"/>
      <c r="AB217" s="32"/>
      <c r="AC217" s="32"/>
      <c r="AD217" s="32"/>
      <c r="AE217" s="32"/>
      <c r="AT217" s="15" t="s">
        <v>186</v>
      </c>
      <c r="AU217" s="15" t="s">
        <v>89</v>
      </c>
    </row>
    <row r="218" spans="1:65" s="2" customFormat="1" ht="14.45" customHeight="1">
      <c r="A218" s="32"/>
      <c r="B218" s="33"/>
      <c r="C218" s="189" t="s">
        <v>347</v>
      </c>
      <c r="D218" s="189" t="s">
        <v>179</v>
      </c>
      <c r="E218" s="190" t="s">
        <v>462</v>
      </c>
      <c r="F218" s="191" t="s">
        <v>463</v>
      </c>
      <c r="G218" s="192" t="s">
        <v>464</v>
      </c>
      <c r="H218" s="193">
        <v>1</v>
      </c>
      <c r="I218" s="194"/>
      <c r="J218" s="195">
        <f>ROUND(I218*H218,2)</f>
        <v>0</v>
      </c>
      <c r="K218" s="191" t="s">
        <v>183</v>
      </c>
      <c r="L218" s="37"/>
      <c r="M218" s="196" t="s">
        <v>1</v>
      </c>
      <c r="N218" s="197" t="s">
        <v>45</v>
      </c>
      <c r="O218" s="69"/>
      <c r="P218" s="198">
        <f>O218*H218</f>
        <v>0</v>
      </c>
      <c r="Q218" s="198">
        <v>0</v>
      </c>
      <c r="R218" s="198">
        <f>Q218*H218</f>
        <v>0</v>
      </c>
      <c r="S218" s="198">
        <v>0</v>
      </c>
      <c r="T218" s="199">
        <f>S218*H218</f>
        <v>0</v>
      </c>
      <c r="U218" s="32"/>
      <c r="V218" s="32"/>
      <c r="W218" s="32"/>
      <c r="X218" s="32"/>
      <c r="Y218" s="32"/>
      <c r="Z218" s="32"/>
      <c r="AA218" s="32"/>
      <c r="AB218" s="32"/>
      <c r="AC218" s="32"/>
      <c r="AD218" s="32"/>
      <c r="AE218" s="32"/>
      <c r="AR218" s="200" t="s">
        <v>430</v>
      </c>
      <c r="AT218" s="200" t="s">
        <v>179</v>
      </c>
      <c r="AU218" s="200" t="s">
        <v>89</v>
      </c>
      <c r="AY218" s="15" t="s">
        <v>177</v>
      </c>
      <c r="BE218" s="201">
        <f>IF(N218="základní",J218,0)</f>
        <v>0</v>
      </c>
      <c r="BF218" s="201">
        <f>IF(N218="snížená",J218,0)</f>
        <v>0</v>
      </c>
      <c r="BG218" s="201">
        <f>IF(N218="zákl. přenesená",J218,0)</f>
        <v>0</v>
      </c>
      <c r="BH218" s="201">
        <f>IF(N218="sníž. přenesená",J218,0)</f>
        <v>0</v>
      </c>
      <c r="BI218" s="201">
        <f>IF(N218="nulová",J218,0)</f>
        <v>0</v>
      </c>
      <c r="BJ218" s="15" t="s">
        <v>87</v>
      </c>
      <c r="BK218" s="201">
        <f>ROUND(I218*H218,2)</f>
        <v>0</v>
      </c>
      <c r="BL218" s="15" t="s">
        <v>430</v>
      </c>
      <c r="BM218" s="200" t="s">
        <v>1142</v>
      </c>
    </row>
    <row r="219" spans="1:47" s="2" customFormat="1" ht="11.25">
      <c r="A219" s="32"/>
      <c r="B219" s="33"/>
      <c r="C219" s="34"/>
      <c r="D219" s="202" t="s">
        <v>186</v>
      </c>
      <c r="E219" s="34"/>
      <c r="F219" s="203" t="s">
        <v>463</v>
      </c>
      <c r="G219" s="34"/>
      <c r="H219" s="34"/>
      <c r="I219" s="204"/>
      <c r="J219" s="34"/>
      <c r="K219" s="34"/>
      <c r="L219" s="37"/>
      <c r="M219" s="205"/>
      <c r="N219" s="206"/>
      <c r="O219" s="69"/>
      <c r="P219" s="69"/>
      <c r="Q219" s="69"/>
      <c r="R219" s="69"/>
      <c r="S219" s="69"/>
      <c r="T219" s="70"/>
      <c r="U219" s="32"/>
      <c r="V219" s="32"/>
      <c r="W219" s="32"/>
      <c r="X219" s="32"/>
      <c r="Y219" s="32"/>
      <c r="Z219" s="32"/>
      <c r="AA219" s="32"/>
      <c r="AB219" s="32"/>
      <c r="AC219" s="32"/>
      <c r="AD219" s="32"/>
      <c r="AE219" s="32"/>
      <c r="AT219" s="15" t="s">
        <v>186</v>
      </c>
      <c r="AU219" s="15" t="s">
        <v>89</v>
      </c>
    </row>
    <row r="220" spans="2:63" s="12" customFormat="1" ht="22.9" customHeight="1">
      <c r="B220" s="173"/>
      <c r="C220" s="174"/>
      <c r="D220" s="175" t="s">
        <v>79</v>
      </c>
      <c r="E220" s="187" t="s">
        <v>466</v>
      </c>
      <c r="F220" s="187" t="s">
        <v>467</v>
      </c>
      <c r="G220" s="174"/>
      <c r="H220" s="174"/>
      <c r="I220" s="177"/>
      <c r="J220" s="188">
        <f>BK220</f>
        <v>0</v>
      </c>
      <c r="K220" s="174"/>
      <c r="L220" s="179"/>
      <c r="M220" s="180"/>
      <c r="N220" s="181"/>
      <c r="O220" s="181"/>
      <c r="P220" s="182">
        <f>SUM(P221:P224)</f>
        <v>0</v>
      </c>
      <c r="Q220" s="181"/>
      <c r="R220" s="182">
        <f>SUM(R221:R224)</f>
        <v>0</v>
      </c>
      <c r="S220" s="181"/>
      <c r="T220" s="183">
        <f>SUM(T221:T224)</f>
        <v>0</v>
      </c>
      <c r="AR220" s="184" t="s">
        <v>207</v>
      </c>
      <c r="AT220" s="185" t="s">
        <v>79</v>
      </c>
      <c r="AU220" s="185" t="s">
        <v>87</v>
      </c>
      <c r="AY220" s="184" t="s">
        <v>177</v>
      </c>
      <c r="BK220" s="186">
        <f>SUM(BK221:BK224)</f>
        <v>0</v>
      </c>
    </row>
    <row r="221" spans="1:65" s="2" customFormat="1" ht="14.45" customHeight="1">
      <c r="A221" s="32"/>
      <c r="B221" s="33"/>
      <c r="C221" s="189" t="s">
        <v>353</v>
      </c>
      <c r="D221" s="189" t="s">
        <v>179</v>
      </c>
      <c r="E221" s="190" t="s">
        <v>469</v>
      </c>
      <c r="F221" s="191" t="s">
        <v>470</v>
      </c>
      <c r="G221" s="192" t="s">
        <v>429</v>
      </c>
      <c r="H221" s="193">
        <v>1</v>
      </c>
      <c r="I221" s="194"/>
      <c r="J221" s="195">
        <f>ROUND(I221*H221,2)</f>
        <v>0</v>
      </c>
      <c r="K221" s="191" t="s">
        <v>183</v>
      </c>
      <c r="L221" s="37"/>
      <c r="M221" s="196" t="s">
        <v>1</v>
      </c>
      <c r="N221" s="197" t="s">
        <v>45</v>
      </c>
      <c r="O221" s="69"/>
      <c r="P221" s="198">
        <f>O221*H221</f>
        <v>0</v>
      </c>
      <c r="Q221" s="198">
        <v>0</v>
      </c>
      <c r="R221" s="198">
        <f>Q221*H221</f>
        <v>0</v>
      </c>
      <c r="S221" s="198">
        <v>0</v>
      </c>
      <c r="T221" s="199">
        <f>S221*H221</f>
        <v>0</v>
      </c>
      <c r="U221" s="32"/>
      <c r="V221" s="32"/>
      <c r="W221" s="32"/>
      <c r="X221" s="32"/>
      <c r="Y221" s="32"/>
      <c r="Z221" s="32"/>
      <c r="AA221" s="32"/>
      <c r="AB221" s="32"/>
      <c r="AC221" s="32"/>
      <c r="AD221" s="32"/>
      <c r="AE221" s="32"/>
      <c r="AR221" s="200" t="s">
        <v>430</v>
      </c>
      <c r="AT221" s="200" t="s">
        <v>179</v>
      </c>
      <c r="AU221" s="200" t="s">
        <v>89</v>
      </c>
      <c r="AY221" s="15" t="s">
        <v>177</v>
      </c>
      <c r="BE221" s="201">
        <f>IF(N221="základní",J221,0)</f>
        <v>0</v>
      </c>
      <c r="BF221" s="201">
        <f>IF(N221="snížená",J221,0)</f>
        <v>0</v>
      </c>
      <c r="BG221" s="201">
        <f>IF(N221="zákl. přenesená",J221,0)</f>
        <v>0</v>
      </c>
      <c r="BH221" s="201">
        <f>IF(N221="sníž. přenesená",J221,0)</f>
        <v>0</v>
      </c>
      <c r="BI221" s="201">
        <f>IF(N221="nulová",J221,0)</f>
        <v>0</v>
      </c>
      <c r="BJ221" s="15" t="s">
        <v>87</v>
      </c>
      <c r="BK221" s="201">
        <f>ROUND(I221*H221,2)</f>
        <v>0</v>
      </c>
      <c r="BL221" s="15" t="s">
        <v>430</v>
      </c>
      <c r="BM221" s="200" t="s">
        <v>1143</v>
      </c>
    </row>
    <row r="222" spans="1:47" s="2" customFormat="1" ht="11.25">
      <c r="A222" s="32"/>
      <c r="B222" s="33"/>
      <c r="C222" s="34"/>
      <c r="D222" s="202" t="s">
        <v>186</v>
      </c>
      <c r="E222" s="34"/>
      <c r="F222" s="203" t="s">
        <v>470</v>
      </c>
      <c r="G222" s="34"/>
      <c r="H222" s="34"/>
      <c r="I222" s="204"/>
      <c r="J222" s="34"/>
      <c r="K222" s="34"/>
      <c r="L222" s="37"/>
      <c r="M222" s="205"/>
      <c r="N222" s="206"/>
      <c r="O222" s="69"/>
      <c r="P222" s="69"/>
      <c r="Q222" s="69"/>
      <c r="R222" s="69"/>
      <c r="S222" s="69"/>
      <c r="T222" s="70"/>
      <c r="U222" s="32"/>
      <c r="V222" s="32"/>
      <c r="W222" s="32"/>
      <c r="X222" s="32"/>
      <c r="Y222" s="32"/>
      <c r="Z222" s="32"/>
      <c r="AA222" s="32"/>
      <c r="AB222" s="32"/>
      <c r="AC222" s="32"/>
      <c r="AD222" s="32"/>
      <c r="AE222" s="32"/>
      <c r="AT222" s="15" t="s">
        <v>186</v>
      </c>
      <c r="AU222" s="15" t="s">
        <v>89</v>
      </c>
    </row>
    <row r="223" spans="1:65" s="2" customFormat="1" ht="14.45" customHeight="1">
      <c r="A223" s="32"/>
      <c r="B223" s="33"/>
      <c r="C223" s="189" t="s">
        <v>359</v>
      </c>
      <c r="D223" s="189" t="s">
        <v>179</v>
      </c>
      <c r="E223" s="190" t="s">
        <v>473</v>
      </c>
      <c r="F223" s="191" t="s">
        <v>474</v>
      </c>
      <c r="G223" s="192" t="s">
        <v>429</v>
      </c>
      <c r="H223" s="193">
        <v>2</v>
      </c>
      <c r="I223" s="194"/>
      <c r="J223" s="195">
        <f>ROUND(I223*H223,2)</f>
        <v>0</v>
      </c>
      <c r="K223" s="191" t="s">
        <v>183</v>
      </c>
      <c r="L223" s="37"/>
      <c r="M223" s="196" t="s">
        <v>1</v>
      </c>
      <c r="N223" s="197" t="s">
        <v>45</v>
      </c>
      <c r="O223" s="69"/>
      <c r="P223" s="198">
        <f>O223*H223</f>
        <v>0</v>
      </c>
      <c r="Q223" s="198">
        <v>0</v>
      </c>
      <c r="R223" s="198">
        <f>Q223*H223</f>
        <v>0</v>
      </c>
      <c r="S223" s="198">
        <v>0</v>
      </c>
      <c r="T223" s="199">
        <f>S223*H223</f>
        <v>0</v>
      </c>
      <c r="U223" s="32"/>
      <c r="V223" s="32"/>
      <c r="W223" s="32"/>
      <c r="X223" s="32"/>
      <c r="Y223" s="32"/>
      <c r="Z223" s="32"/>
      <c r="AA223" s="32"/>
      <c r="AB223" s="32"/>
      <c r="AC223" s="32"/>
      <c r="AD223" s="32"/>
      <c r="AE223" s="32"/>
      <c r="AR223" s="200" t="s">
        <v>430</v>
      </c>
      <c r="AT223" s="200" t="s">
        <v>179</v>
      </c>
      <c r="AU223" s="200" t="s">
        <v>89</v>
      </c>
      <c r="AY223" s="15" t="s">
        <v>177</v>
      </c>
      <c r="BE223" s="201">
        <f>IF(N223="základní",J223,0)</f>
        <v>0</v>
      </c>
      <c r="BF223" s="201">
        <f>IF(N223="snížená",J223,0)</f>
        <v>0</v>
      </c>
      <c r="BG223" s="201">
        <f>IF(N223="zákl. přenesená",J223,0)</f>
        <v>0</v>
      </c>
      <c r="BH223" s="201">
        <f>IF(N223="sníž. přenesená",J223,0)</f>
        <v>0</v>
      </c>
      <c r="BI223" s="201">
        <f>IF(N223="nulová",J223,0)</f>
        <v>0</v>
      </c>
      <c r="BJ223" s="15" t="s">
        <v>87</v>
      </c>
      <c r="BK223" s="201">
        <f>ROUND(I223*H223,2)</f>
        <v>0</v>
      </c>
      <c r="BL223" s="15" t="s">
        <v>430</v>
      </c>
      <c r="BM223" s="200" t="s">
        <v>1144</v>
      </c>
    </row>
    <row r="224" spans="1:47" s="2" customFormat="1" ht="11.25">
      <c r="A224" s="32"/>
      <c r="B224" s="33"/>
      <c r="C224" s="34"/>
      <c r="D224" s="202" t="s">
        <v>186</v>
      </c>
      <c r="E224" s="34"/>
      <c r="F224" s="203" t="s">
        <v>476</v>
      </c>
      <c r="G224" s="34"/>
      <c r="H224" s="34"/>
      <c r="I224" s="204"/>
      <c r="J224" s="34"/>
      <c r="K224" s="34"/>
      <c r="L224" s="37"/>
      <c r="M224" s="205"/>
      <c r="N224" s="206"/>
      <c r="O224" s="69"/>
      <c r="P224" s="69"/>
      <c r="Q224" s="69"/>
      <c r="R224" s="69"/>
      <c r="S224" s="69"/>
      <c r="T224" s="70"/>
      <c r="U224" s="32"/>
      <c r="V224" s="32"/>
      <c r="W224" s="32"/>
      <c r="X224" s="32"/>
      <c r="Y224" s="32"/>
      <c r="Z224" s="32"/>
      <c r="AA224" s="32"/>
      <c r="AB224" s="32"/>
      <c r="AC224" s="32"/>
      <c r="AD224" s="32"/>
      <c r="AE224" s="32"/>
      <c r="AT224" s="15" t="s">
        <v>186</v>
      </c>
      <c r="AU224" s="15" t="s">
        <v>89</v>
      </c>
    </row>
    <row r="225" spans="2:63" s="12" customFormat="1" ht="22.9" customHeight="1">
      <c r="B225" s="173"/>
      <c r="C225" s="174"/>
      <c r="D225" s="175" t="s">
        <v>79</v>
      </c>
      <c r="E225" s="187" t="s">
        <v>477</v>
      </c>
      <c r="F225" s="187" t="s">
        <v>478</v>
      </c>
      <c r="G225" s="174"/>
      <c r="H225" s="174"/>
      <c r="I225" s="177"/>
      <c r="J225" s="188">
        <f>BK225</f>
        <v>0</v>
      </c>
      <c r="K225" s="174"/>
      <c r="L225" s="179"/>
      <c r="M225" s="180"/>
      <c r="N225" s="181"/>
      <c r="O225" s="181"/>
      <c r="P225" s="182">
        <f>SUM(P226:P227)</f>
        <v>0</v>
      </c>
      <c r="Q225" s="181"/>
      <c r="R225" s="182">
        <f>SUM(R226:R227)</f>
        <v>0</v>
      </c>
      <c r="S225" s="181"/>
      <c r="T225" s="183">
        <f>SUM(T226:T227)</f>
        <v>0</v>
      </c>
      <c r="AR225" s="184" t="s">
        <v>207</v>
      </c>
      <c r="AT225" s="185" t="s">
        <v>79</v>
      </c>
      <c r="AU225" s="185" t="s">
        <v>87</v>
      </c>
      <c r="AY225" s="184" t="s">
        <v>177</v>
      </c>
      <c r="BK225" s="186">
        <f>SUM(BK226:BK227)</f>
        <v>0</v>
      </c>
    </row>
    <row r="226" spans="1:65" s="2" customFormat="1" ht="14.45" customHeight="1">
      <c r="A226" s="32"/>
      <c r="B226" s="33"/>
      <c r="C226" s="189" t="s">
        <v>366</v>
      </c>
      <c r="D226" s="189" t="s">
        <v>179</v>
      </c>
      <c r="E226" s="190" t="s">
        <v>480</v>
      </c>
      <c r="F226" s="191" t="s">
        <v>481</v>
      </c>
      <c r="G226" s="192" t="s">
        <v>429</v>
      </c>
      <c r="H226" s="193">
        <v>1</v>
      </c>
      <c r="I226" s="194"/>
      <c r="J226" s="195">
        <f>ROUND(I226*H226,2)</f>
        <v>0</v>
      </c>
      <c r="K226" s="191" t="s">
        <v>183</v>
      </c>
      <c r="L226" s="37"/>
      <c r="M226" s="196" t="s">
        <v>1</v>
      </c>
      <c r="N226" s="197" t="s">
        <v>45</v>
      </c>
      <c r="O226" s="69"/>
      <c r="P226" s="198">
        <f>O226*H226</f>
        <v>0</v>
      </c>
      <c r="Q226" s="198">
        <v>0</v>
      </c>
      <c r="R226" s="198">
        <f>Q226*H226</f>
        <v>0</v>
      </c>
      <c r="S226" s="198">
        <v>0</v>
      </c>
      <c r="T226" s="199">
        <f>S226*H226</f>
        <v>0</v>
      </c>
      <c r="U226" s="32"/>
      <c r="V226" s="32"/>
      <c r="W226" s="32"/>
      <c r="X226" s="32"/>
      <c r="Y226" s="32"/>
      <c r="Z226" s="32"/>
      <c r="AA226" s="32"/>
      <c r="AB226" s="32"/>
      <c r="AC226" s="32"/>
      <c r="AD226" s="32"/>
      <c r="AE226" s="32"/>
      <c r="AR226" s="200" t="s">
        <v>430</v>
      </c>
      <c r="AT226" s="200" t="s">
        <v>179</v>
      </c>
      <c r="AU226" s="200" t="s">
        <v>89</v>
      </c>
      <c r="AY226" s="15" t="s">
        <v>177</v>
      </c>
      <c r="BE226" s="201">
        <f>IF(N226="základní",J226,0)</f>
        <v>0</v>
      </c>
      <c r="BF226" s="201">
        <f>IF(N226="snížená",J226,0)</f>
        <v>0</v>
      </c>
      <c r="BG226" s="201">
        <f>IF(N226="zákl. přenesená",J226,0)</f>
        <v>0</v>
      </c>
      <c r="BH226" s="201">
        <f>IF(N226="sníž. přenesená",J226,0)</f>
        <v>0</v>
      </c>
      <c r="BI226" s="201">
        <f>IF(N226="nulová",J226,0)</f>
        <v>0</v>
      </c>
      <c r="BJ226" s="15" t="s">
        <v>87</v>
      </c>
      <c r="BK226" s="201">
        <f>ROUND(I226*H226,2)</f>
        <v>0</v>
      </c>
      <c r="BL226" s="15" t="s">
        <v>430</v>
      </c>
      <c r="BM226" s="200" t="s">
        <v>1145</v>
      </c>
    </row>
    <row r="227" spans="1:47" s="2" customFormat="1" ht="11.25">
      <c r="A227" s="32"/>
      <c r="B227" s="33"/>
      <c r="C227" s="34"/>
      <c r="D227" s="202" t="s">
        <v>186</v>
      </c>
      <c r="E227" s="34"/>
      <c r="F227" s="203" t="s">
        <v>481</v>
      </c>
      <c r="G227" s="34"/>
      <c r="H227" s="34"/>
      <c r="I227" s="204"/>
      <c r="J227" s="34"/>
      <c r="K227" s="34"/>
      <c r="L227" s="37"/>
      <c r="M227" s="205"/>
      <c r="N227" s="206"/>
      <c r="O227" s="69"/>
      <c r="P227" s="69"/>
      <c r="Q227" s="69"/>
      <c r="R227" s="69"/>
      <c r="S227" s="69"/>
      <c r="T227" s="70"/>
      <c r="U227" s="32"/>
      <c r="V227" s="32"/>
      <c r="W227" s="32"/>
      <c r="X227" s="32"/>
      <c r="Y227" s="32"/>
      <c r="Z227" s="32"/>
      <c r="AA227" s="32"/>
      <c r="AB227" s="32"/>
      <c r="AC227" s="32"/>
      <c r="AD227" s="32"/>
      <c r="AE227" s="32"/>
      <c r="AT227" s="15" t="s">
        <v>186</v>
      </c>
      <c r="AU227" s="15" t="s">
        <v>89</v>
      </c>
    </row>
    <row r="228" spans="2:63" s="12" customFormat="1" ht="22.9" customHeight="1">
      <c r="B228" s="173"/>
      <c r="C228" s="174"/>
      <c r="D228" s="175" t="s">
        <v>79</v>
      </c>
      <c r="E228" s="187" t="s">
        <v>483</v>
      </c>
      <c r="F228" s="187" t="s">
        <v>484</v>
      </c>
      <c r="G228" s="174"/>
      <c r="H228" s="174"/>
      <c r="I228" s="177"/>
      <c r="J228" s="188">
        <f>BK228</f>
        <v>0</v>
      </c>
      <c r="K228" s="174"/>
      <c r="L228" s="179"/>
      <c r="M228" s="180"/>
      <c r="N228" s="181"/>
      <c r="O228" s="181"/>
      <c r="P228" s="182">
        <f>SUM(P229:P231)</f>
        <v>0</v>
      </c>
      <c r="Q228" s="181"/>
      <c r="R228" s="182">
        <f>SUM(R229:R231)</f>
        <v>0</v>
      </c>
      <c r="S228" s="181"/>
      <c r="T228" s="183">
        <f>SUM(T229:T231)</f>
        <v>0</v>
      </c>
      <c r="AR228" s="184" t="s">
        <v>207</v>
      </c>
      <c r="AT228" s="185" t="s">
        <v>79</v>
      </c>
      <c r="AU228" s="185" t="s">
        <v>87</v>
      </c>
      <c r="AY228" s="184" t="s">
        <v>177</v>
      </c>
      <c r="BK228" s="186">
        <f>SUM(BK229:BK231)</f>
        <v>0</v>
      </c>
    </row>
    <row r="229" spans="1:65" s="2" customFormat="1" ht="14.45" customHeight="1">
      <c r="A229" s="32"/>
      <c r="B229" s="33"/>
      <c r="C229" s="189" t="s">
        <v>371</v>
      </c>
      <c r="D229" s="189" t="s">
        <v>179</v>
      </c>
      <c r="E229" s="190" t="s">
        <v>486</v>
      </c>
      <c r="F229" s="191" t="s">
        <v>487</v>
      </c>
      <c r="G229" s="192" t="s">
        <v>488</v>
      </c>
      <c r="H229" s="193">
        <v>1</v>
      </c>
      <c r="I229" s="194"/>
      <c r="J229" s="195">
        <f>ROUND(I229*H229,2)</f>
        <v>0</v>
      </c>
      <c r="K229" s="191" t="s">
        <v>183</v>
      </c>
      <c r="L229" s="37"/>
      <c r="M229" s="196" t="s">
        <v>1</v>
      </c>
      <c r="N229" s="197" t="s">
        <v>45</v>
      </c>
      <c r="O229" s="69"/>
      <c r="P229" s="198">
        <f>O229*H229</f>
        <v>0</v>
      </c>
      <c r="Q229" s="198">
        <v>0</v>
      </c>
      <c r="R229" s="198">
        <f>Q229*H229</f>
        <v>0</v>
      </c>
      <c r="S229" s="198">
        <v>0</v>
      </c>
      <c r="T229" s="199">
        <f>S229*H229</f>
        <v>0</v>
      </c>
      <c r="U229" s="32"/>
      <c r="V229" s="32"/>
      <c r="W229" s="32"/>
      <c r="X229" s="32"/>
      <c r="Y229" s="32"/>
      <c r="Z229" s="32"/>
      <c r="AA229" s="32"/>
      <c r="AB229" s="32"/>
      <c r="AC229" s="32"/>
      <c r="AD229" s="32"/>
      <c r="AE229" s="32"/>
      <c r="AR229" s="200" t="s">
        <v>430</v>
      </c>
      <c r="AT229" s="200" t="s">
        <v>179</v>
      </c>
      <c r="AU229" s="200" t="s">
        <v>89</v>
      </c>
      <c r="AY229" s="15" t="s">
        <v>177</v>
      </c>
      <c r="BE229" s="201">
        <f>IF(N229="základní",J229,0)</f>
        <v>0</v>
      </c>
      <c r="BF229" s="201">
        <f>IF(N229="snížená",J229,0)</f>
        <v>0</v>
      </c>
      <c r="BG229" s="201">
        <f>IF(N229="zákl. přenesená",J229,0)</f>
        <v>0</v>
      </c>
      <c r="BH229" s="201">
        <f>IF(N229="sníž. přenesená",J229,0)</f>
        <v>0</v>
      </c>
      <c r="BI229" s="201">
        <f>IF(N229="nulová",J229,0)</f>
        <v>0</v>
      </c>
      <c r="BJ229" s="15" t="s">
        <v>87</v>
      </c>
      <c r="BK229" s="201">
        <f>ROUND(I229*H229,2)</f>
        <v>0</v>
      </c>
      <c r="BL229" s="15" t="s">
        <v>430</v>
      </c>
      <c r="BM229" s="200" t="s">
        <v>1146</v>
      </c>
    </row>
    <row r="230" spans="1:47" s="2" customFormat="1" ht="11.25">
      <c r="A230" s="32"/>
      <c r="B230" s="33"/>
      <c r="C230" s="34"/>
      <c r="D230" s="202" t="s">
        <v>186</v>
      </c>
      <c r="E230" s="34"/>
      <c r="F230" s="203" t="s">
        <v>490</v>
      </c>
      <c r="G230" s="34"/>
      <c r="H230" s="34"/>
      <c r="I230" s="204"/>
      <c r="J230" s="34"/>
      <c r="K230" s="34"/>
      <c r="L230" s="37"/>
      <c r="M230" s="205"/>
      <c r="N230" s="206"/>
      <c r="O230" s="69"/>
      <c r="P230" s="69"/>
      <c r="Q230" s="69"/>
      <c r="R230" s="69"/>
      <c r="S230" s="69"/>
      <c r="T230" s="70"/>
      <c r="U230" s="32"/>
      <c r="V230" s="32"/>
      <c r="W230" s="32"/>
      <c r="X230" s="32"/>
      <c r="Y230" s="32"/>
      <c r="Z230" s="32"/>
      <c r="AA230" s="32"/>
      <c r="AB230" s="32"/>
      <c r="AC230" s="32"/>
      <c r="AD230" s="32"/>
      <c r="AE230" s="32"/>
      <c r="AT230" s="15" t="s">
        <v>186</v>
      </c>
      <c r="AU230" s="15" t="s">
        <v>89</v>
      </c>
    </row>
    <row r="231" spans="1:47" s="2" customFormat="1" ht="39">
      <c r="A231" s="32"/>
      <c r="B231" s="33"/>
      <c r="C231" s="34"/>
      <c r="D231" s="202" t="s">
        <v>188</v>
      </c>
      <c r="E231" s="34"/>
      <c r="F231" s="207" t="s">
        <v>491</v>
      </c>
      <c r="G231" s="34"/>
      <c r="H231" s="34"/>
      <c r="I231" s="204"/>
      <c r="J231" s="34"/>
      <c r="K231" s="34"/>
      <c r="L231" s="37"/>
      <c r="M231" s="205"/>
      <c r="N231" s="206"/>
      <c r="O231" s="69"/>
      <c r="P231" s="69"/>
      <c r="Q231" s="69"/>
      <c r="R231" s="69"/>
      <c r="S231" s="69"/>
      <c r="T231" s="70"/>
      <c r="U231" s="32"/>
      <c r="V231" s="32"/>
      <c r="W231" s="32"/>
      <c r="X231" s="32"/>
      <c r="Y231" s="32"/>
      <c r="Z231" s="32"/>
      <c r="AA231" s="32"/>
      <c r="AB231" s="32"/>
      <c r="AC231" s="32"/>
      <c r="AD231" s="32"/>
      <c r="AE231" s="32"/>
      <c r="AT231" s="15" t="s">
        <v>188</v>
      </c>
      <c r="AU231" s="15" t="s">
        <v>89</v>
      </c>
    </row>
    <row r="232" spans="2:63" s="12" customFormat="1" ht="22.9" customHeight="1">
      <c r="B232" s="173"/>
      <c r="C232" s="174"/>
      <c r="D232" s="175" t="s">
        <v>79</v>
      </c>
      <c r="E232" s="187" t="s">
        <v>492</v>
      </c>
      <c r="F232" s="187" t="s">
        <v>493</v>
      </c>
      <c r="G232" s="174"/>
      <c r="H232" s="174"/>
      <c r="I232" s="177"/>
      <c r="J232" s="188">
        <f>BK232</f>
        <v>0</v>
      </c>
      <c r="K232" s="174"/>
      <c r="L232" s="179"/>
      <c r="M232" s="180"/>
      <c r="N232" s="181"/>
      <c r="O232" s="181"/>
      <c r="P232" s="182">
        <f>SUM(P233:P234)</f>
        <v>0</v>
      </c>
      <c r="Q232" s="181"/>
      <c r="R232" s="182">
        <f>SUM(R233:R234)</f>
        <v>0</v>
      </c>
      <c r="S232" s="181"/>
      <c r="T232" s="183">
        <f>SUM(T233:T234)</f>
        <v>0</v>
      </c>
      <c r="AR232" s="184" t="s">
        <v>207</v>
      </c>
      <c r="AT232" s="185" t="s">
        <v>79</v>
      </c>
      <c r="AU232" s="185" t="s">
        <v>87</v>
      </c>
      <c r="AY232" s="184" t="s">
        <v>177</v>
      </c>
      <c r="BK232" s="186">
        <f>SUM(BK233:BK234)</f>
        <v>0</v>
      </c>
    </row>
    <row r="233" spans="1:65" s="2" customFormat="1" ht="14.45" customHeight="1">
      <c r="A233" s="32"/>
      <c r="B233" s="33"/>
      <c r="C233" s="189" t="s">
        <v>376</v>
      </c>
      <c r="D233" s="189" t="s">
        <v>179</v>
      </c>
      <c r="E233" s="190" t="s">
        <v>495</v>
      </c>
      <c r="F233" s="191" t="s">
        <v>496</v>
      </c>
      <c r="G233" s="192" t="s">
        <v>429</v>
      </c>
      <c r="H233" s="193">
        <v>1</v>
      </c>
      <c r="I233" s="194"/>
      <c r="J233" s="195">
        <f>ROUND(I233*H233,2)</f>
        <v>0</v>
      </c>
      <c r="K233" s="191" t="s">
        <v>183</v>
      </c>
      <c r="L233" s="37"/>
      <c r="M233" s="196" t="s">
        <v>1</v>
      </c>
      <c r="N233" s="197" t="s">
        <v>45</v>
      </c>
      <c r="O233" s="69"/>
      <c r="P233" s="198">
        <f>O233*H233</f>
        <v>0</v>
      </c>
      <c r="Q233" s="198">
        <v>0</v>
      </c>
      <c r="R233" s="198">
        <f>Q233*H233</f>
        <v>0</v>
      </c>
      <c r="S233" s="198">
        <v>0</v>
      </c>
      <c r="T233" s="199">
        <f>S233*H233</f>
        <v>0</v>
      </c>
      <c r="U233" s="32"/>
      <c r="V233" s="32"/>
      <c r="W233" s="32"/>
      <c r="X233" s="32"/>
      <c r="Y233" s="32"/>
      <c r="Z233" s="32"/>
      <c r="AA233" s="32"/>
      <c r="AB233" s="32"/>
      <c r="AC233" s="32"/>
      <c r="AD233" s="32"/>
      <c r="AE233" s="32"/>
      <c r="AR233" s="200" t="s">
        <v>430</v>
      </c>
      <c r="AT233" s="200" t="s">
        <v>179</v>
      </c>
      <c r="AU233" s="200" t="s">
        <v>89</v>
      </c>
      <c r="AY233" s="15" t="s">
        <v>177</v>
      </c>
      <c r="BE233" s="201">
        <f>IF(N233="základní",J233,0)</f>
        <v>0</v>
      </c>
      <c r="BF233" s="201">
        <f>IF(N233="snížená",J233,0)</f>
        <v>0</v>
      </c>
      <c r="BG233" s="201">
        <f>IF(N233="zákl. přenesená",J233,0)</f>
        <v>0</v>
      </c>
      <c r="BH233" s="201">
        <f>IF(N233="sníž. přenesená",J233,0)</f>
        <v>0</v>
      </c>
      <c r="BI233" s="201">
        <f>IF(N233="nulová",J233,0)</f>
        <v>0</v>
      </c>
      <c r="BJ233" s="15" t="s">
        <v>87</v>
      </c>
      <c r="BK233" s="201">
        <f>ROUND(I233*H233,2)</f>
        <v>0</v>
      </c>
      <c r="BL233" s="15" t="s">
        <v>430</v>
      </c>
      <c r="BM233" s="200" t="s">
        <v>1147</v>
      </c>
    </row>
    <row r="234" spans="1:47" s="2" customFormat="1" ht="11.25">
      <c r="A234" s="32"/>
      <c r="B234" s="33"/>
      <c r="C234" s="34"/>
      <c r="D234" s="202" t="s">
        <v>186</v>
      </c>
      <c r="E234" s="34"/>
      <c r="F234" s="203" t="s">
        <v>498</v>
      </c>
      <c r="G234" s="34"/>
      <c r="H234" s="34"/>
      <c r="I234" s="204"/>
      <c r="J234" s="34"/>
      <c r="K234" s="34"/>
      <c r="L234" s="37"/>
      <c r="M234" s="218"/>
      <c r="N234" s="219"/>
      <c r="O234" s="220"/>
      <c r="P234" s="220"/>
      <c r="Q234" s="220"/>
      <c r="R234" s="220"/>
      <c r="S234" s="220"/>
      <c r="T234" s="221"/>
      <c r="U234" s="32"/>
      <c r="V234" s="32"/>
      <c r="W234" s="32"/>
      <c r="X234" s="32"/>
      <c r="Y234" s="32"/>
      <c r="Z234" s="32"/>
      <c r="AA234" s="32"/>
      <c r="AB234" s="32"/>
      <c r="AC234" s="32"/>
      <c r="AD234" s="32"/>
      <c r="AE234" s="32"/>
      <c r="AT234" s="15" t="s">
        <v>186</v>
      </c>
      <c r="AU234" s="15" t="s">
        <v>89</v>
      </c>
    </row>
    <row r="235" spans="1:31" s="2" customFormat="1" ht="6.95" customHeight="1">
      <c r="A235" s="32"/>
      <c r="B235" s="52"/>
      <c r="C235" s="53"/>
      <c r="D235" s="53"/>
      <c r="E235" s="53"/>
      <c r="F235" s="53"/>
      <c r="G235" s="53"/>
      <c r="H235" s="53"/>
      <c r="I235" s="53"/>
      <c r="J235" s="53"/>
      <c r="K235" s="53"/>
      <c r="L235" s="37"/>
      <c r="M235" s="32"/>
      <c r="O235" s="32"/>
      <c r="P235" s="32"/>
      <c r="Q235" s="32"/>
      <c r="R235" s="32"/>
      <c r="S235" s="32"/>
      <c r="T235" s="32"/>
      <c r="U235" s="32"/>
      <c r="V235" s="32"/>
      <c r="W235" s="32"/>
      <c r="X235" s="32"/>
      <c r="Y235" s="32"/>
      <c r="Z235" s="32"/>
      <c r="AA235" s="32"/>
      <c r="AB235" s="32"/>
      <c r="AC235" s="32"/>
      <c r="AD235" s="32"/>
      <c r="AE235" s="32"/>
    </row>
  </sheetData>
  <sheetProtection algorithmName="SHA-512" hashValue="mN6pNN+64cnFKZFvCFLy/MMKW/F97l1Plq/I5khGdkRrtXez3JvM1GxW41pt6HD+wX8F2g9gxgE0tnOmcG8Wcw==" saltValue="YLYmkVq5zI0+j8bJxk7tG3qBUtw5q6a+h6POu+6CxxZAQvDnt6bGeMldkCUZVyTjfrvX2hb9sjT9jDAZoYpTVw==" spinCount="100000" sheet="1" objects="1" scenarios="1" formatColumns="0" formatRows="0" autoFilter="0"/>
  <autoFilter ref="C126:K234"/>
  <mergeCells count="9">
    <mergeCell ref="E87:H87"/>
    <mergeCell ref="E117:H117"/>
    <mergeCell ref="E119:H11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2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0"/>
      <c r="M2" s="260"/>
      <c r="N2" s="260"/>
      <c r="O2" s="260"/>
      <c r="P2" s="260"/>
      <c r="Q2" s="260"/>
      <c r="R2" s="260"/>
      <c r="S2" s="260"/>
      <c r="T2" s="260"/>
      <c r="U2" s="260"/>
      <c r="V2" s="260"/>
      <c r="AT2" s="15" t="s">
        <v>114</v>
      </c>
    </row>
    <row r="3" spans="2:46" s="1" customFormat="1" ht="6.95" customHeight="1">
      <c r="B3" s="113"/>
      <c r="C3" s="114"/>
      <c r="D3" s="114"/>
      <c r="E3" s="114"/>
      <c r="F3" s="114"/>
      <c r="G3" s="114"/>
      <c r="H3" s="114"/>
      <c r="I3" s="114"/>
      <c r="J3" s="114"/>
      <c r="K3" s="114"/>
      <c r="L3" s="18"/>
      <c r="AT3" s="15" t="s">
        <v>89</v>
      </c>
    </row>
    <row r="4" spans="2:46" s="1" customFormat="1" ht="24.95" customHeight="1">
      <c r="B4" s="18"/>
      <c r="D4" s="115" t="s">
        <v>136</v>
      </c>
      <c r="L4" s="18"/>
      <c r="M4" s="116" t="s">
        <v>10</v>
      </c>
      <c r="AT4" s="15" t="s">
        <v>4</v>
      </c>
    </row>
    <row r="5" spans="2:12" s="1" customFormat="1" ht="6.95" customHeight="1">
      <c r="B5" s="18"/>
      <c r="L5" s="18"/>
    </row>
    <row r="6" spans="2:12" s="1" customFormat="1" ht="12" customHeight="1">
      <c r="B6" s="18"/>
      <c r="D6" s="117" t="s">
        <v>16</v>
      </c>
      <c r="L6" s="18"/>
    </row>
    <row r="7" spans="2:12" s="1" customFormat="1" ht="16.5" customHeight="1">
      <c r="B7" s="18"/>
      <c r="E7" s="278" t="str">
        <f>'Rekapitulace stavby'!K6</f>
        <v>Polní cesty stavby D6 v k.ú. Řevničov_3</v>
      </c>
      <c r="F7" s="279"/>
      <c r="G7" s="279"/>
      <c r="H7" s="279"/>
      <c r="L7" s="18"/>
    </row>
    <row r="8" spans="1:31" s="2" customFormat="1" ht="12" customHeight="1">
      <c r="A8" s="32"/>
      <c r="B8" s="37"/>
      <c r="C8" s="32"/>
      <c r="D8" s="117" t="s">
        <v>137</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81" t="s">
        <v>1148</v>
      </c>
      <c r="F9" s="280"/>
      <c r="G9" s="280"/>
      <c r="H9" s="280"/>
      <c r="I9" s="32"/>
      <c r="J9" s="32"/>
      <c r="K9" s="32"/>
      <c r="L9" s="49"/>
      <c r="S9" s="32"/>
      <c r="T9" s="32"/>
      <c r="U9" s="32"/>
      <c r="V9" s="32"/>
      <c r="W9" s="32"/>
      <c r="X9" s="32"/>
      <c r="Y9" s="32"/>
      <c r="Z9" s="32"/>
      <c r="AA9" s="32"/>
      <c r="AB9" s="32"/>
      <c r="AC9" s="32"/>
      <c r="AD9" s="32"/>
      <c r="AE9" s="32"/>
    </row>
    <row r="10" spans="1:31" s="2" customFormat="1" ht="11.25">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18</v>
      </c>
      <c r="E11" s="32"/>
      <c r="F11" s="108" t="s">
        <v>1</v>
      </c>
      <c r="G11" s="32"/>
      <c r="H11" s="32"/>
      <c r="I11" s="117" t="s">
        <v>19</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20</v>
      </c>
      <c r="E12" s="32"/>
      <c r="F12" s="108" t="s">
        <v>21</v>
      </c>
      <c r="G12" s="32"/>
      <c r="H12" s="32"/>
      <c r="I12" s="117" t="s">
        <v>22</v>
      </c>
      <c r="J12" s="118" t="str">
        <f>'Rekapitulace stavby'!AN8</f>
        <v>18. 4. 2020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24</v>
      </c>
      <c r="E14" s="32"/>
      <c r="F14" s="32"/>
      <c r="G14" s="32"/>
      <c r="H14" s="32"/>
      <c r="I14" s="117" t="s">
        <v>25</v>
      </c>
      <c r="J14" s="108" t="s">
        <v>26</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27</v>
      </c>
      <c r="F15" s="32"/>
      <c r="G15" s="32"/>
      <c r="H15" s="32"/>
      <c r="I15" s="117" t="s">
        <v>28</v>
      </c>
      <c r="J15" s="108" t="s">
        <v>29</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30</v>
      </c>
      <c r="E17" s="32"/>
      <c r="F17" s="32"/>
      <c r="G17" s="32"/>
      <c r="H17" s="32"/>
      <c r="I17" s="117" t="s">
        <v>25</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282" t="str">
        <f>'Rekapitulace stavby'!E14</f>
        <v>Vyplň údaj</v>
      </c>
      <c r="F18" s="283"/>
      <c r="G18" s="283"/>
      <c r="H18" s="283"/>
      <c r="I18" s="117" t="s">
        <v>28</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32</v>
      </c>
      <c r="E20" s="32"/>
      <c r="F20" s="32"/>
      <c r="G20" s="32"/>
      <c r="H20" s="32"/>
      <c r="I20" s="117" t="s">
        <v>25</v>
      </c>
      <c r="J20" s="108" t="s">
        <v>33</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34</v>
      </c>
      <c r="F21" s="32"/>
      <c r="G21" s="32"/>
      <c r="H21" s="32"/>
      <c r="I21" s="117" t="s">
        <v>28</v>
      </c>
      <c r="J21" s="108" t="s">
        <v>35</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37</v>
      </c>
      <c r="E23" s="32"/>
      <c r="F23" s="32"/>
      <c r="G23" s="32"/>
      <c r="H23" s="32"/>
      <c r="I23" s="117" t="s">
        <v>25</v>
      </c>
      <c r="J23" s="108" t="str">
        <f>IF('Rekapitulace stavby'!AN19="","",'Rekapitulace stavby'!AN19)</f>
        <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tr">
        <f>IF('Rekapitulace stavby'!E20="","",'Rekapitulace stavby'!E20)</f>
        <v xml:space="preserve"> </v>
      </c>
      <c r="F24" s="32"/>
      <c r="G24" s="32"/>
      <c r="H24" s="32"/>
      <c r="I24" s="117" t="s">
        <v>28</v>
      </c>
      <c r="J24" s="108" t="str">
        <f>IF('Rekapitulace stavby'!AN20="","",'Rekapitulace stavby'!AN20)</f>
        <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39</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284" t="s">
        <v>1</v>
      </c>
      <c r="F27" s="284"/>
      <c r="G27" s="284"/>
      <c r="H27" s="28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40</v>
      </c>
      <c r="E30" s="32"/>
      <c r="F30" s="32"/>
      <c r="G30" s="32"/>
      <c r="H30" s="32"/>
      <c r="I30" s="32"/>
      <c r="J30" s="124">
        <f>ROUND(J128,2)</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42</v>
      </c>
      <c r="G32" s="32"/>
      <c r="H32" s="32"/>
      <c r="I32" s="125" t="s">
        <v>41</v>
      </c>
      <c r="J32" s="125" t="s">
        <v>43</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44</v>
      </c>
      <c r="E33" s="117" t="s">
        <v>45</v>
      </c>
      <c r="F33" s="127">
        <f>ROUND((SUM(BE128:BE233)),2)</f>
        <v>0</v>
      </c>
      <c r="G33" s="32"/>
      <c r="H33" s="32"/>
      <c r="I33" s="128">
        <v>0.21</v>
      </c>
      <c r="J33" s="127">
        <f>ROUND(((SUM(BE128:BE233))*I33),2)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46</v>
      </c>
      <c r="F34" s="127">
        <f>ROUND((SUM(BF128:BF233)),2)</f>
        <v>0</v>
      </c>
      <c r="G34" s="32"/>
      <c r="H34" s="32"/>
      <c r="I34" s="128">
        <v>0.15</v>
      </c>
      <c r="J34" s="127">
        <f>ROUND(((SUM(BF128:BF233))*I34),2)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47</v>
      </c>
      <c r="F35" s="127">
        <f>ROUND((SUM(BG128:BG233)),2)</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48</v>
      </c>
      <c r="F36" s="127">
        <f>ROUND((SUM(BH128:BH233)),2)</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49</v>
      </c>
      <c r="F37" s="127">
        <f>ROUND((SUM(BI128:BI233)),2)</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50</v>
      </c>
      <c r="E39" s="131"/>
      <c r="F39" s="131"/>
      <c r="G39" s="132" t="s">
        <v>51</v>
      </c>
      <c r="H39" s="133" t="s">
        <v>52</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53</v>
      </c>
      <c r="E50" s="137"/>
      <c r="F50" s="137"/>
      <c r="G50" s="136" t="s">
        <v>54</v>
      </c>
      <c r="H50" s="137"/>
      <c r="I50" s="137"/>
      <c r="J50" s="137"/>
      <c r="K50" s="137"/>
      <c r="L50" s="49"/>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2"/>
      <c r="B61" s="37"/>
      <c r="C61" s="32"/>
      <c r="D61" s="138" t="s">
        <v>55</v>
      </c>
      <c r="E61" s="139"/>
      <c r="F61" s="140" t="s">
        <v>56</v>
      </c>
      <c r="G61" s="138" t="s">
        <v>55</v>
      </c>
      <c r="H61" s="139"/>
      <c r="I61" s="139"/>
      <c r="J61" s="141" t="s">
        <v>56</v>
      </c>
      <c r="K61" s="139"/>
      <c r="L61" s="49"/>
      <c r="S61" s="32"/>
      <c r="T61" s="32"/>
      <c r="U61" s="32"/>
      <c r="V61" s="32"/>
      <c r="W61" s="32"/>
      <c r="X61" s="32"/>
      <c r="Y61" s="32"/>
      <c r="Z61" s="32"/>
      <c r="AA61" s="32"/>
      <c r="AB61" s="32"/>
      <c r="AC61" s="32"/>
      <c r="AD61" s="32"/>
      <c r="AE61" s="32"/>
    </row>
    <row r="62" spans="2:12" ht="11.25">
      <c r="B62" s="18"/>
      <c r="L62" s="18"/>
    </row>
    <row r="63" spans="2:12" ht="11.25">
      <c r="B63" s="18"/>
      <c r="L63" s="18"/>
    </row>
    <row r="64" spans="2:12" ht="11.25">
      <c r="B64" s="18"/>
      <c r="L64" s="18"/>
    </row>
    <row r="65" spans="1:31" s="2" customFormat="1" ht="12.75">
      <c r="A65" s="32"/>
      <c r="B65" s="37"/>
      <c r="C65" s="32"/>
      <c r="D65" s="136" t="s">
        <v>57</v>
      </c>
      <c r="E65" s="142"/>
      <c r="F65" s="142"/>
      <c r="G65" s="136" t="s">
        <v>58</v>
      </c>
      <c r="H65" s="142"/>
      <c r="I65" s="142"/>
      <c r="J65" s="142"/>
      <c r="K65" s="142"/>
      <c r="L65" s="49"/>
      <c r="S65" s="32"/>
      <c r="T65" s="32"/>
      <c r="U65" s="32"/>
      <c r="V65" s="32"/>
      <c r="W65" s="32"/>
      <c r="X65" s="32"/>
      <c r="Y65" s="32"/>
      <c r="Z65" s="32"/>
      <c r="AA65" s="32"/>
      <c r="AB65" s="32"/>
      <c r="AC65" s="32"/>
      <c r="AD65" s="32"/>
      <c r="AE65" s="32"/>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2"/>
      <c r="B76" s="37"/>
      <c r="C76" s="32"/>
      <c r="D76" s="138" t="s">
        <v>55</v>
      </c>
      <c r="E76" s="139"/>
      <c r="F76" s="140" t="s">
        <v>56</v>
      </c>
      <c r="G76" s="138" t="s">
        <v>55</v>
      </c>
      <c r="H76" s="139"/>
      <c r="I76" s="139"/>
      <c r="J76" s="141" t="s">
        <v>56</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141</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16</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85" t="str">
        <f>E7</f>
        <v>Polní cesty stavby D6 v k.ú. Řevničov_3</v>
      </c>
      <c r="F85" s="286"/>
      <c r="G85" s="286"/>
      <c r="H85" s="28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137</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38" t="str">
        <f>E9</f>
        <v xml:space="preserve">202004016 - SO 106 - Polní cesta VPC 13 </v>
      </c>
      <c r="F87" s="287"/>
      <c r="G87" s="287"/>
      <c r="H87" s="287"/>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20</v>
      </c>
      <c r="D89" s="34"/>
      <c r="E89" s="34"/>
      <c r="F89" s="25" t="str">
        <f>F12</f>
        <v>Řevníčov</v>
      </c>
      <c r="G89" s="34"/>
      <c r="H89" s="34"/>
      <c r="I89" s="27" t="s">
        <v>22</v>
      </c>
      <c r="J89" s="64" t="str">
        <f>IF(J12="","",J12)</f>
        <v>18. 4. 2020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7" t="s">
        <v>24</v>
      </c>
      <c r="D91" s="34"/>
      <c r="E91" s="34"/>
      <c r="F91" s="25" t="str">
        <f>E15</f>
        <v>Státní pozemkový úřad</v>
      </c>
      <c r="G91" s="34"/>
      <c r="H91" s="34"/>
      <c r="I91" s="27" t="s">
        <v>32</v>
      </c>
      <c r="J91" s="30" t="str">
        <f>E21</f>
        <v>S-pro servis s.r.o.</v>
      </c>
      <c r="K91" s="34"/>
      <c r="L91" s="49"/>
      <c r="S91" s="32"/>
      <c r="T91" s="32"/>
      <c r="U91" s="32"/>
      <c r="V91" s="32"/>
      <c r="W91" s="32"/>
      <c r="X91" s="32"/>
      <c r="Y91" s="32"/>
      <c r="Z91" s="32"/>
      <c r="AA91" s="32"/>
      <c r="AB91" s="32"/>
      <c r="AC91" s="32"/>
      <c r="AD91" s="32"/>
      <c r="AE91" s="32"/>
    </row>
    <row r="92" spans="1:31" s="2" customFormat="1" ht="15.2" customHeight="1">
      <c r="A92" s="32"/>
      <c r="B92" s="33"/>
      <c r="C92" s="27" t="s">
        <v>30</v>
      </c>
      <c r="D92" s="34"/>
      <c r="E92" s="34"/>
      <c r="F92" s="25" t="str">
        <f>IF(E18="","",E18)</f>
        <v>Vyplň údaj</v>
      </c>
      <c r="G92" s="34"/>
      <c r="H92" s="34"/>
      <c r="I92" s="27" t="s">
        <v>37</v>
      </c>
      <c r="J92" s="30" t="str">
        <f>E24</f>
        <v xml:space="preserve"> </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142</v>
      </c>
      <c r="D94" s="148"/>
      <c r="E94" s="148"/>
      <c r="F94" s="148"/>
      <c r="G94" s="148"/>
      <c r="H94" s="148"/>
      <c r="I94" s="148"/>
      <c r="J94" s="149" t="s">
        <v>143</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144</v>
      </c>
      <c r="D96" s="34"/>
      <c r="E96" s="34"/>
      <c r="F96" s="34"/>
      <c r="G96" s="34"/>
      <c r="H96" s="34"/>
      <c r="I96" s="34"/>
      <c r="J96" s="82">
        <f>J128</f>
        <v>0</v>
      </c>
      <c r="K96" s="34"/>
      <c r="L96" s="49"/>
      <c r="S96" s="32"/>
      <c r="T96" s="32"/>
      <c r="U96" s="32"/>
      <c r="V96" s="32"/>
      <c r="W96" s="32"/>
      <c r="X96" s="32"/>
      <c r="Y96" s="32"/>
      <c r="Z96" s="32"/>
      <c r="AA96" s="32"/>
      <c r="AB96" s="32"/>
      <c r="AC96" s="32"/>
      <c r="AD96" s="32"/>
      <c r="AE96" s="32"/>
      <c r="AU96" s="15" t="s">
        <v>145</v>
      </c>
    </row>
    <row r="97" spans="2:12" s="9" customFormat="1" ht="24.95" customHeight="1">
      <c r="B97" s="151"/>
      <c r="C97" s="152"/>
      <c r="D97" s="153" t="s">
        <v>146</v>
      </c>
      <c r="E97" s="154"/>
      <c r="F97" s="154"/>
      <c r="G97" s="154"/>
      <c r="H97" s="154"/>
      <c r="I97" s="154"/>
      <c r="J97" s="155">
        <f>J129</f>
        <v>0</v>
      </c>
      <c r="K97" s="152"/>
      <c r="L97" s="156"/>
    </row>
    <row r="98" spans="2:12" s="10" customFormat="1" ht="19.9" customHeight="1">
      <c r="B98" s="157"/>
      <c r="C98" s="102"/>
      <c r="D98" s="158" t="s">
        <v>147</v>
      </c>
      <c r="E98" s="159"/>
      <c r="F98" s="159"/>
      <c r="G98" s="159"/>
      <c r="H98" s="159"/>
      <c r="I98" s="159"/>
      <c r="J98" s="160">
        <f>J130</f>
        <v>0</v>
      </c>
      <c r="K98" s="102"/>
      <c r="L98" s="161"/>
    </row>
    <row r="99" spans="2:12" s="10" customFormat="1" ht="19.9" customHeight="1">
      <c r="B99" s="157"/>
      <c r="C99" s="102"/>
      <c r="D99" s="158" t="s">
        <v>150</v>
      </c>
      <c r="E99" s="159"/>
      <c r="F99" s="159"/>
      <c r="G99" s="159"/>
      <c r="H99" s="159"/>
      <c r="I99" s="159"/>
      <c r="J99" s="160">
        <f>J182</f>
        <v>0</v>
      </c>
      <c r="K99" s="102"/>
      <c r="L99" s="161"/>
    </row>
    <row r="100" spans="2:12" s="10" customFormat="1" ht="19.9" customHeight="1">
      <c r="B100" s="157"/>
      <c r="C100" s="102"/>
      <c r="D100" s="158" t="s">
        <v>152</v>
      </c>
      <c r="E100" s="159"/>
      <c r="F100" s="159"/>
      <c r="G100" s="159"/>
      <c r="H100" s="159"/>
      <c r="I100" s="159"/>
      <c r="J100" s="160">
        <f>J191</f>
        <v>0</v>
      </c>
      <c r="K100" s="102"/>
      <c r="L100" s="161"/>
    </row>
    <row r="101" spans="2:12" s="10" customFormat="1" ht="19.9" customHeight="1">
      <c r="B101" s="157"/>
      <c r="C101" s="102"/>
      <c r="D101" s="158" t="s">
        <v>154</v>
      </c>
      <c r="E101" s="159"/>
      <c r="F101" s="159"/>
      <c r="G101" s="159"/>
      <c r="H101" s="159"/>
      <c r="I101" s="159"/>
      <c r="J101" s="160">
        <f>J195</f>
        <v>0</v>
      </c>
      <c r="K101" s="102"/>
      <c r="L101" s="161"/>
    </row>
    <row r="102" spans="2:12" s="9" customFormat="1" ht="24.95" customHeight="1">
      <c r="B102" s="151"/>
      <c r="C102" s="152"/>
      <c r="D102" s="153" t="s">
        <v>155</v>
      </c>
      <c r="E102" s="154"/>
      <c r="F102" s="154"/>
      <c r="G102" s="154"/>
      <c r="H102" s="154"/>
      <c r="I102" s="154"/>
      <c r="J102" s="155">
        <f>J198</f>
        <v>0</v>
      </c>
      <c r="K102" s="152"/>
      <c r="L102" s="156"/>
    </row>
    <row r="103" spans="2:12" s="10" customFormat="1" ht="19.9" customHeight="1">
      <c r="B103" s="157"/>
      <c r="C103" s="102"/>
      <c r="D103" s="158" t="s">
        <v>156</v>
      </c>
      <c r="E103" s="159"/>
      <c r="F103" s="159"/>
      <c r="G103" s="159"/>
      <c r="H103" s="159"/>
      <c r="I103" s="159"/>
      <c r="J103" s="160">
        <f>J199</f>
        <v>0</v>
      </c>
      <c r="K103" s="102"/>
      <c r="L103" s="161"/>
    </row>
    <row r="104" spans="2:12" s="10" customFormat="1" ht="19.9" customHeight="1">
      <c r="B104" s="157"/>
      <c r="C104" s="102"/>
      <c r="D104" s="158" t="s">
        <v>157</v>
      </c>
      <c r="E104" s="159"/>
      <c r="F104" s="159"/>
      <c r="G104" s="159"/>
      <c r="H104" s="159"/>
      <c r="I104" s="159"/>
      <c r="J104" s="160">
        <f>J214</f>
        <v>0</v>
      </c>
      <c r="K104" s="102"/>
      <c r="L104" s="161"/>
    </row>
    <row r="105" spans="2:12" s="10" customFormat="1" ht="19.9" customHeight="1">
      <c r="B105" s="157"/>
      <c r="C105" s="102"/>
      <c r="D105" s="158" t="s">
        <v>158</v>
      </c>
      <c r="E105" s="159"/>
      <c r="F105" s="159"/>
      <c r="G105" s="159"/>
      <c r="H105" s="159"/>
      <c r="I105" s="159"/>
      <c r="J105" s="160">
        <f>J219</f>
        <v>0</v>
      </c>
      <c r="K105" s="102"/>
      <c r="L105" s="161"/>
    </row>
    <row r="106" spans="2:12" s="10" customFormat="1" ht="19.9" customHeight="1">
      <c r="B106" s="157"/>
      <c r="C106" s="102"/>
      <c r="D106" s="158" t="s">
        <v>159</v>
      </c>
      <c r="E106" s="159"/>
      <c r="F106" s="159"/>
      <c r="G106" s="159"/>
      <c r="H106" s="159"/>
      <c r="I106" s="159"/>
      <c r="J106" s="160">
        <f>J224</f>
        <v>0</v>
      </c>
      <c r="K106" s="102"/>
      <c r="L106" s="161"/>
    </row>
    <row r="107" spans="2:12" s="10" customFormat="1" ht="19.9" customHeight="1">
      <c r="B107" s="157"/>
      <c r="C107" s="102"/>
      <c r="D107" s="158" t="s">
        <v>160</v>
      </c>
      <c r="E107" s="159"/>
      <c r="F107" s="159"/>
      <c r="G107" s="159"/>
      <c r="H107" s="159"/>
      <c r="I107" s="159"/>
      <c r="J107" s="160">
        <f>J227</f>
        <v>0</v>
      </c>
      <c r="K107" s="102"/>
      <c r="L107" s="161"/>
    </row>
    <row r="108" spans="2:12" s="10" customFormat="1" ht="19.9" customHeight="1">
      <c r="B108" s="157"/>
      <c r="C108" s="102"/>
      <c r="D108" s="158" t="s">
        <v>161</v>
      </c>
      <c r="E108" s="159"/>
      <c r="F108" s="159"/>
      <c r="G108" s="159"/>
      <c r="H108" s="159"/>
      <c r="I108" s="159"/>
      <c r="J108" s="160">
        <f>J231</f>
        <v>0</v>
      </c>
      <c r="K108" s="102"/>
      <c r="L108" s="161"/>
    </row>
    <row r="109" spans="1:31" s="2" customFormat="1" ht="21.75" customHeight="1">
      <c r="A109" s="32"/>
      <c r="B109" s="33"/>
      <c r="C109" s="34"/>
      <c r="D109" s="34"/>
      <c r="E109" s="34"/>
      <c r="F109" s="34"/>
      <c r="G109" s="34"/>
      <c r="H109" s="34"/>
      <c r="I109" s="34"/>
      <c r="J109" s="34"/>
      <c r="K109" s="34"/>
      <c r="L109" s="49"/>
      <c r="S109" s="32"/>
      <c r="T109" s="32"/>
      <c r="U109" s="32"/>
      <c r="V109" s="32"/>
      <c r="W109" s="32"/>
      <c r="X109" s="32"/>
      <c r="Y109" s="32"/>
      <c r="Z109" s="32"/>
      <c r="AA109" s="32"/>
      <c r="AB109" s="32"/>
      <c r="AC109" s="32"/>
      <c r="AD109" s="32"/>
      <c r="AE109" s="32"/>
    </row>
    <row r="110" spans="1:31" s="2" customFormat="1" ht="6.95" customHeight="1">
      <c r="A110" s="32"/>
      <c r="B110" s="52"/>
      <c r="C110" s="53"/>
      <c r="D110" s="53"/>
      <c r="E110" s="53"/>
      <c r="F110" s="53"/>
      <c r="G110" s="53"/>
      <c r="H110" s="53"/>
      <c r="I110" s="53"/>
      <c r="J110" s="53"/>
      <c r="K110" s="53"/>
      <c r="L110" s="49"/>
      <c r="S110" s="32"/>
      <c r="T110" s="32"/>
      <c r="U110" s="32"/>
      <c r="V110" s="32"/>
      <c r="W110" s="32"/>
      <c r="X110" s="32"/>
      <c r="Y110" s="32"/>
      <c r="Z110" s="32"/>
      <c r="AA110" s="32"/>
      <c r="AB110" s="32"/>
      <c r="AC110" s="32"/>
      <c r="AD110" s="32"/>
      <c r="AE110" s="32"/>
    </row>
    <row r="114" spans="1:31" s="2" customFormat="1" ht="6.95" customHeight="1">
      <c r="A114" s="32"/>
      <c r="B114" s="54"/>
      <c r="C114" s="55"/>
      <c r="D114" s="55"/>
      <c r="E114" s="55"/>
      <c r="F114" s="55"/>
      <c r="G114" s="55"/>
      <c r="H114" s="55"/>
      <c r="I114" s="55"/>
      <c r="J114" s="55"/>
      <c r="K114" s="55"/>
      <c r="L114" s="49"/>
      <c r="S114" s="32"/>
      <c r="T114" s="32"/>
      <c r="U114" s="32"/>
      <c r="V114" s="32"/>
      <c r="W114" s="32"/>
      <c r="X114" s="32"/>
      <c r="Y114" s="32"/>
      <c r="Z114" s="32"/>
      <c r="AA114" s="32"/>
      <c r="AB114" s="32"/>
      <c r="AC114" s="32"/>
      <c r="AD114" s="32"/>
      <c r="AE114" s="32"/>
    </row>
    <row r="115" spans="1:31" s="2" customFormat="1" ht="24.95" customHeight="1">
      <c r="A115" s="32"/>
      <c r="B115" s="33"/>
      <c r="C115" s="21" t="s">
        <v>162</v>
      </c>
      <c r="D115" s="34"/>
      <c r="E115" s="34"/>
      <c r="F115" s="34"/>
      <c r="G115" s="34"/>
      <c r="H115" s="34"/>
      <c r="I115" s="34"/>
      <c r="J115" s="34"/>
      <c r="K115" s="34"/>
      <c r="L115" s="49"/>
      <c r="S115" s="32"/>
      <c r="T115" s="32"/>
      <c r="U115" s="32"/>
      <c r="V115" s="32"/>
      <c r="W115" s="32"/>
      <c r="X115" s="32"/>
      <c r="Y115" s="32"/>
      <c r="Z115" s="32"/>
      <c r="AA115" s="32"/>
      <c r="AB115" s="32"/>
      <c r="AC115" s="32"/>
      <c r="AD115" s="32"/>
      <c r="AE115" s="32"/>
    </row>
    <row r="116" spans="1:31" s="2" customFormat="1" ht="6.95" customHeight="1">
      <c r="A116" s="32"/>
      <c r="B116" s="33"/>
      <c r="C116" s="34"/>
      <c r="D116" s="34"/>
      <c r="E116" s="34"/>
      <c r="F116" s="34"/>
      <c r="G116" s="34"/>
      <c r="H116" s="34"/>
      <c r="I116" s="34"/>
      <c r="J116" s="34"/>
      <c r="K116" s="34"/>
      <c r="L116" s="49"/>
      <c r="S116" s="32"/>
      <c r="T116" s="32"/>
      <c r="U116" s="32"/>
      <c r="V116" s="32"/>
      <c r="W116" s="32"/>
      <c r="X116" s="32"/>
      <c r="Y116" s="32"/>
      <c r="Z116" s="32"/>
      <c r="AA116" s="32"/>
      <c r="AB116" s="32"/>
      <c r="AC116" s="32"/>
      <c r="AD116" s="32"/>
      <c r="AE116" s="32"/>
    </row>
    <row r="117" spans="1:31" s="2" customFormat="1" ht="12" customHeight="1">
      <c r="A117" s="32"/>
      <c r="B117" s="33"/>
      <c r="C117" s="27" t="s">
        <v>16</v>
      </c>
      <c r="D117" s="34"/>
      <c r="E117" s="34"/>
      <c r="F117" s="34"/>
      <c r="G117" s="34"/>
      <c r="H117" s="34"/>
      <c r="I117" s="34"/>
      <c r="J117" s="34"/>
      <c r="K117" s="34"/>
      <c r="L117" s="49"/>
      <c r="S117" s="32"/>
      <c r="T117" s="32"/>
      <c r="U117" s="32"/>
      <c r="V117" s="32"/>
      <c r="W117" s="32"/>
      <c r="X117" s="32"/>
      <c r="Y117" s="32"/>
      <c r="Z117" s="32"/>
      <c r="AA117" s="32"/>
      <c r="AB117" s="32"/>
      <c r="AC117" s="32"/>
      <c r="AD117" s="32"/>
      <c r="AE117" s="32"/>
    </row>
    <row r="118" spans="1:31" s="2" customFormat="1" ht="16.5" customHeight="1">
      <c r="A118" s="32"/>
      <c r="B118" s="33"/>
      <c r="C118" s="34"/>
      <c r="D118" s="34"/>
      <c r="E118" s="285" t="str">
        <f>E7</f>
        <v>Polní cesty stavby D6 v k.ú. Řevničov_3</v>
      </c>
      <c r="F118" s="286"/>
      <c r="G118" s="286"/>
      <c r="H118" s="286"/>
      <c r="I118" s="34"/>
      <c r="J118" s="34"/>
      <c r="K118" s="34"/>
      <c r="L118" s="49"/>
      <c r="S118" s="32"/>
      <c r="T118" s="32"/>
      <c r="U118" s="32"/>
      <c r="V118" s="32"/>
      <c r="W118" s="32"/>
      <c r="X118" s="32"/>
      <c r="Y118" s="32"/>
      <c r="Z118" s="32"/>
      <c r="AA118" s="32"/>
      <c r="AB118" s="32"/>
      <c r="AC118" s="32"/>
      <c r="AD118" s="32"/>
      <c r="AE118" s="32"/>
    </row>
    <row r="119" spans="1:31" s="2" customFormat="1" ht="12" customHeight="1">
      <c r="A119" s="32"/>
      <c r="B119" s="33"/>
      <c r="C119" s="27" t="s">
        <v>137</v>
      </c>
      <c r="D119" s="34"/>
      <c r="E119" s="34"/>
      <c r="F119" s="34"/>
      <c r="G119" s="34"/>
      <c r="H119" s="34"/>
      <c r="I119" s="34"/>
      <c r="J119" s="34"/>
      <c r="K119" s="34"/>
      <c r="L119" s="49"/>
      <c r="S119" s="32"/>
      <c r="T119" s="32"/>
      <c r="U119" s="32"/>
      <c r="V119" s="32"/>
      <c r="W119" s="32"/>
      <c r="X119" s="32"/>
      <c r="Y119" s="32"/>
      <c r="Z119" s="32"/>
      <c r="AA119" s="32"/>
      <c r="AB119" s="32"/>
      <c r="AC119" s="32"/>
      <c r="AD119" s="32"/>
      <c r="AE119" s="32"/>
    </row>
    <row r="120" spans="1:31" s="2" customFormat="1" ht="16.5" customHeight="1">
      <c r="A120" s="32"/>
      <c r="B120" s="33"/>
      <c r="C120" s="34"/>
      <c r="D120" s="34"/>
      <c r="E120" s="238" t="str">
        <f>E9</f>
        <v xml:space="preserve">202004016 - SO 106 - Polní cesta VPC 13 </v>
      </c>
      <c r="F120" s="287"/>
      <c r="G120" s="287"/>
      <c r="H120" s="287"/>
      <c r="I120" s="34"/>
      <c r="J120" s="34"/>
      <c r="K120" s="34"/>
      <c r="L120" s="49"/>
      <c r="S120" s="32"/>
      <c r="T120" s="32"/>
      <c r="U120" s="32"/>
      <c r="V120" s="32"/>
      <c r="W120" s="32"/>
      <c r="X120" s="32"/>
      <c r="Y120" s="32"/>
      <c r="Z120" s="32"/>
      <c r="AA120" s="32"/>
      <c r="AB120" s="32"/>
      <c r="AC120" s="32"/>
      <c r="AD120" s="32"/>
      <c r="AE120" s="32"/>
    </row>
    <row r="121" spans="1:31" s="2" customFormat="1" ht="6.95" customHeight="1">
      <c r="A121" s="32"/>
      <c r="B121" s="33"/>
      <c r="C121" s="34"/>
      <c r="D121" s="34"/>
      <c r="E121" s="34"/>
      <c r="F121" s="34"/>
      <c r="G121" s="34"/>
      <c r="H121" s="34"/>
      <c r="I121" s="34"/>
      <c r="J121" s="34"/>
      <c r="K121" s="34"/>
      <c r="L121" s="49"/>
      <c r="S121" s="32"/>
      <c r="T121" s="32"/>
      <c r="U121" s="32"/>
      <c r="V121" s="32"/>
      <c r="W121" s="32"/>
      <c r="X121" s="32"/>
      <c r="Y121" s="32"/>
      <c r="Z121" s="32"/>
      <c r="AA121" s="32"/>
      <c r="AB121" s="32"/>
      <c r="AC121" s="32"/>
      <c r="AD121" s="32"/>
      <c r="AE121" s="32"/>
    </row>
    <row r="122" spans="1:31" s="2" customFormat="1" ht="12" customHeight="1">
      <c r="A122" s="32"/>
      <c r="B122" s="33"/>
      <c r="C122" s="27" t="s">
        <v>20</v>
      </c>
      <c r="D122" s="34"/>
      <c r="E122" s="34"/>
      <c r="F122" s="25" t="str">
        <f>F12</f>
        <v>Řevníčov</v>
      </c>
      <c r="G122" s="34"/>
      <c r="H122" s="34"/>
      <c r="I122" s="27" t="s">
        <v>22</v>
      </c>
      <c r="J122" s="64" t="str">
        <f>IF(J12="","",J12)</f>
        <v>18. 4. 2020</v>
      </c>
      <c r="K122" s="34"/>
      <c r="L122" s="49"/>
      <c r="S122" s="32"/>
      <c r="T122" s="32"/>
      <c r="U122" s="32"/>
      <c r="V122" s="32"/>
      <c r="W122" s="32"/>
      <c r="X122" s="32"/>
      <c r="Y122" s="32"/>
      <c r="Z122" s="32"/>
      <c r="AA122" s="32"/>
      <c r="AB122" s="32"/>
      <c r="AC122" s="32"/>
      <c r="AD122" s="32"/>
      <c r="AE122" s="32"/>
    </row>
    <row r="123" spans="1:31" s="2" customFormat="1" ht="6.95" customHeight="1">
      <c r="A123" s="32"/>
      <c r="B123" s="33"/>
      <c r="C123" s="34"/>
      <c r="D123" s="34"/>
      <c r="E123" s="34"/>
      <c r="F123" s="34"/>
      <c r="G123" s="34"/>
      <c r="H123" s="34"/>
      <c r="I123" s="34"/>
      <c r="J123" s="34"/>
      <c r="K123" s="34"/>
      <c r="L123" s="49"/>
      <c r="S123" s="32"/>
      <c r="T123" s="32"/>
      <c r="U123" s="32"/>
      <c r="V123" s="32"/>
      <c r="W123" s="32"/>
      <c r="X123" s="32"/>
      <c r="Y123" s="32"/>
      <c r="Z123" s="32"/>
      <c r="AA123" s="32"/>
      <c r="AB123" s="32"/>
      <c r="AC123" s="32"/>
      <c r="AD123" s="32"/>
      <c r="AE123" s="32"/>
    </row>
    <row r="124" spans="1:31" s="2" customFormat="1" ht="15.2" customHeight="1">
      <c r="A124" s="32"/>
      <c r="B124" s="33"/>
      <c r="C124" s="27" t="s">
        <v>24</v>
      </c>
      <c r="D124" s="34"/>
      <c r="E124" s="34"/>
      <c r="F124" s="25" t="str">
        <f>E15</f>
        <v>Státní pozemkový úřad</v>
      </c>
      <c r="G124" s="34"/>
      <c r="H124" s="34"/>
      <c r="I124" s="27" t="s">
        <v>32</v>
      </c>
      <c r="J124" s="30" t="str">
        <f>E21</f>
        <v>S-pro servis s.r.o.</v>
      </c>
      <c r="K124" s="34"/>
      <c r="L124" s="49"/>
      <c r="S124" s="32"/>
      <c r="T124" s="32"/>
      <c r="U124" s="32"/>
      <c r="V124" s="32"/>
      <c r="W124" s="32"/>
      <c r="X124" s="32"/>
      <c r="Y124" s="32"/>
      <c r="Z124" s="32"/>
      <c r="AA124" s="32"/>
      <c r="AB124" s="32"/>
      <c r="AC124" s="32"/>
      <c r="AD124" s="32"/>
      <c r="AE124" s="32"/>
    </row>
    <row r="125" spans="1:31" s="2" customFormat="1" ht="15.2" customHeight="1">
      <c r="A125" s="32"/>
      <c r="B125" s="33"/>
      <c r="C125" s="27" t="s">
        <v>30</v>
      </c>
      <c r="D125" s="34"/>
      <c r="E125" s="34"/>
      <c r="F125" s="25" t="str">
        <f>IF(E18="","",E18)</f>
        <v>Vyplň údaj</v>
      </c>
      <c r="G125" s="34"/>
      <c r="H125" s="34"/>
      <c r="I125" s="27" t="s">
        <v>37</v>
      </c>
      <c r="J125" s="30" t="str">
        <f>E24</f>
        <v xml:space="preserve"> </v>
      </c>
      <c r="K125" s="34"/>
      <c r="L125" s="49"/>
      <c r="S125" s="32"/>
      <c r="T125" s="32"/>
      <c r="U125" s="32"/>
      <c r="V125" s="32"/>
      <c r="W125" s="32"/>
      <c r="X125" s="32"/>
      <c r="Y125" s="32"/>
      <c r="Z125" s="32"/>
      <c r="AA125" s="32"/>
      <c r="AB125" s="32"/>
      <c r="AC125" s="32"/>
      <c r="AD125" s="32"/>
      <c r="AE125" s="32"/>
    </row>
    <row r="126" spans="1:31" s="2" customFormat="1" ht="10.35" customHeight="1">
      <c r="A126" s="32"/>
      <c r="B126" s="33"/>
      <c r="C126" s="34"/>
      <c r="D126" s="34"/>
      <c r="E126" s="34"/>
      <c r="F126" s="34"/>
      <c r="G126" s="34"/>
      <c r="H126" s="34"/>
      <c r="I126" s="34"/>
      <c r="J126" s="34"/>
      <c r="K126" s="34"/>
      <c r="L126" s="49"/>
      <c r="S126" s="32"/>
      <c r="T126" s="32"/>
      <c r="U126" s="32"/>
      <c r="V126" s="32"/>
      <c r="W126" s="32"/>
      <c r="X126" s="32"/>
      <c r="Y126" s="32"/>
      <c r="Z126" s="32"/>
      <c r="AA126" s="32"/>
      <c r="AB126" s="32"/>
      <c r="AC126" s="32"/>
      <c r="AD126" s="32"/>
      <c r="AE126" s="32"/>
    </row>
    <row r="127" spans="1:31" s="11" customFormat="1" ht="29.25" customHeight="1">
      <c r="A127" s="162"/>
      <c r="B127" s="163"/>
      <c r="C127" s="164" t="s">
        <v>163</v>
      </c>
      <c r="D127" s="165" t="s">
        <v>65</v>
      </c>
      <c r="E127" s="165" t="s">
        <v>61</v>
      </c>
      <c r="F127" s="165" t="s">
        <v>62</v>
      </c>
      <c r="G127" s="165" t="s">
        <v>164</v>
      </c>
      <c r="H127" s="165" t="s">
        <v>165</v>
      </c>
      <c r="I127" s="165" t="s">
        <v>166</v>
      </c>
      <c r="J127" s="165" t="s">
        <v>143</v>
      </c>
      <c r="K127" s="166" t="s">
        <v>167</v>
      </c>
      <c r="L127" s="167"/>
      <c r="M127" s="73" t="s">
        <v>1</v>
      </c>
      <c r="N127" s="74" t="s">
        <v>44</v>
      </c>
      <c r="O127" s="74" t="s">
        <v>168</v>
      </c>
      <c r="P127" s="74" t="s">
        <v>169</v>
      </c>
      <c r="Q127" s="74" t="s">
        <v>170</v>
      </c>
      <c r="R127" s="74" t="s">
        <v>171</v>
      </c>
      <c r="S127" s="74" t="s">
        <v>172</v>
      </c>
      <c r="T127" s="75" t="s">
        <v>173</v>
      </c>
      <c r="U127" s="162"/>
      <c r="V127" s="162"/>
      <c r="W127" s="162"/>
      <c r="X127" s="162"/>
      <c r="Y127" s="162"/>
      <c r="Z127" s="162"/>
      <c r="AA127" s="162"/>
      <c r="AB127" s="162"/>
      <c r="AC127" s="162"/>
      <c r="AD127" s="162"/>
      <c r="AE127" s="162"/>
    </row>
    <row r="128" spans="1:63" s="2" customFormat="1" ht="22.9" customHeight="1">
      <c r="A128" s="32"/>
      <c r="B128" s="33"/>
      <c r="C128" s="80" t="s">
        <v>174</v>
      </c>
      <c r="D128" s="34"/>
      <c r="E128" s="34"/>
      <c r="F128" s="34"/>
      <c r="G128" s="34"/>
      <c r="H128" s="34"/>
      <c r="I128" s="34"/>
      <c r="J128" s="168">
        <f>BK128</f>
        <v>0</v>
      </c>
      <c r="K128" s="34"/>
      <c r="L128" s="37"/>
      <c r="M128" s="76"/>
      <c r="N128" s="169"/>
      <c r="O128" s="77"/>
      <c r="P128" s="170">
        <f>P129+P198</f>
        <v>0</v>
      </c>
      <c r="Q128" s="77"/>
      <c r="R128" s="170">
        <f>R129+R198</f>
        <v>1487.518112</v>
      </c>
      <c r="S128" s="77"/>
      <c r="T128" s="171">
        <f>T129+T198</f>
        <v>29.16</v>
      </c>
      <c r="U128" s="32"/>
      <c r="V128" s="32"/>
      <c r="W128" s="32"/>
      <c r="X128" s="32"/>
      <c r="Y128" s="32"/>
      <c r="Z128" s="32"/>
      <c r="AA128" s="32"/>
      <c r="AB128" s="32"/>
      <c r="AC128" s="32"/>
      <c r="AD128" s="32"/>
      <c r="AE128" s="32"/>
      <c r="AT128" s="15" t="s">
        <v>79</v>
      </c>
      <c r="AU128" s="15" t="s">
        <v>145</v>
      </c>
      <c r="BK128" s="172">
        <f>BK129+BK198</f>
        <v>0</v>
      </c>
    </row>
    <row r="129" spans="2:63" s="12" customFormat="1" ht="25.9" customHeight="1">
      <c r="B129" s="173"/>
      <c r="C129" s="174"/>
      <c r="D129" s="175" t="s">
        <v>79</v>
      </c>
      <c r="E129" s="176" t="s">
        <v>175</v>
      </c>
      <c r="F129" s="176" t="s">
        <v>176</v>
      </c>
      <c r="G129" s="174"/>
      <c r="H129" s="174"/>
      <c r="I129" s="177"/>
      <c r="J129" s="178">
        <f>BK129</f>
        <v>0</v>
      </c>
      <c r="K129" s="174"/>
      <c r="L129" s="179"/>
      <c r="M129" s="180"/>
      <c r="N129" s="181"/>
      <c r="O129" s="181"/>
      <c r="P129" s="182">
        <f>P130+P182+P191+P195</f>
        <v>0</v>
      </c>
      <c r="Q129" s="181"/>
      <c r="R129" s="182">
        <f>R130+R182+R191+R195</f>
        <v>1487.518112</v>
      </c>
      <c r="S129" s="181"/>
      <c r="T129" s="183">
        <f>T130+T182+T191+T195</f>
        <v>29.16</v>
      </c>
      <c r="AR129" s="184" t="s">
        <v>87</v>
      </c>
      <c r="AT129" s="185" t="s">
        <v>79</v>
      </c>
      <c r="AU129" s="185" t="s">
        <v>80</v>
      </c>
      <c r="AY129" s="184" t="s">
        <v>177</v>
      </c>
      <c r="BK129" s="186">
        <f>BK130+BK182+BK191+BK195</f>
        <v>0</v>
      </c>
    </row>
    <row r="130" spans="2:63" s="12" customFormat="1" ht="22.9" customHeight="1">
      <c r="B130" s="173"/>
      <c r="C130" s="174"/>
      <c r="D130" s="175" t="s">
        <v>79</v>
      </c>
      <c r="E130" s="187" t="s">
        <v>87</v>
      </c>
      <c r="F130" s="187" t="s">
        <v>178</v>
      </c>
      <c r="G130" s="174"/>
      <c r="H130" s="174"/>
      <c r="I130" s="177"/>
      <c r="J130" s="188">
        <f>BK130</f>
        <v>0</v>
      </c>
      <c r="K130" s="174"/>
      <c r="L130" s="179"/>
      <c r="M130" s="180"/>
      <c r="N130" s="181"/>
      <c r="O130" s="181"/>
      <c r="P130" s="182">
        <f>SUM(P131:P181)</f>
        <v>0</v>
      </c>
      <c r="Q130" s="181"/>
      <c r="R130" s="182">
        <f>SUM(R131:R181)</f>
        <v>38.6557</v>
      </c>
      <c r="S130" s="181"/>
      <c r="T130" s="183">
        <f>SUM(T131:T181)</f>
        <v>0</v>
      </c>
      <c r="AR130" s="184" t="s">
        <v>87</v>
      </c>
      <c r="AT130" s="185" t="s">
        <v>79</v>
      </c>
      <c r="AU130" s="185" t="s">
        <v>87</v>
      </c>
      <c r="AY130" s="184" t="s">
        <v>177</v>
      </c>
      <c r="BK130" s="186">
        <f>SUM(BK131:BK181)</f>
        <v>0</v>
      </c>
    </row>
    <row r="131" spans="1:65" s="2" customFormat="1" ht="37.9" customHeight="1">
      <c r="A131" s="32"/>
      <c r="B131" s="33"/>
      <c r="C131" s="189" t="s">
        <v>87</v>
      </c>
      <c r="D131" s="189" t="s">
        <v>179</v>
      </c>
      <c r="E131" s="190" t="s">
        <v>518</v>
      </c>
      <c r="F131" s="191" t="s">
        <v>519</v>
      </c>
      <c r="G131" s="192" t="s">
        <v>182</v>
      </c>
      <c r="H131" s="193">
        <v>2373.006</v>
      </c>
      <c r="I131" s="194"/>
      <c r="J131" s="195">
        <f>ROUND(I131*H131,2)</f>
        <v>0</v>
      </c>
      <c r="K131" s="191" t="s">
        <v>183</v>
      </c>
      <c r="L131" s="37"/>
      <c r="M131" s="196" t="s">
        <v>1</v>
      </c>
      <c r="N131" s="197" t="s">
        <v>45</v>
      </c>
      <c r="O131" s="69"/>
      <c r="P131" s="198">
        <f>O131*H131</f>
        <v>0</v>
      </c>
      <c r="Q131" s="198">
        <v>0</v>
      </c>
      <c r="R131" s="198">
        <f>Q131*H131</f>
        <v>0</v>
      </c>
      <c r="S131" s="198">
        <v>0</v>
      </c>
      <c r="T131" s="199">
        <f>S131*H131</f>
        <v>0</v>
      </c>
      <c r="U131" s="32"/>
      <c r="V131" s="32"/>
      <c r="W131" s="32"/>
      <c r="X131" s="32"/>
      <c r="Y131" s="32"/>
      <c r="Z131" s="32"/>
      <c r="AA131" s="32"/>
      <c r="AB131" s="32"/>
      <c r="AC131" s="32"/>
      <c r="AD131" s="32"/>
      <c r="AE131" s="32"/>
      <c r="AR131" s="200" t="s">
        <v>184</v>
      </c>
      <c r="AT131" s="200" t="s">
        <v>179</v>
      </c>
      <c r="AU131" s="200" t="s">
        <v>89</v>
      </c>
      <c r="AY131" s="15" t="s">
        <v>177</v>
      </c>
      <c r="BE131" s="201">
        <f>IF(N131="základní",J131,0)</f>
        <v>0</v>
      </c>
      <c r="BF131" s="201">
        <f>IF(N131="snížená",J131,0)</f>
        <v>0</v>
      </c>
      <c r="BG131" s="201">
        <f>IF(N131="zákl. přenesená",J131,0)</f>
        <v>0</v>
      </c>
      <c r="BH131" s="201">
        <f>IF(N131="sníž. přenesená",J131,0)</f>
        <v>0</v>
      </c>
      <c r="BI131" s="201">
        <f>IF(N131="nulová",J131,0)</f>
        <v>0</v>
      </c>
      <c r="BJ131" s="15" t="s">
        <v>87</v>
      </c>
      <c r="BK131" s="201">
        <f>ROUND(I131*H131,2)</f>
        <v>0</v>
      </c>
      <c r="BL131" s="15" t="s">
        <v>184</v>
      </c>
      <c r="BM131" s="200" t="s">
        <v>1149</v>
      </c>
    </row>
    <row r="132" spans="1:47" s="2" customFormat="1" ht="48.75">
      <c r="A132" s="32"/>
      <c r="B132" s="33"/>
      <c r="C132" s="34"/>
      <c r="D132" s="202" t="s">
        <v>186</v>
      </c>
      <c r="E132" s="34"/>
      <c r="F132" s="203" t="s">
        <v>521</v>
      </c>
      <c r="G132" s="34"/>
      <c r="H132" s="34"/>
      <c r="I132" s="204"/>
      <c r="J132" s="34"/>
      <c r="K132" s="34"/>
      <c r="L132" s="37"/>
      <c r="M132" s="205"/>
      <c r="N132" s="206"/>
      <c r="O132" s="69"/>
      <c r="P132" s="69"/>
      <c r="Q132" s="69"/>
      <c r="R132" s="69"/>
      <c r="S132" s="69"/>
      <c r="T132" s="70"/>
      <c r="U132" s="32"/>
      <c r="V132" s="32"/>
      <c r="W132" s="32"/>
      <c r="X132" s="32"/>
      <c r="Y132" s="32"/>
      <c r="Z132" s="32"/>
      <c r="AA132" s="32"/>
      <c r="AB132" s="32"/>
      <c r="AC132" s="32"/>
      <c r="AD132" s="32"/>
      <c r="AE132" s="32"/>
      <c r="AT132" s="15" t="s">
        <v>186</v>
      </c>
      <c r="AU132" s="15" t="s">
        <v>89</v>
      </c>
    </row>
    <row r="133" spans="1:65" s="2" customFormat="1" ht="14.45" customHeight="1">
      <c r="A133" s="32"/>
      <c r="B133" s="33"/>
      <c r="C133" s="208" t="s">
        <v>89</v>
      </c>
      <c r="D133" s="208" t="s">
        <v>246</v>
      </c>
      <c r="E133" s="209" t="s">
        <v>522</v>
      </c>
      <c r="F133" s="210" t="s">
        <v>523</v>
      </c>
      <c r="G133" s="211" t="s">
        <v>231</v>
      </c>
      <c r="H133" s="212">
        <v>38.561</v>
      </c>
      <c r="I133" s="213"/>
      <c r="J133" s="214">
        <f>ROUND(I133*H133,2)</f>
        <v>0</v>
      </c>
      <c r="K133" s="210" t="s">
        <v>183</v>
      </c>
      <c r="L133" s="215"/>
      <c r="M133" s="216" t="s">
        <v>1</v>
      </c>
      <c r="N133" s="217" t="s">
        <v>45</v>
      </c>
      <c r="O133" s="69"/>
      <c r="P133" s="198">
        <f>O133*H133</f>
        <v>0</v>
      </c>
      <c r="Q133" s="198">
        <v>1</v>
      </c>
      <c r="R133" s="198">
        <f>Q133*H133</f>
        <v>38.561</v>
      </c>
      <c r="S133" s="198">
        <v>0</v>
      </c>
      <c r="T133" s="199">
        <f>S133*H133</f>
        <v>0</v>
      </c>
      <c r="U133" s="32"/>
      <c r="V133" s="32"/>
      <c r="W133" s="32"/>
      <c r="X133" s="32"/>
      <c r="Y133" s="32"/>
      <c r="Z133" s="32"/>
      <c r="AA133" s="32"/>
      <c r="AB133" s="32"/>
      <c r="AC133" s="32"/>
      <c r="AD133" s="32"/>
      <c r="AE133" s="32"/>
      <c r="AR133" s="200" t="s">
        <v>218</v>
      </c>
      <c r="AT133" s="200" t="s">
        <v>246</v>
      </c>
      <c r="AU133" s="200" t="s">
        <v>89</v>
      </c>
      <c r="AY133" s="15" t="s">
        <v>177</v>
      </c>
      <c r="BE133" s="201">
        <f>IF(N133="základní",J133,0)</f>
        <v>0</v>
      </c>
      <c r="BF133" s="201">
        <f>IF(N133="snížená",J133,0)</f>
        <v>0</v>
      </c>
      <c r="BG133" s="201">
        <f>IF(N133="zákl. přenesená",J133,0)</f>
        <v>0</v>
      </c>
      <c r="BH133" s="201">
        <f>IF(N133="sníž. přenesená",J133,0)</f>
        <v>0</v>
      </c>
      <c r="BI133" s="201">
        <f>IF(N133="nulová",J133,0)</f>
        <v>0</v>
      </c>
      <c r="BJ133" s="15" t="s">
        <v>87</v>
      </c>
      <c r="BK133" s="201">
        <f>ROUND(I133*H133,2)</f>
        <v>0</v>
      </c>
      <c r="BL133" s="15" t="s">
        <v>184</v>
      </c>
      <c r="BM133" s="200" t="s">
        <v>1150</v>
      </c>
    </row>
    <row r="134" spans="1:47" s="2" customFormat="1" ht="11.25">
      <c r="A134" s="32"/>
      <c r="B134" s="33"/>
      <c r="C134" s="34"/>
      <c r="D134" s="202" t="s">
        <v>186</v>
      </c>
      <c r="E134" s="34"/>
      <c r="F134" s="203" t="s">
        <v>523</v>
      </c>
      <c r="G134" s="34"/>
      <c r="H134" s="34"/>
      <c r="I134" s="204"/>
      <c r="J134" s="34"/>
      <c r="K134" s="34"/>
      <c r="L134" s="37"/>
      <c r="M134" s="205"/>
      <c r="N134" s="206"/>
      <c r="O134" s="69"/>
      <c r="P134" s="69"/>
      <c r="Q134" s="69"/>
      <c r="R134" s="69"/>
      <c r="S134" s="69"/>
      <c r="T134" s="70"/>
      <c r="U134" s="32"/>
      <c r="V134" s="32"/>
      <c r="W134" s="32"/>
      <c r="X134" s="32"/>
      <c r="Y134" s="32"/>
      <c r="Z134" s="32"/>
      <c r="AA134" s="32"/>
      <c r="AB134" s="32"/>
      <c r="AC134" s="32"/>
      <c r="AD134" s="32"/>
      <c r="AE134" s="32"/>
      <c r="AT134" s="15" t="s">
        <v>186</v>
      </c>
      <c r="AU134" s="15" t="s">
        <v>89</v>
      </c>
    </row>
    <row r="135" spans="1:47" s="2" customFormat="1" ht="19.5">
      <c r="A135" s="32"/>
      <c r="B135" s="33"/>
      <c r="C135" s="34"/>
      <c r="D135" s="202" t="s">
        <v>188</v>
      </c>
      <c r="E135" s="34"/>
      <c r="F135" s="207" t="s">
        <v>1101</v>
      </c>
      <c r="G135" s="34"/>
      <c r="H135" s="34"/>
      <c r="I135" s="204"/>
      <c r="J135" s="34"/>
      <c r="K135" s="34"/>
      <c r="L135" s="37"/>
      <c r="M135" s="205"/>
      <c r="N135" s="206"/>
      <c r="O135" s="69"/>
      <c r="P135" s="69"/>
      <c r="Q135" s="69"/>
      <c r="R135" s="69"/>
      <c r="S135" s="69"/>
      <c r="T135" s="70"/>
      <c r="U135" s="32"/>
      <c r="V135" s="32"/>
      <c r="W135" s="32"/>
      <c r="X135" s="32"/>
      <c r="Y135" s="32"/>
      <c r="Z135" s="32"/>
      <c r="AA135" s="32"/>
      <c r="AB135" s="32"/>
      <c r="AC135" s="32"/>
      <c r="AD135" s="32"/>
      <c r="AE135" s="32"/>
      <c r="AT135" s="15" t="s">
        <v>188</v>
      </c>
      <c r="AU135" s="15" t="s">
        <v>89</v>
      </c>
    </row>
    <row r="136" spans="1:65" s="2" customFormat="1" ht="24.2" customHeight="1">
      <c r="A136" s="32"/>
      <c r="B136" s="33"/>
      <c r="C136" s="189" t="s">
        <v>195</v>
      </c>
      <c r="D136" s="189" t="s">
        <v>179</v>
      </c>
      <c r="E136" s="190" t="s">
        <v>1151</v>
      </c>
      <c r="F136" s="191" t="s">
        <v>1152</v>
      </c>
      <c r="G136" s="192" t="s">
        <v>182</v>
      </c>
      <c r="H136" s="193">
        <v>1420.36</v>
      </c>
      <c r="I136" s="194"/>
      <c r="J136" s="195">
        <f>ROUND(I136*H136,2)</f>
        <v>0</v>
      </c>
      <c r="K136" s="191" t="s">
        <v>183</v>
      </c>
      <c r="L136" s="37"/>
      <c r="M136" s="196" t="s">
        <v>1</v>
      </c>
      <c r="N136" s="197" t="s">
        <v>45</v>
      </c>
      <c r="O136" s="69"/>
      <c r="P136" s="198">
        <f>O136*H136</f>
        <v>0</v>
      </c>
      <c r="Q136" s="198">
        <v>0</v>
      </c>
      <c r="R136" s="198">
        <f>Q136*H136</f>
        <v>0</v>
      </c>
      <c r="S136" s="198">
        <v>0</v>
      </c>
      <c r="T136" s="199">
        <f>S136*H136</f>
        <v>0</v>
      </c>
      <c r="U136" s="32"/>
      <c r="V136" s="32"/>
      <c r="W136" s="32"/>
      <c r="X136" s="32"/>
      <c r="Y136" s="32"/>
      <c r="Z136" s="32"/>
      <c r="AA136" s="32"/>
      <c r="AB136" s="32"/>
      <c r="AC136" s="32"/>
      <c r="AD136" s="32"/>
      <c r="AE136" s="32"/>
      <c r="AR136" s="200" t="s">
        <v>184</v>
      </c>
      <c r="AT136" s="200" t="s">
        <v>179</v>
      </c>
      <c r="AU136" s="200" t="s">
        <v>89</v>
      </c>
      <c r="AY136" s="15" t="s">
        <v>177</v>
      </c>
      <c r="BE136" s="201">
        <f>IF(N136="základní",J136,0)</f>
        <v>0</v>
      </c>
      <c r="BF136" s="201">
        <f>IF(N136="snížená",J136,0)</f>
        <v>0</v>
      </c>
      <c r="BG136" s="201">
        <f>IF(N136="zákl. přenesená",J136,0)</f>
        <v>0</v>
      </c>
      <c r="BH136" s="201">
        <f>IF(N136="sníž. přenesená",J136,0)</f>
        <v>0</v>
      </c>
      <c r="BI136" s="201">
        <f>IF(N136="nulová",J136,0)</f>
        <v>0</v>
      </c>
      <c r="BJ136" s="15" t="s">
        <v>87</v>
      </c>
      <c r="BK136" s="201">
        <f>ROUND(I136*H136,2)</f>
        <v>0</v>
      </c>
      <c r="BL136" s="15" t="s">
        <v>184</v>
      </c>
      <c r="BM136" s="200" t="s">
        <v>1153</v>
      </c>
    </row>
    <row r="137" spans="1:47" s="2" customFormat="1" ht="19.5">
      <c r="A137" s="32"/>
      <c r="B137" s="33"/>
      <c r="C137" s="34"/>
      <c r="D137" s="202" t="s">
        <v>186</v>
      </c>
      <c r="E137" s="34"/>
      <c r="F137" s="203" t="s">
        <v>1154</v>
      </c>
      <c r="G137" s="34"/>
      <c r="H137" s="34"/>
      <c r="I137" s="204"/>
      <c r="J137" s="34"/>
      <c r="K137" s="34"/>
      <c r="L137" s="37"/>
      <c r="M137" s="205"/>
      <c r="N137" s="206"/>
      <c r="O137" s="69"/>
      <c r="P137" s="69"/>
      <c r="Q137" s="69"/>
      <c r="R137" s="69"/>
      <c r="S137" s="69"/>
      <c r="T137" s="70"/>
      <c r="U137" s="32"/>
      <c r="V137" s="32"/>
      <c r="W137" s="32"/>
      <c r="X137" s="32"/>
      <c r="Y137" s="32"/>
      <c r="Z137" s="32"/>
      <c r="AA137" s="32"/>
      <c r="AB137" s="32"/>
      <c r="AC137" s="32"/>
      <c r="AD137" s="32"/>
      <c r="AE137" s="32"/>
      <c r="AT137" s="15" t="s">
        <v>186</v>
      </c>
      <c r="AU137" s="15" t="s">
        <v>89</v>
      </c>
    </row>
    <row r="138" spans="1:65" s="2" customFormat="1" ht="24.2" customHeight="1">
      <c r="A138" s="32"/>
      <c r="B138" s="33"/>
      <c r="C138" s="189" t="s">
        <v>184</v>
      </c>
      <c r="D138" s="189" t="s">
        <v>179</v>
      </c>
      <c r="E138" s="190" t="s">
        <v>202</v>
      </c>
      <c r="F138" s="191" t="s">
        <v>203</v>
      </c>
      <c r="G138" s="192" t="s">
        <v>198</v>
      </c>
      <c r="H138" s="193">
        <v>397.184</v>
      </c>
      <c r="I138" s="194"/>
      <c r="J138" s="195">
        <f>ROUND(I138*H138,2)</f>
        <v>0</v>
      </c>
      <c r="K138" s="191" t="s">
        <v>183</v>
      </c>
      <c r="L138" s="37"/>
      <c r="M138" s="196" t="s">
        <v>1</v>
      </c>
      <c r="N138" s="197" t="s">
        <v>45</v>
      </c>
      <c r="O138" s="69"/>
      <c r="P138" s="198">
        <f>O138*H138</f>
        <v>0</v>
      </c>
      <c r="Q138" s="198">
        <v>0</v>
      </c>
      <c r="R138" s="198">
        <f>Q138*H138</f>
        <v>0</v>
      </c>
      <c r="S138" s="198">
        <v>0</v>
      </c>
      <c r="T138" s="199">
        <f>S138*H138</f>
        <v>0</v>
      </c>
      <c r="U138" s="32"/>
      <c r="V138" s="32"/>
      <c r="W138" s="32"/>
      <c r="X138" s="32"/>
      <c r="Y138" s="32"/>
      <c r="Z138" s="32"/>
      <c r="AA138" s="32"/>
      <c r="AB138" s="32"/>
      <c r="AC138" s="32"/>
      <c r="AD138" s="32"/>
      <c r="AE138" s="32"/>
      <c r="AR138" s="200" t="s">
        <v>184</v>
      </c>
      <c r="AT138" s="200" t="s">
        <v>179</v>
      </c>
      <c r="AU138" s="200" t="s">
        <v>89</v>
      </c>
      <c r="AY138" s="15" t="s">
        <v>177</v>
      </c>
      <c r="BE138" s="201">
        <f>IF(N138="základní",J138,0)</f>
        <v>0</v>
      </c>
      <c r="BF138" s="201">
        <f>IF(N138="snížená",J138,0)</f>
        <v>0</v>
      </c>
      <c r="BG138" s="201">
        <f>IF(N138="zákl. přenesená",J138,0)</f>
        <v>0</v>
      </c>
      <c r="BH138" s="201">
        <f>IF(N138="sníž. přenesená",J138,0)</f>
        <v>0</v>
      </c>
      <c r="BI138" s="201">
        <f>IF(N138="nulová",J138,0)</f>
        <v>0</v>
      </c>
      <c r="BJ138" s="15" t="s">
        <v>87</v>
      </c>
      <c r="BK138" s="201">
        <f>ROUND(I138*H138,2)</f>
        <v>0</v>
      </c>
      <c r="BL138" s="15" t="s">
        <v>184</v>
      </c>
      <c r="BM138" s="200" t="s">
        <v>1155</v>
      </c>
    </row>
    <row r="139" spans="1:47" s="2" customFormat="1" ht="19.5">
      <c r="A139" s="32"/>
      <c r="B139" s="33"/>
      <c r="C139" s="34"/>
      <c r="D139" s="202" t="s">
        <v>186</v>
      </c>
      <c r="E139" s="34"/>
      <c r="F139" s="203" t="s">
        <v>205</v>
      </c>
      <c r="G139" s="34"/>
      <c r="H139" s="34"/>
      <c r="I139" s="204"/>
      <c r="J139" s="34"/>
      <c r="K139" s="34"/>
      <c r="L139" s="37"/>
      <c r="M139" s="205"/>
      <c r="N139" s="206"/>
      <c r="O139" s="69"/>
      <c r="P139" s="69"/>
      <c r="Q139" s="69"/>
      <c r="R139" s="69"/>
      <c r="S139" s="69"/>
      <c r="T139" s="70"/>
      <c r="U139" s="32"/>
      <c r="V139" s="32"/>
      <c r="W139" s="32"/>
      <c r="X139" s="32"/>
      <c r="Y139" s="32"/>
      <c r="Z139" s="32"/>
      <c r="AA139" s="32"/>
      <c r="AB139" s="32"/>
      <c r="AC139" s="32"/>
      <c r="AD139" s="32"/>
      <c r="AE139" s="32"/>
      <c r="AT139" s="15" t="s">
        <v>186</v>
      </c>
      <c r="AU139" s="15" t="s">
        <v>89</v>
      </c>
    </row>
    <row r="140" spans="1:47" s="2" customFormat="1" ht="19.5">
      <c r="A140" s="32"/>
      <c r="B140" s="33"/>
      <c r="C140" s="34"/>
      <c r="D140" s="202" t="s">
        <v>188</v>
      </c>
      <c r="E140" s="34"/>
      <c r="F140" s="207" t="s">
        <v>558</v>
      </c>
      <c r="G140" s="34"/>
      <c r="H140" s="34"/>
      <c r="I140" s="204"/>
      <c r="J140" s="34"/>
      <c r="K140" s="34"/>
      <c r="L140" s="37"/>
      <c r="M140" s="205"/>
      <c r="N140" s="206"/>
      <c r="O140" s="69"/>
      <c r="P140" s="69"/>
      <c r="Q140" s="69"/>
      <c r="R140" s="69"/>
      <c r="S140" s="69"/>
      <c r="T140" s="70"/>
      <c r="U140" s="32"/>
      <c r="V140" s="32"/>
      <c r="W140" s="32"/>
      <c r="X140" s="32"/>
      <c r="Y140" s="32"/>
      <c r="Z140" s="32"/>
      <c r="AA140" s="32"/>
      <c r="AB140" s="32"/>
      <c r="AC140" s="32"/>
      <c r="AD140" s="32"/>
      <c r="AE140" s="32"/>
      <c r="AT140" s="15" t="s">
        <v>188</v>
      </c>
      <c r="AU140" s="15" t="s">
        <v>89</v>
      </c>
    </row>
    <row r="141" spans="1:65" s="2" customFormat="1" ht="24.2" customHeight="1">
      <c r="A141" s="32"/>
      <c r="B141" s="33"/>
      <c r="C141" s="189" t="s">
        <v>207</v>
      </c>
      <c r="D141" s="189" t="s">
        <v>179</v>
      </c>
      <c r="E141" s="190" t="s">
        <v>739</v>
      </c>
      <c r="F141" s="191" t="s">
        <v>740</v>
      </c>
      <c r="G141" s="192" t="s">
        <v>198</v>
      </c>
      <c r="H141" s="193">
        <v>19.906</v>
      </c>
      <c r="I141" s="194"/>
      <c r="J141" s="195">
        <f>ROUND(I141*H141,2)</f>
        <v>0</v>
      </c>
      <c r="K141" s="191" t="s">
        <v>183</v>
      </c>
      <c r="L141" s="37"/>
      <c r="M141" s="196" t="s">
        <v>1</v>
      </c>
      <c r="N141" s="197" t="s">
        <v>45</v>
      </c>
      <c r="O141" s="69"/>
      <c r="P141" s="198">
        <f>O141*H141</f>
        <v>0</v>
      </c>
      <c r="Q141" s="198">
        <v>0</v>
      </c>
      <c r="R141" s="198">
        <f>Q141*H141</f>
        <v>0</v>
      </c>
      <c r="S141" s="198">
        <v>0</v>
      </c>
      <c r="T141" s="199">
        <f>S141*H141</f>
        <v>0</v>
      </c>
      <c r="U141" s="32"/>
      <c r="V141" s="32"/>
      <c r="W141" s="32"/>
      <c r="X141" s="32"/>
      <c r="Y141" s="32"/>
      <c r="Z141" s="32"/>
      <c r="AA141" s="32"/>
      <c r="AB141" s="32"/>
      <c r="AC141" s="32"/>
      <c r="AD141" s="32"/>
      <c r="AE141" s="32"/>
      <c r="AR141" s="200" t="s">
        <v>184</v>
      </c>
      <c r="AT141" s="200" t="s">
        <v>179</v>
      </c>
      <c r="AU141" s="200" t="s">
        <v>89</v>
      </c>
      <c r="AY141" s="15" t="s">
        <v>177</v>
      </c>
      <c r="BE141" s="201">
        <f>IF(N141="základní",J141,0)</f>
        <v>0</v>
      </c>
      <c r="BF141" s="201">
        <f>IF(N141="snížená",J141,0)</f>
        <v>0</v>
      </c>
      <c r="BG141" s="201">
        <f>IF(N141="zákl. přenesená",J141,0)</f>
        <v>0</v>
      </c>
      <c r="BH141" s="201">
        <f>IF(N141="sníž. přenesená",J141,0)</f>
        <v>0</v>
      </c>
      <c r="BI141" s="201">
        <f>IF(N141="nulová",J141,0)</f>
        <v>0</v>
      </c>
      <c r="BJ141" s="15" t="s">
        <v>87</v>
      </c>
      <c r="BK141" s="201">
        <f>ROUND(I141*H141,2)</f>
        <v>0</v>
      </c>
      <c r="BL141" s="15" t="s">
        <v>184</v>
      </c>
      <c r="BM141" s="200" t="s">
        <v>1156</v>
      </c>
    </row>
    <row r="142" spans="1:47" s="2" customFormat="1" ht="29.25">
      <c r="A142" s="32"/>
      <c r="B142" s="33"/>
      <c r="C142" s="34"/>
      <c r="D142" s="202" t="s">
        <v>186</v>
      </c>
      <c r="E142" s="34"/>
      <c r="F142" s="203" t="s">
        <v>742</v>
      </c>
      <c r="G142" s="34"/>
      <c r="H142" s="34"/>
      <c r="I142" s="204"/>
      <c r="J142" s="34"/>
      <c r="K142" s="34"/>
      <c r="L142" s="37"/>
      <c r="M142" s="205"/>
      <c r="N142" s="206"/>
      <c r="O142" s="69"/>
      <c r="P142" s="69"/>
      <c r="Q142" s="69"/>
      <c r="R142" s="69"/>
      <c r="S142" s="69"/>
      <c r="T142" s="70"/>
      <c r="U142" s="32"/>
      <c r="V142" s="32"/>
      <c r="W142" s="32"/>
      <c r="X142" s="32"/>
      <c r="Y142" s="32"/>
      <c r="Z142" s="32"/>
      <c r="AA142" s="32"/>
      <c r="AB142" s="32"/>
      <c r="AC142" s="32"/>
      <c r="AD142" s="32"/>
      <c r="AE142" s="32"/>
      <c r="AT142" s="15" t="s">
        <v>186</v>
      </c>
      <c r="AU142" s="15" t="s">
        <v>89</v>
      </c>
    </row>
    <row r="143" spans="1:47" s="2" customFormat="1" ht="19.5">
      <c r="A143" s="32"/>
      <c r="B143" s="33"/>
      <c r="C143" s="34"/>
      <c r="D143" s="202" t="s">
        <v>188</v>
      </c>
      <c r="E143" s="34"/>
      <c r="F143" s="207" t="s">
        <v>1157</v>
      </c>
      <c r="G143" s="34"/>
      <c r="H143" s="34"/>
      <c r="I143" s="204"/>
      <c r="J143" s="34"/>
      <c r="K143" s="34"/>
      <c r="L143" s="37"/>
      <c r="M143" s="205"/>
      <c r="N143" s="206"/>
      <c r="O143" s="69"/>
      <c r="P143" s="69"/>
      <c r="Q143" s="69"/>
      <c r="R143" s="69"/>
      <c r="S143" s="69"/>
      <c r="T143" s="70"/>
      <c r="U143" s="32"/>
      <c r="V143" s="32"/>
      <c r="W143" s="32"/>
      <c r="X143" s="32"/>
      <c r="Y143" s="32"/>
      <c r="Z143" s="32"/>
      <c r="AA143" s="32"/>
      <c r="AB143" s="32"/>
      <c r="AC143" s="32"/>
      <c r="AD143" s="32"/>
      <c r="AE143" s="32"/>
      <c r="AT143" s="15" t="s">
        <v>188</v>
      </c>
      <c r="AU143" s="15" t="s">
        <v>89</v>
      </c>
    </row>
    <row r="144" spans="1:65" s="2" customFormat="1" ht="24.2" customHeight="1">
      <c r="A144" s="32"/>
      <c r="B144" s="33"/>
      <c r="C144" s="189" t="s">
        <v>210</v>
      </c>
      <c r="D144" s="189" t="s">
        <v>179</v>
      </c>
      <c r="E144" s="190" t="s">
        <v>1158</v>
      </c>
      <c r="F144" s="191" t="s">
        <v>1159</v>
      </c>
      <c r="G144" s="192" t="s">
        <v>198</v>
      </c>
      <c r="H144" s="193">
        <v>256.2</v>
      </c>
      <c r="I144" s="194"/>
      <c r="J144" s="195">
        <f>ROUND(I144*H144,2)</f>
        <v>0</v>
      </c>
      <c r="K144" s="191" t="s">
        <v>183</v>
      </c>
      <c r="L144" s="37"/>
      <c r="M144" s="196" t="s">
        <v>1</v>
      </c>
      <c r="N144" s="197" t="s">
        <v>45</v>
      </c>
      <c r="O144" s="69"/>
      <c r="P144" s="198">
        <f>O144*H144</f>
        <v>0</v>
      </c>
      <c r="Q144" s="198">
        <v>0</v>
      </c>
      <c r="R144" s="198">
        <f>Q144*H144</f>
        <v>0</v>
      </c>
      <c r="S144" s="198">
        <v>0</v>
      </c>
      <c r="T144" s="199">
        <f>S144*H144</f>
        <v>0</v>
      </c>
      <c r="U144" s="32"/>
      <c r="V144" s="32"/>
      <c r="W144" s="32"/>
      <c r="X144" s="32"/>
      <c r="Y144" s="32"/>
      <c r="Z144" s="32"/>
      <c r="AA144" s="32"/>
      <c r="AB144" s="32"/>
      <c r="AC144" s="32"/>
      <c r="AD144" s="32"/>
      <c r="AE144" s="32"/>
      <c r="AR144" s="200" t="s">
        <v>184</v>
      </c>
      <c r="AT144" s="200" t="s">
        <v>179</v>
      </c>
      <c r="AU144" s="200" t="s">
        <v>89</v>
      </c>
      <c r="AY144" s="15" t="s">
        <v>177</v>
      </c>
      <c r="BE144" s="201">
        <f>IF(N144="základní",J144,0)</f>
        <v>0</v>
      </c>
      <c r="BF144" s="201">
        <f>IF(N144="snížená",J144,0)</f>
        <v>0</v>
      </c>
      <c r="BG144" s="201">
        <f>IF(N144="zákl. přenesená",J144,0)</f>
        <v>0</v>
      </c>
      <c r="BH144" s="201">
        <f>IF(N144="sníž. přenesená",J144,0)</f>
        <v>0</v>
      </c>
      <c r="BI144" s="201">
        <f>IF(N144="nulová",J144,0)</f>
        <v>0</v>
      </c>
      <c r="BJ144" s="15" t="s">
        <v>87</v>
      </c>
      <c r="BK144" s="201">
        <f>ROUND(I144*H144,2)</f>
        <v>0</v>
      </c>
      <c r="BL144" s="15" t="s">
        <v>184</v>
      </c>
      <c r="BM144" s="200" t="s">
        <v>1160</v>
      </c>
    </row>
    <row r="145" spans="1:47" s="2" customFormat="1" ht="29.25">
      <c r="A145" s="32"/>
      <c r="B145" s="33"/>
      <c r="C145" s="34"/>
      <c r="D145" s="202" t="s">
        <v>186</v>
      </c>
      <c r="E145" s="34"/>
      <c r="F145" s="203" t="s">
        <v>1161</v>
      </c>
      <c r="G145" s="34"/>
      <c r="H145" s="34"/>
      <c r="I145" s="204"/>
      <c r="J145" s="34"/>
      <c r="K145" s="34"/>
      <c r="L145" s="37"/>
      <c r="M145" s="205"/>
      <c r="N145" s="206"/>
      <c r="O145" s="69"/>
      <c r="P145" s="69"/>
      <c r="Q145" s="69"/>
      <c r="R145" s="69"/>
      <c r="S145" s="69"/>
      <c r="T145" s="70"/>
      <c r="U145" s="32"/>
      <c r="V145" s="32"/>
      <c r="W145" s="32"/>
      <c r="X145" s="32"/>
      <c r="Y145" s="32"/>
      <c r="Z145" s="32"/>
      <c r="AA145" s="32"/>
      <c r="AB145" s="32"/>
      <c r="AC145" s="32"/>
      <c r="AD145" s="32"/>
      <c r="AE145" s="32"/>
      <c r="AT145" s="15" t="s">
        <v>186</v>
      </c>
      <c r="AU145" s="15" t="s">
        <v>89</v>
      </c>
    </row>
    <row r="146" spans="1:47" s="2" customFormat="1" ht="39">
      <c r="A146" s="32"/>
      <c r="B146" s="33"/>
      <c r="C146" s="34"/>
      <c r="D146" s="202" t="s">
        <v>188</v>
      </c>
      <c r="E146" s="34"/>
      <c r="F146" s="207" t="s">
        <v>1162</v>
      </c>
      <c r="G146" s="34"/>
      <c r="H146" s="34"/>
      <c r="I146" s="204"/>
      <c r="J146" s="34"/>
      <c r="K146" s="34"/>
      <c r="L146" s="37"/>
      <c r="M146" s="205"/>
      <c r="N146" s="206"/>
      <c r="O146" s="69"/>
      <c r="P146" s="69"/>
      <c r="Q146" s="69"/>
      <c r="R146" s="69"/>
      <c r="S146" s="69"/>
      <c r="T146" s="70"/>
      <c r="U146" s="32"/>
      <c r="V146" s="32"/>
      <c r="W146" s="32"/>
      <c r="X146" s="32"/>
      <c r="Y146" s="32"/>
      <c r="Z146" s="32"/>
      <c r="AA146" s="32"/>
      <c r="AB146" s="32"/>
      <c r="AC146" s="32"/>
      <c r="AD146" s="32"/>
      <c r="AE146" s="32"/>
      <c r="AT146" s="15" t="s">
        <v>188</v>
      </c>
      <c r="AU146" s="15" t="s">
        <v>89</v>
      </c>
    </row>
    <row r="147" spans="1:65" s="2" customFormat="1" ht="24.2" customHeight="1">
      <c r="A147" s="32"/>
      <c r="B147" s="33"/>
      <c r="C147" s="189" t="s">
        <v>216</v>
      </c>
      <c r="D147" s="189" t="s">
        <v>179</v>
      </c>
      <c r="E147" s="190" t="s">
        <v>755</v>
      </c>
      <c r="F147" s="191" t="s">
        <v>756</v>
      </c>
      <c r="G147" s="192" t="s">
        <v>198</v>
      </c>
      <c r="H147" s="193">
        <v>19.906</v>
      </c>
      <c r="I147" s="194"/>
      <c r="J147" s="195">
        <f>ROUND(I147*H147,2)</f>
        <v>0</v>
      </c>
      <c r="K147" s="191" t="s">
        <v>183</v>
      </c>
      <c r="L147" s="37"/>
      <c r="M147" s="196" t="s">
        <v>1</v>
      </c>
      <c r="N147" s="197" t="s">
        <v>45</v>
      </c>
      <c r="O147" s="69"/>
      <c r="P147" s="198">
        <f>O147*H147</f>
        <v>0</v>
      </c>
      <c r="Q147" s="198">
        <v>0</v>
      </c>
      <c r="R147" s="198">
        <f>Q147*H147</f>
        <v>0</v>
      </c>
      <c r="S147" s="198">
        <v>0</v>
      </c>
      <c r="T147" s="199">
        <f>S147*H147</f>
        <v>0</v>
      </c>
      <c r="U147" s="32"/>
      <c r="V147" s="32"/>
      <c r="W147" s="32"/>
      <c r="X147" s="32"/>
      <c r="Y147" s="32"/>
      <c r="Z147" s="32"/>
      <c r="AA147" s="32"/>
      <c r="AB147" s="32"/>
      <c r="AC147" s="32"/>
      <c r="AD147" s="32"/>
      <c r="AE147" s="32"/>
      <c r="AR147" s="200" t="s">
        <v>184</v>
      </c>
      <c r="AT147" s="200" t="s">
        <v>179</v>
      </c>
      <c r="AU147" s="200" t="s">
        <v>89</v>
      </c>
      <c r="AY147" s="15" t="s">
        <v>177</v>
      </c>
      <c r="BE147" s="201">
        <f>IF(N147="základní",J147,0)</f>
        <v>0</v>
      </c>
      <c r="BF147" s="201">
        <f>IF(N147="snížená",J147,0)</f>
        <v>0</v>
      </c>
      <c r="BG147" s="201">
        <f>IF(N147="zákl. přenesená",J147,0)</f>
        <v>0</v>
      </c>
      <c r="BH147" s="201">
        <f>IF(N147="sníž. přenesená",J147,0)</f>
        <v>0</v>
      </c>
      <c r="BI147" s="201">
        <f>IF(N147="nulová",J147,0)</f>
        <v>0</v>
      </c>
      <c r="BJ147" s="15" t="s">
        <v>87</v>
      </c>
      <c r="BK147" s="201">
        <f>ROUND(I147*H147,2)</f>
        <v>0</v>
      </c>
      <c r="BL147" s="15" t="s">
        <v>184</v>
      </c>
      <c r="BM147" s="200" t="s">
        <v>1163</v>
      </c>
    </row>
    <row r="148" spans="1:47" s="2" customFormat="1" ht="39">
      <c r="A148" s="32"/>
      <c r="B148" s="33"/>
      <c r="C148" s="34"/>
      <c r="D148" s="202" t="s">
        <v>186</v>
      </c>
      <c r="E148" s="34"/>
      <c r="F148" s="203" t="s">
        <v>758</v>
      </c>
      <c r="G148" s="34"/>
      <c r="H148" s="34"/>
      <c r="I148" s="204"/>
      <c r="J148" s="34"/>
      <c r="K148" s="34"/>
      <c r="L148" s="37"/>
      <c r="M148" s="205"/>
      <c r="N148" s="206"/>
      <c r="O148" s="69"/>
      <c r="P148" s="69"/>
      <c r="Q148" s="69"/>
      <c r="R148" s="69"/>
      <c r="S148" s="69"/>
      <c r="T148" s="70"/>
      <c r="U148" s="32"/>
      <c r="V148" s="32"/>
      <c r="W148" s="32"/>
      <c r="X148" s="32"/>
      <c r="Y148" s="32"/>
      <c r="Z148" s="32"/>
      <c r="AA148" s="32"/>
      <c r="AB148" s="32"/>
      <c r="AC148" s="32"/>
      <c r="AD148" s="32"/>
      <c r="AE148" s="32"/>
      <c r="AT148" s="15" t="s">
        <v>186</v>
      </c>
      <c r="AU148" s="15" t="s">
        <v>89</v>
      </c>
    </row>
    <row r="149" spans="1:47" s="2" customFormat="1" ht="19.5">
      <c r="A149" s="32"/>
      <c r="B149" s="33"/>
      <c r="C149" s="34"/>
      <c r="D149" s="202" t="s">
        <v>188</v>
      </c>
      <c r="E149" s="34"/>
      <c r="F149" s="207" t="s">
        <v>1164</v>
      </c>
      <c r="G149" s="34"/>
      <c r="H149" s="34"/>
      <c r="I149" s="204"/>
      <c r="J149" s="34"/>
      <c r="K149" s="34"/>
      <c r="L149" s="37"/>
      <c r="M149" s="205"/>
      <c r="N149" s="206"/>
      <c r="O149" s="69"/>
      <c r="P149" s="69"/>
      <c r="Q149" s="69"/>
      <c r="R149" s="69"/>
      <c r="S149" s="69"/>
      <c r="T149" s="70"/>
      <c r="U149" s="32"/>
      <c r="V149" s="32"/>
      <c r="W149" s="32"/>
      <c r="X149" s="32"/>
      <c r="Y149" s="32"/>
      <c r="Z149" s="32"/>
      <c r="AA149" s="32"/>
      <c r="AB149" s="32"/>
      <c r="AC149" s="32"/>
      <c r="AD149" s="32"/>
      <c r="AE149" s="32"/>
      <c r="AT149" s="15" t="s">
        <v>188</v>
      </c>
      <c r="AU149" s="15" t="s">
        <v>89</v>
      </c>
    </row>
    <row r="150" spans="1:65" s="2" customFormat="1" ht="14.45" customHeight="1">
      <c r="A150" s="32"/>
      <c r="B150" s="33"/>
      <c r="C150" s="189" t="s">
        <v>218</v>
      </c>
      <c r="D150" s="189" t="s">
        <v>179</v>
      </c>
      <c r="E150" s="190" t="s">
        <v>760</v>
      </c>
      <c r="F150" s="191" t="s">
        <v>761</v>
      </c>
      <c r="G150" s="192" t="s">
        <v>198</v>
      </c>
      <c r="H150" s="193">
        <v>256.2</v>
      </c>
      <c r="I150" s="194"/>
      <c r="J150" s="195">
        <f>ROUND(I150*H150,2)</f>
        <v>0</v>
      </c>
      <c r="K150" s="191" t="s">
        <v>183</v>
      </c>
      <c r="L150" s="37"/>
      <c r="M150" s="196" t="s">
        <v>1</v>
      </c>
      <c r="N150" s="197" t="s">
        <v>45</v>
      </c>
      <c r="O150" s="69"/>
      <c r="P150" s="198">
        <f>O150*H150</f>
        <v>0</v>
      </c>
      <c r="Q150" s="198">
        <v>0</v>
      </c>
      <c r="R150" s="198">
        <f>Q150*H150</f>
        <v>0</v>
      </c>
      <c r="S150" s="198">
        <v>0</v>
      </c>
      <c r="T150" s="199">
        <f>S150*H150</f>
        <v>0</v>
      </c>
      <c r="U150" s="32"/>
      <c r="V150" s="32"/>
      <c r="W150" s="32"/>
      <c r="X150" s="32"/>
      <c r="Y150" s="32"/>
      <c r="Z150" s="32"/>
      <c r="AA150" s="32"/>
      <c r="AB150" s="32"/>
      <c r="AC150" s="32"/>
      <c r="AD150" s="32"/>
      <c r="AE150" s="32"/>
      <c r="AR150" s="200" t="s">
        <v>184</v>
      </c>
      <c r="AT150" s="200" t="s">
        <v>179</v>
      </c>
      <c r="AU150" s="200" t="s">
        <v>89</v>
      </c>
      <c r="AY150" s="15" t="s">
        <v>177</v>
      </c>
      <c r="BE150" s="201">
        <f>IF(N150="základní",J150,0)</f>
        <v>0</v>
      </c>
      <c r="BF150" s="201">
        <f>IF(N150="snížená",J150,0)</f>
        <v>0</v>
      </c>
      <c r="BG150" s="201">
        <f>IF(N150="zákl. přenesená",J150,0)</f>
        <v>0</v>
      </c>
      <c r="BH150" s="201">
        <f>IF(N150="sníž. přenesená",J150,0)</f>
        <v>0</v>
      </c>
      <c r="BI150" s="201">
        <f>IF(N150="nulová",J150,0)</f>
        <v>0</v>
      </c>
      <c r="BJ150" s="15" t="s">
        <v>87</v>
      </c>
      <c r="BK150" s="201">
        <f>ROUND(I150*H150,2)</f>
        <v>0</v>
      </c>
      <c r="BL150" s="15" t="s">
        <v>184</v>
      </c>
      <c r="BM150" s="200" t="s">
        <v>1165</v>
      </c>
    </row>
    <row r="151" spans="1:47" s="2" customFormat="1" ht="39">
      <c r="A151" s="32"/>
      <c r="B151" s="33"/>
      <c r="C151" s="34"/>
      <c r="D151" s="202" t="s">
        <v>186</v>
      </c>
      <c r="E151" s="34"/>
      <c r="F151" s="203" t="s">
        <v>763</v>
      </c>
      <c r="G151" s="34"/>
      <c r="H151" s="34"/>
      <c r="I151" s="204"/>
      <c r="J151" s="34"/>
      <c r="K151" s="34"/>
      <c r="L151" s="37"/>
      <c r="M151" s="205"/>
      <c r="N151" s="206"/>
      <c r="O151" s="69"/>
      <c r="P151" s="69"/>
      <c r="Q151" s="69"/>
      <c r="R151" s="69"/>
      <c r="S151" s="69"/>
      <c r="T151" s="70"/>
      <c r="U151" s="32"/>
      <c r="V151" s="32"/>
      <c r="W151" s="32"/>
      <c r="X151" s="32"/>
      <c r="Y151" s="32"/>
      <c r="Z151" s="32"/>
      <c r="AA151" s="32"/>
      <c r="AB151" s="32"/>
      <c r="AC151" s="32"/>
      <c r="AD151" s="32"/>
      <c r="AE151" s="32"/>
      <c r="AT151" s="15" t="s">
        <v>186</v>
      </c>
      <c r="AU151" s="15" t="s">
        <v>89</v>
      </c>
    </row>
    <row r="152" spans="1:65" s="2" customFormat="1" ht="24.2" customHeight="1">
      <c r="A152" s="32"/>
      <c r="B152" s="33"/>
      <c r="C152" s="189" t="s">
        <v>220</v>
      </c>
      <c r="D152" s="189" t="s">
        <v>179</v>
      </c>
      <c r="E152" s="190" t="s">
        <v>211</v>
      </c>
      <c r="F152" s="191" t="s">
        <v>212</v>
      </c>
      <c r="G152" s="192" t="s">
        <v>198</v>
      </c>
      <c r="H152" s="193">
        <v>355.09</v>
      </c>
      <c r="I152" s="194"/>
      <c r="J152" s="195">
        <f>ROUND(I152*H152,2)</f>
        <v>0</v>
      </c>
      <c r="K152" s="191" t="s">
        <v>183</v>
      </c>
      <c r="L152" s="37"/>
      <c r="M152" s="196" t="s">
        <v>1</v>
      </c>
      <c r="N152" s="197" t="s">
        <v>45</v>
      </c>
      <c r="O152" s="69"/>
      <c r="P152" s="198">
        <f>O152*H152</f>
        <v>0</v>
      </c>
      <c r="Q152" s="198">
        <v>0</v>
      </c>
      <c r="R152" s="198">
        <f>Q152*H152</f>
        <v>0</v>
      </c>
      <c r="S152" s="198">
        <v>0</v>
      </c>
      <c r="T152" s="199">
        <f>S152*H152</f>
        <v>0</v>
      </c>
      <c r="U152" s="32"/>
      <c r="V152" s="32"/>
      <c r="W152" s="32"/>
      <c r="X152" s="32"/>
      <c r="Y152" s="32"/>
      <c r="Z152" s="32"/>
      <c r="AA152" s="32"/>
      <c r="AB152" s="32"/>
      <c r="AC152" s="32"/>
      <c r="AD152" s="32"/>
      <c r="AE152" s="32"/>
      <c r="AR152" s="200" t="s">
        <v>184</v>
      </c>
      <c r="AT152" s="200" t="s">
        <v>179</v>
      </c>
      <c r="AU152" s="200" t="s">
        <v>89</v>
      </c>
      <c r="AY152" s="15" t="s">
        <v>177</v>
      </c>
      <c r="BE152" s="201">
        <f>IF(N152="základní",J152,0)</f>
        <v>0</v>
      </c>
      <c r="BF152" s="201">
        <f>IF(N152="snížená",J152,0)</f>
        <v>0</v>
      </c>
      <c r="BG152" s="201">
        <f>IF(N152="zákl. přenesená",J152,0)</f>
        <v>0</v>
      </c>
      <c r="BH152" s="201">
        <f>IF(N152="sníž. přenesená",J152,0)</f>
        <v>0</v>
      </c>
      <c r="BI152" s="201">
        <f>IF(N152="nulová",J152,0)</f>
        <v>0</v>
      </c>
      <c r="BJ152" s="15" t="s">
        <v>87</v>
      </c>
      <c r="BK152" s="201">
        <f>ROUND(I152*H152,2)</f>
        <v>0</v>
      </c>
      <c r="BL152" s="15" t="s">
        <v>184</v>
      </c>
      <c r="BM152" s="200" t="s">
        <v>1166</v>
      </c>
    </row>
    <row r="153" spans="1:47" s="2" customFormat="1" ht="39">
      <c r="A153" s="32"/>
      <c r="B153" s="33"/>
      <c r="C153" s="34"/>
      <c r="D153" s="202" t="s">
        <v>186</v>
      </c>
      <c r="E153" s="34"/>
      <c r="F153" s="203" t="s">
        <v>214</v>
      </c>
      <c r="G153" s="34"/>
      <c r="H153" s="34"/>
      <c r="I153" s="204"/>
      <c r="J153" s="34"/>
      <c r="K153" s="34"/>
      <c r="L153" s="37"/>
      <c r="M153" s="205"/>
      <c r="N153" s="206"/>
      <c r="O153" s="69"/>
      <c r="P153" s="69"/>
      <c r="Q153" s="69"/>
      <c r="R153" s="69"/>
      <c r="S153" s="69"/>
      <c r="T153" s="70"/>
      <c r="U153" s="32"/>
      <c r="V153" s="32"/>
      <c r="W153" s="32"/>
      <c r="X153" s="32"/>
      <c r="Y153" s="32"/>
      <c r="Z153" s="32"/>
      <c r="AA153" s="32"/>
      <c r="AB153" s="32"/>
      <c r="AC153" s="32"/>
      <c r="AD153" s="32"/>
      <c r="AE153" s="32"/>
      <c r="AT153" s="15" t="s">
        <v>186</v>
      </c>
      <c r="AU153" s="15" t="s">
        <v>89</v>
      </c>
    </row>
    <row r="154" spans="1:47" s="2" customFormat="1" ht="19.5">
      <c r="A154" s="32"/>
      <c r="B154" s="33"/>
      <c r="C154" s="34"/>
      <c r="D154" s="202" t="s">
        <v>188</v>
      </c>
      <c r="E154" s="34"/>
      <c r="F154" s="207" t="s">
        <v>979</v>
      </c>
      <c r="G154" s="34"/>
      <c r="H154" s="34"/>
      <c r="I154" s="204"/>
      <c r="J154" s="34"/>
      <c r="K154" s="34"/>
      <c r="L154" s="37"/>
      <c r="M154" s="205"/>
      <c r="N154" s="206"/>
      <c r="O154" s="69"/>
      <c r="P154" s="69"/>
      <c r="Q154" s="69"/>
      <c r="R154" s="69"/>
      <c r="S154" s="69"/>
      <c r="T154" s="70"/>
      <c r="U154" s="32"/>
      <c r="V154" s="32"/>
      <c r="W154" s="32"/>
      <c r="X154" s="32"/>
      <c r="Y154" s="32"/>
      <c r="Z154" s="32"/>
      <c r="AA154" s="32"/>
      <c r="AB154" s="32"/>
      <c r="AC154" s="32"/>
      <c r="AD154" s="32"/>
      <c r="AE154" s="32"/>
      <c r="AT154" s="15" t="s">
        <v>188</v>
      </c>
      <c r="AU154" s="15" t="s">
        <v>89</v>
      </c>
    </row>
    <row r="155" spans="1:65" s="2" customFormat="1" ht="24.2" customHeight="1">
      <c r="A155" s="32"/>
      <c r="B155" s="33"/>
      <c r="C155" s="189" t="s">
        <v>224</v>
      </c>
      <c r="D155" s="189" t="s">
        <v>179</v>
      </c>
      <c r="E155" s="190" t="s">
        <v>771</v>
      </c>
      <c r="F155" s="191" t="s">
        <v>772</v>
      </c>
      <c r="G155" s="192" t="s">
        <v>198</v>
      </c>
      <c r="H155" s="193">
        <v>62</v>
      </c>
      <c r="I155" s="194"/>
      <c r="J155" s="195">
        <f>ROUND(I155*H155,2)</f>
        <v>0</v>
      </c>
      <c r="K155" s="191" t="s">
        <v>183</v>
      </c>
      <c r="L155" s="37"/>
      <c r="M155" s="196" t="s">
        <v>1</v>
      </c>
      <c r="N155" s="197" t="s">
        <v>45</v>
      </c>
      <c r="O155" s="69"/>
      <c r="P155" s="198">
        <f>O155*H155</f>
        <v>0</v>
      </c>
      <c r="Q155" s="198">
        <v>0</v>
      </c>
      <c r="R155" s="198">
        <f>Q155*H155</f>
        <v>0</v>
      </c>
      <c r="S155" s="198">
        <v>0</v>
      </c>
      <c r="T155" s="199">
        <f>S155*H155</f>
        <v>0</v>
      </c>
      <c r="U155" s="32"/>
      <c r="V155" s="32"/>
      <c r="W155" s="32"/>
      <c r="X155" s="32"/>
      <c r="Y155" s="32"/>
      <c r="Z155" s="32"/>
      <c r="AA155" s="32"/>
      <c r="AB155" s="32"/>
      <c r="AC155" s="32"/>
      <c r="AD155" s="32"/>
      <c r="AE155" s="32"/>
      <c r="AR155" s="200" t="s">
        <v>184</v>
      </c>
      <c r="AT155" s="200" t="s">
        <v>179</v>
      </c>
      <c r="AU155" s="200" t="s">
        <v>89</v>
      </c>
      <c r="AY155" s="15" t="s">
        <v>177</v>
      </c>
      <c r="BE155" s="201">
        <f>IF(N155="základní",J155,0)</f>
        <v>0</v>
      </c>
      <c r="BF155" s="201">
        <f>IF(N155="snížená",J155,0)</f>
        <v>0</v>
      </c>
      <c r="BG155" s="201">
        <f>IF(N155="zákl. přenesená",J155,0)</f>
        <v>0</v>
      </c>
      <c r="BH155" s="201">
        <f>IF(N155="sníž. přenesená",J155,0)</f>
        <v>0</v>
      </c>
      <c r="BI155" s="201">
        <f>IF(N155="nulová",J155,0)</f>
        <v>0</v>
      </c>
      <c r="BJ155" s="15" t="s">
        <v>87</v>
      </c>
      <c r="BK155" s="201">
        <f>ROUND(I155*H155,2)</f>
        <v>0</v>
      </c>
      <c r="BL155" s="15" t="s">
        <v>184</v>
      </c>
      <c r="BM155" s="200" t="s">
        <v>1167</v>
      </c>
    </row>
    <row r="156" spans="1:47" s="2" customFormat="1" ht="39">
      <c r="A156" s="32"/>
      <c r="B156" s="33"/>
      <c r="C156" s="34"/>
      <c r="D156" s="202" t="s">
        <v>186</v>
      </c>
      <c r="E156" s="34"/>
      <c r="F156" s="203" t="s">
        <v>774</v>
      </c>
      <c r="G156" s="34"/>
      <c r="H156" s="34"/>
      <c r="I156" s="204"/>
      <c r="J156" s="34"/>
      <c r="K156" s="34"/>
      <c r="L156" s="37"/>
      <c r="M156" s="205"/>
      <c r="N156" s="206"/>
      <c r="O156" s="69"/>
      <c r="P156" s="69"/>
      <c r="Q156" s="69"/>
      <c r="R156" s="69"/>
      <c r="S156" s="69"/>
      <c r="T156" s="70"/>
      <c r="U156" s="32"/>
      <c r="V156" s="32"/>
      <c r="W156" s="32"/>
      <c r="X156" s="32"/>
      <c r="Y156" s="32"/>
      <c r="Z156" s="32"/>
      <c r="AA156" s="32"/>
      <c r="AB156" s="32"/>
      <c r="AC156" s="32"/>
      <c r="AD156" s="32"/>
      <c r="AE156" s="32"/>
      <c r="AT156" s="15" t="s">
        <v>186</v>
      </c>
      <c r="AU156" s="15" t="s">
        <v>89</v>
      </c>
    </row>
    <row r="157" spans="1:65" s="2" customFormat="1" ht="14.45" customHeight="1">
      <c r="A157" s="32"/>
      <c r="B157" s="33"/>
      <c r="C157" s="189" t="s">
        <v>226</v>
      </c>
      <c r="D157" s="189" t="s">
        <v>179</v>
      </c>
      <c r="E157" s="190" t="s">
        <v>221</v>
      </c>
      <c r="F157" s="191" t="s">
        <v>222</v>
      </c>
      <c r="G157" s="192" t="s">
        <v>198</v>
      </c>
      <c r="H157" s="193">
        <v>335.184</v>
      </c>
      <c r="I157" s="194"/>
      <c r="J157" s="195">
        <f>ROUND(I157*H157,2)</f>
        <v>0</v>
      </c>
      <c r="K157" s="191" t="s">
        <v>183</v>
      </c>
      <c r="L157" s="37"/>
      <c r="M157" s="196" t="s">
        <v>1</v>
      </c>
      <c r="N157" s="197" t="s">
        <v>45</v>
      </c>
      <c r="O157" s="69"/>
      <c r="P157" s="198">
        <f>O157*H157</f>
        <v>0</v>
      </c>
      <c r="Q157" s="198">
        <v>0</v>
      </c>
      <c r="R157" s="198">
        <f>Q157*H157</f>
        <v>0</v>
      </c>
      <c r="S157" s="198">
        <v>0</v>
      </c>
      <c r="T157" s="199">
        <f>S157*H157</f>
        <v>0</v>
      </c>
      <c r="U157" s="32"/>
      <c r="V157" s="32"/>
      <c r="W157" s="32"/>
      <c r="X157" s="32"/>
      <c r="Y157" s="32"/>
      <c r="Z157" s="32"/>
      <c r="AA157" s="32"/>
      <c r="AB157" s="32"/>
      <c r="AC157" s="32"/>
      <c r="AD157" s="32"/>
      <c r="AE157" s="32"/>
      <c r="AR157" s="200" t="s">
        <v>184</v>
      </c>
      <c r="AT157" s="200" t="s">
        <v>179</v>
      </c>
      <c r="AU157" s="200" t="s">
        <v>89</v>
      </c>
      <c r="AY157" s="15" t="s">
        <v>177</v>
      </c>
      <c r="BE157" s="201">
        <f>IF(N157="základní",J157,0)</f>
        <v>0</v>
      </c>
      <c r="BF157" s="201">
        <f>IF(N157="snížená",J157,0)</f>
        <v>0</v>
      </c>
      <c r="BG157" s="201">
        <f>IF(N157="zákl. přenesená",J157,0)</f>
        <v>0</v>
      </c>
      <c r="BH157" s="201">
        <f>IF(N157="sníž. přenesená",J157,0)</f>
        <v>0</v>
      </c>
      <c r="BI157" s="201">
        <f>IF(N157="nulová",J157,0)</f>
        <v>0</v>
      </c>
      <c r="BJ157" s="15" t="s">
        <v>87</v>
      </c>
      <c r="BK157" s="201">
        <f>ROUND(I157*H157,2)</f>
        <v>0</v>
      </c>
      <c r="BL157" s="15" t="s">
        <v>184</v>
      </c>
      <c r="BM157" s="200" t="s">
        <v>1168</v>
      </c>
    </row>
    <row r="158" spans="1:47" s="2" customFormat="1" ht="11.25">
      <c r="A158" s="32"/>
      <c r="B158" s="33"/>
      <c r="C158" s="34"/>
      <c r="D158" s="202" t="s">
        <v>186</v>
      </c>
      <c r="E158" s="34"/>
      <c r="F158" s="203" t="s">
        <v>222</v>
      </c>
      <c r="G158" s="34"/>
      <c r="H158" s="34"/>
      <c r="I158" s="204"/>
      <c r="J158" s="34"/>
      <c r="K158" s="34"/>
      <c r="L158" s="37"/>
      <c r="M158" s="205"/>
      <c r="N158" s="206"/>
      <c r="O158" s="69"/>
      <c r="P158" s="69"/>
      <c r="Q158" s="69"/>
      <c r="R158" s="69"/>
      <c r="S158" s="69"/>
      <c r="T158" s="70"/>
      <c r="U158" s="32"/>
      <c r="V158" s="32"/>
      <c r="W158" s="32"/>
      <c r="X158" s="32"/>
      <c r="Y158" s="32"/>
      <c r="Z158" s="32"/>
      <c r="AA158" s="32"/>
      <c r="AB158" s="32"/>
      <c r="AC158" s="32"/>
      <c r="AD158" s="32"/>
      <c r="AE158" s="32"/>
      <c r="AT158" s="15" t="s">
        <v>186</v>
      </c>
      <c r="AU158" s="15" t="s">
        <v>89</v>
      </c>
    </row>
    <row r="159" spans="1:47" s="2" customFormat="1" ht="19.5">
      <c r="A159" s="32"/>
      <c r="B159" s="33"/>
      <c r="C159" s="34"/>
      <c r="D159" s="202" t="s">
        <v>188</v>
      </c>
      <c r="E159" s="34"/>
      <c r="F159" s="207" t="s">
        <v>539</v>
      </c>
      <c r="G159" s="34"/>
      <c r="H159" s="34"/>
      <c r="I159" s="204"/>
      <c r="J159" s="34"/>
      <c r="K159" s="34"/>
      <c r="L159" s="37"/>
      <c r="M159" s="205"/>
      <c r="N159" s="206"/>
      <c r="O159" s="69"/>
      <c r="P159" s="69"/>
      <c r="Q159" s="69"/>
      <c r="R159" s="69"/>
      <c r="S159" s="69"/>
      <c r="T159" s="70"/>
      <c r="U159" s="32"/>
      <c r="V159" s="32"/>
      <c r="W159" s="32"/>
      <c r="X159" s="32"/>
      <c r="Y159" s="32"/>
      <c r="Z159" s="32"/>
      <c r="AA159" s="32"/>
      <c r="AB159" s="32"/>
      <c r="AC159" s="32"/>
      <c r="AD159" s="32"/>
      <c r="AE159" s="32"/>
      <c r="AT159" s="15" t="s">
        <v>188</v>
      </c>
      <c r="AU159" s="15" t="s">
        <v>89</v>
      </c>
    </row>
    <row r="160" spans="1:65" s="2" customFormat="1" ht="14.45" customHeight="1">
      <c r="A160" s="32"/>
      <c r="B160" s="33"/>
      <c r="C160" s="189" t="s">
        <v>228</v>
      </c>
      <c r="D160" s="189" t="s">
        <v>179</v>
      </c>
      <c r="E160" s="190" t="s">
        <v>983</v>
      </c>
      <c r="F160" s="191" t="s">
        <v>984</v>
      </c>
      <c r="G160" s="192" t="s">
        <v>198</v>
      </c>
      <c r="H160" s="193">
        <v>355.098</v>
      </c>
      <c r="I160" s="194"/>
      <c r="J160" s="195">
        <f>ROUND(I160*H160,2)</f>
        <v>0</v>
      </c>
      <c r="K160" s="191" t="s">
        <v>183</v>
      </c>
      <c r="L160" s="37"/>
      <c r="M160" s="196" t="s">
        <v>1</v>
      </c>
      <c r="N160" s="197" t="s">
        <v>45</v>
      </c>
      <c r="O160" s="69"/>
      <c r="P160" s="198">
        <f>O160*H160</f>
        <v>0</v>
      </c>
      <c r="Q160" s="198">
        <v>0</v>
      </c>
      <c r="R160" s="198">
        <f>Q160*H160</f>
        <v>0</v>
      </c>
      <c r="S160" s="198">
        <v>0</v>
      </c>
      <c r="T160" s="199">
        <f>S160*H160</f>
        <v>0</v>
      </c>
      <c r="U160" s="32"/>
      <c r="V160" s="32"/>
      <c r="W160" s="32"/>
      <c r="X160" s="32"/>
      <c r="Y160" s="32"/>
      <c r="Z160" s="32"/>
      <c r="AA160" s="32"/>
      <c r="AB160" s="32"/>
      <c r="AC160" s="32"/>
      <c r="AD160" s="32"/>
      <c r="AE160" s="32"/>
      <c r="AR160" s="200" t="s">
        <v>184</v>
      </c>
      <c r="AT160" s="200" t="s">
        <v>179</v>
      </c>
      <c r="AU160" s="200" t="s">
        <v>89</v>
      </c>
      <c r="AY160" s="15" t="s">
        <v>177</v>
      </c>
      <c r="BE160" s="201">
        <f>IF(N160="základní",J160,0)</f>
        <v>0</v>
      </c>
      <c r="BF160" s="201">
        <f>IF(N160="snížená",J160,0)</f>
        <v>0</v>
      </c>
      <c r="BG160" s="201">
        <f>IF(N160="zákl. přenesená",J160,0)</f>
        <v>0</v>
      </c>
      <c r="BH160" s="201">
        <f>IF(N160="sníž. přenesená",J160,0)</f>
        <v>0</v>
      </c>
      <c r="BI160" s="201">
        <f>IF(N160="nulová",J160,0)</f>
        <v>0</v>
      </c>
      <c r="BJ160" s="15" t="s">
        <v>87</v>
      </c>
      <c r="BK160" s="201">
        <f>ROUND(I160*H160,2)</f>
        <v>0</v>
      </c>
      <c r="BL160" s="15" t="s">
        <v>184</v>
      </c>
      <c r="BM160" s="200" t="s">
        <v>1169</v>
      </c>
    </row>
    <row r="161" spans="1:47" s="2" customFormat="1" ht="19.5">
      <c r="A161" s="32"/>
      <c r="B161" s="33"/>
      <c r="C161" s="34"/>
      <c r="D161" s="202" t="s">
        <v>186</v>
      </c>
      <c r="E161" s="34"/>
      <c r="F161" s="203" t="s">
        <v>986</v>
      </c>
      <c r="G161" s="34"/>
      <c r="H161" s="34"/>
      <c r="I161" s="204"/>
      <c r="J161" s="34"/>
      <c r="K161" s="34"/>
      <c r="L161" s="37"/>
      <c r="M161" s="205"/>
      <c r="N161" s="206"/>
      <c r="O161" s="69"/>
      <c r="P161" s="69"/>
      <c r="Q161" s="69"/>
      <c r="R161" s="69"/>
      <c r="S161" s="69"/>
      <c r="T161" s="70"/>
      <c r="U161" s="32"/>
      <c r="V161" s="32"/>
      <c r="W161" s="32"/>
      <c r="X161" s="32"/>
      <c r="Y161" s="32"/>
      <c r="Z161" s="32"/>
      <c r="AA161" s="32"/>
      <c r="AB161" s="32"/>
      <c r="AC161" s="32"/>
      <c r="AD161" s="32"/>
      <c r="AE161" s="32"/>
      <c r="AT161" s="15" t="s">
        <v>186</v>
      </c>
      <c r="AU161" s="15" t="s">
        <v>89</v>
      </c>
    </row>
    <row r="162" spans="1:65" s="2" customFormat="1" ht="24.2" customHeight="1">
      <c r="A162" s="32"/>
      <c r="B162" s="33"/>
      <c r="C162" s="189" t="s">
        <v>235</v>
      </c>
      <c r="D162" s="189" t="s">
        <v>179</v>
      </c>
      <c r="E162" s="190" t="s">
        <v>793</v>
      </c>
      <c r="F162" s="191" t="s">
        <v>794</v>
      </c>
      <c r="G162" s="192" t="s">
        <v>198</v>
      </c>
      <c r="H162" s="193">
        <v>888.901</v>
      </c>
      <c r="I162" s="194"/>
      <c r="J162" s="195">
        <f>ROUND(I162*H162,2)</f>
        <v>0</v>
      </c>
      <c r="K162" s="191" t="s">
        <v>183</v>
      </c>
      <c r="L162" s="37"/>
      <c r="M162" s="196" t="s">
        <v>1</v>
      </c>
      <c r="N162" s="197" t="s">
        <v>45</v>
      </c>
      <c r="O162" s="69"/>
      <c r="P162" s="198">
        <f>O162*H162</f>
        <v>0</v>
      </c>
      <c r="Q162" s="198">
        <v>0</v>
      </c>
      <c r="R162" s="198">
        <f>Q162*H162</f>
        <v>0</v>
      </c>
      <c r="S162" s="198">
        <v>0</v>
      </c>
      <c r="T162" s="199">
        <f>S162*H162</f>
        <v>0</v>
      </c>
      <c r="U162" s="32"/>
      <c r="V162" s="32"/>
      <c r="W162" s="32"/>
      <c r="X162" s="32"/>
      <c r="Y162" s="32"/>
      <c r="Z162" s="32"/>
      <c r="AA162" s="32"/>
      <c r="AB162" s="32"/>
      <c r="AC162" s="32"/>
      <c r="AD162" s="32"/>
      <c r="AE162" s="32"/>
      <c r="AR162" s="200" t="s">
        <v>184</v>
      </c>
      <c r="AT162" s="200" t="s">
        <v>179</v>
      </c>
      <c r="AU162" s="200" t="s">
        <v>89</v>
      </c>
      <c r="AY162" s="15" t="s">
        <v>177</v>
      </c>
      <c r="BE162" s="201">
        <f>IF(N162="základní",J162,0)</f>
        <v>0</v>
      </c>
      <c r="BF162" s="201">
        <f>IF(N162="snížená",J162,0)</f>
        <v>0</v>
      </c>
      <c r="BG162" s="201">
        <f>IF(N162="zákl. přenesená",J162,0)</f>
        <v>0</v>
      </c>
      <c r="BH162" s="201">
        <f>IF(N162="sníž. přenesená",J162,0)</f>
        <v>0</v>
      </c>
      <c r="BI162" s="201">
        <f>IF(N162="nulová",J162,0)</f>
        <v>0</v>
      </c>
      <c r="BJ162" s="15" t="s">
        <v>87</v>
      </c>
      <c r="BK162" s="201">
        <f>ROUND(I162*H162,2)</f>
        <v>0</v>
      </c>
      <c r="BL162" s="15" t="s">
        <v>184</v>
      </c>
      <c r="BM162" s="200" t="s">
        <v>1170</v>
      </c>
    </row>
    <row r="163" spans="1:47" s="2" customFormat="1" ht="19.5">
      <c r="A163" s="32"/>
      <c r="B163" s="33"/>
      <c r="C163" s="34"/>
      <c r="D163" s="202" t="s">
        <v>186</v>
      </c>
      <c r="E163" s="34"/>
      <c r="F163" s="203" t="s">
        <v>796</v>
      </c>
      <c r="G163" s="34"/>
      <c r="H163" s="34"/>
      <c r="I163" s="204"/>
      <c r="J163" s="34"/>
      <c r="K163" s="34"/>
      <c r="L163" s="37"/>
      <c r="M163" s="205"/>
      <c r="N163" s="206"/>
      <c r="O163" s="69"/>
      <c r="P163" s="69"/>
      <c r="Q163" s="69"/>
      <c r="R163" s="69"/>
      <c r="S163" s="69"/>
      <c r="T163" s="70"/>
      <c r="U163" s="32"/>
      <c r="V163" s="32"/>
      <c r="W163" s="32"/>
      <c r="X163" s="32"/>
      <c r="Y163" s="32"/>
      <c r="Z163" s="32"/>
      <c r="AA163" s="32"/>
      <c r="AB163" s="32"/>
      <c r="AC163" s="32"/>
      <c r="AD163" s="32"/>
      <c r="AE163" s="32"/>
      <c r="AT163" s="15" t="s">
        <v>186</v>
      </c>
      <c r="AU163" s="15" t="s">
        <v>89</v>
      </c>
    </row>
    <row r="164" spans="1:47" s="2" customFormat="1" ht="19.5">
      <c r="A164" s="32"/>
      <c r="B164" s="33"/>
      <c r="C164" s="34"/>
      <c r="D164" s="202" t="s">
        <v>188</v>
      </c>
      <c r="E164" s="34"/>
      <c r="F164" s="207" t="s">
        <v>554</v>
      </c>
      <c r="G164" s="34"/>
      <c r="H164" s="34"/>
      <c r="I164" s="204"/>
      <c r="J164" s="34"/>
      <c r="K164" s="34"/>
      <c r="L164" s="37"/>
      <c r="M164" s="205"/>
      <c r="N164" s="206"/>
      <c r="O164" s="69"/>
      <c r="P164" s="69"/>
      <c r="Q164" s="69"/>
      <c r="R164" s="69"/>
      <c r="S164" s="69"/>
      <c r="T164" s="70"/>
      <c r="U164" s="32"/>
      <c r="V164" s="32"/>
      <c r="W164" s="32"/>
      <c r="X164" s="32"/>
      <c r="Y164" s="32"/>
      <c r="Z164" s="32"/>
      <c r="AA164" s="32"/>
      <c r="AB164" s="32"/>
      <c r="AC164" s="32"/>
      <c r="AD164" s="32"/>
      <c r="AE164" s="32"/>
      <c r="AT164" s="15" t="s">
        <v>188</v>
      </c>
      <c r="AU164" s="15" t="s">
        <v>89</v>
      </c>
    </row>
    <row r="165" spans="1:65" s="2" customFormat="1" ht="14.45" customHeight="1">
      <c r="A165" s="32"/>
      <c r="B165" s="33"/>
      <c r="C165" s="189" t="s">
        <v>238</v>
      </c>
      <c r="D165" s="189" t="s">
        <v>179</v>
      </c>
      <c r="E165" s="190" t="s">
        <v>261</v>
      </c>
      <c r="F165" s="191" t="s">
        <v>262</v>
      </c>
      <c r="G165" s="192" t="s">
        <v>182</v>
      </c>
      <c r="H165" s="193">
        <v>5926.005</v>
      </c>
      <c r="I165" s="194"/>
      <c r="J165" s="195">
        <f>ROUND(I165*H165,2)</f>
        <v>0</v>
      </c>
      <c r="K165" s="191" t="s">
        <v>183</v>
      </c>
      <c r="L165" s="37"/>
      <c r="M165" s="196" t="s">
        <v>1</v>
      </c>
      <c r="N165" s="197" t="s">
        <v>45</v>
      </c>
      <c r="O165" s="69"/>
      <c r="P165" s="198">
        <f>O165*H165</f>
        <v>0</v>
      </c>
      <c r="Q165" s="198">
        <v>0</v>
      </c>
      <c r="R165" s="198">
        <f>Q165*H165</f>
        <v>0</v>
      </c>
      <c r="S165" s="198">
        <v>0</v>
      </c>
      <c r="T165" s="199">
        <f>S165*H165</f>
        <v>0</v>
      </c>
      <c r="U165" s="32"/>
      <c r="V165" s="32"/>
      <c r="W165" s="32"/>
      <c r="X165" s="32"/>
      <c r="Y165" s="32"/>
      <c r="Z165" s="32"/>
      <c r="AA165" s="32"/>
      <c r="AB165" s="32"/>
      <c r="AC165" s="32"/>
      <c r="AD165" s="32"/>
      <c r="AE165" s="32"/>
      <c r="AR165" s="200" t="s">
        <v>184</v>
      </c>
      <c r="AT165" s="200" t="s">
        <v>179</v>
      </c>
      <c r="AU165" s="200" t="s">
        <v>89</v>
      </c>
      <c r="AY165" s="15" t="s">
        <v>177</v>
      </c>
      <c r="BE165" s="201">
        <f>IF(N165="základní",J165,0)</f>
        <v>0</v>
      </c>
      <c r="BF165" s="201">
        <f>IF(N165="snížená",J165,0)</f>
        <v>0</v>
      </c>
      <c r="BG165" s="201">
        <f>IF(N165="zákl. přenesená",J165,0)</f>
        <v>0</v>
      </c>
      <c r="BH165" s="201">
        <f>IF(N165="sníž. přenesená",J165,0)</f>
        <v>0</v>
      </c>
      <c r="BI165" s="201">
        <f>IF(N165="nulová",J165,0)</f>
        <v>0</v>
      </c>
      <c r="BJ165" s="15" t="s">
        <v>87</v>
      </c>
      <c r="BK165" s="201">
        <f>ROUND(I165*H165,2)</f>
        <v>0</v>
      </c>
      <c r="BL165" s="15" t="s">
        <v>184</v>
      </c>
      <c r="BM165" s="200" t="s">
        <v>1171</v>
      </c>
    </row>
    <row r="166" spans="1:47" s="2" customFormat="1" ht="19.5">
      <c r="A166" s="32"/>
      <c r="B166" s="33"/>
      <c r="C166" s="34"/>
      <c r="D166" s="202" t="s">
        <v>186</v>
      </c>
      <c r="E166" s="34"/>
      <c r="F166" s="203" t="s">
        <v>264</v>
      </c>
      <c r="G166" s="34"/>
      <c r="H166" s="34"/>
      <c r="I166" s="204"/>
      <c r="J166" s="34"/>
      <c r="K166" s="34"/>
      <c r="L166" s="37"/>
      <c r="M166" s="205"/>
      <c r="N166" s="206"/>
      <c r="O166" s="69"/>
      <c r="P166" s="69"/>
      <c r="Q166" s="69"/>
      <c r="R166" s="69"/>
      <c r="S166" s="69"/>
      <c r="T166" s="70"/>
      <c r="U166" s="32"/>
      <c r="V166" s="32"/>
      <c r="W166" s="32"/>
      <c r="X166" s="32"/>
      <c r="Y166" s="32"/>
      <c r="Z166" s="32"/>
      <c r="AA166" s="32"/>
      <c r="AB166" s="32"/>
      <c r="AC166" s="32"/>
      <c r="AD166" s="32"/>
      <c r="AE166" s="32"/>
      <c r="AT166" s="15" t="s">
        <v>186</v>
      </c>
      <c r="AU166" s="15" t="s">
        <v>89</v>
      </c>
    </row>
    <row r="167" spans="1:47" s="2" customFormat="1" ht="19.5">
      <c r="A167" s="32"/>
      <c r="B167" s="33"/>
      <c r="C167" s="34"/>
      <c r="D167" s="202" t="s">
        <v>188</v>
      </c>
      <c r="E167" s="34"/>
      <c r="F167" s="207" t="s">
        <v>558</v>
      </c>
      <c r="G167" s="34"/>
      <c r="H167" s="34"/>
      <c r="I167" s="204"/>
      <c r="J167" s="34"/>
      <c r="K167" s="34"/>
      <c r="L167" s="37"/>
      <c r="M167" s="205"/>
      <c r="N167" s="206"/>
      <c r="O167" s="69"/>
      <c r="P167" s="69"/>
      <c r="Q167" s="69"/>
      <c r="R167" s="69"/>
      <c r="S167" s="69"/>
      <c r="T167" s="70"/>
      <c r="U167" s="32"/>
      <c r="V167" s="32"/>
      <c r="W167" s="32"/>
      <c r="X167" s="32"/>
      <c r="Y167" s="32"/>
      <c r="Z167" s="32"/>
      <c r="AA167" s="32"/>
      <c r="AB167" s="32"/>
      <c r="AC167" s="32"/>
      <c r="AD167" s="32"/>
      <c r="AE167" s="32"/>
      <c r="AT167" s="15" t="s">
        <v>188</v>
      </c>
      <c r="AU167" s="15" t="s">
        <v>89</v>
      </c>
    </row>
    <row r="168" spans="1:65" s="2" customFormat="1" ht="24.2" customHeight="1">
      <c r="A168" s="32"/>
      <c r="B168" s="33"/>
      <c r="C168" s="189" t="s">
        <v>8</v>
      </c>
      <c r="D168" s="189" t="s">
        <v>179</v>
      </c>
      <c r="E168" s="190" t="s">
        <v>1172</v>
      </c>
      <c r="F168" s="191" t="s">
        <v>1173</v>
      </c>
      <c r="G168" s="192" t="s">
        <v>182</v>
      </c>
      <c r="H168" s="193">
        <v>1420.36</v>
      </c>
      <c r="I168" s="194"/>
      <c r="J168" s="195">
        <f>ROUND(I168*H168,2)</f>
        <v>0</v>
      </c>
      <c r="K168" s="191" t="s">
        <v>183</v>
      </c>
      <c r="L168" s="37"/>
      <c r="M168" s="196" t="s">
        <v>1</v>
      </c>
      <c r="N168" s="197" t="s">
        <v>45</v>
      </c>
      <c r="O168" s="69"/>
      <c r="P168" s="198">
        <f>O168*H168</f>
        <v>0</v>
      </c>
      <c r="Q168" s="198">
        <v>0</v>
      </c>
      <c r="R168" s="198">
        <f>Q168*H168</f>
        <v>0</v>
      </c>
      <c r="S168" s="198">
        <v>0</v>
      </c>
      <c r="T168" s="199">
        <f>S168*H168</f>
        <v>0</v>
      </c>
      <c r="U168" s="32"/>
      <c r="V168" s="32"/>
      <c r="W168" s="32"/>
      <c r="X168" s="32"/>
      <c r="Y168" s="32"/>
      <c r="Z168" s="32"/>
      <c r="AA168" s="32"/>
      <c r="AB168" s="32"/>
      <c r="AC168" s="32"/>
      <c r="AD168" s="32"/>
      <c r="AE168" s="32"/>
      <c r="AR168" s="200" t="s">
        <v>184</v>
      </c>
      <c r="AT168" s="200" t="s">
        <v>179</v>
      </c>
      <c r="AU168" s="200" t="s">
        <v>89</v>
      </c>
      <c r="AY168" s="15" t="s">
        <v>177</v>
      </c>
      <c r="BE168" s="201">
        <f>IF(N168="základní",J168,0)</f>
        <v>0</v>
      </c>
      <c r="BF168" s="201">
        <f>IF(N168="snížená",J168,0)</f>
        <v>0</v>
      </c>
      <c r="BG168" s="201">
        <f>IF(N168="zákl. přenesená",J168,0)</f>
        <v>0</v>
      </c>
      <c r="BH168" s="201">
        <f>IF(N168="sníž. přenesená",J168,0)</f>
        <v>0</v>
      </c>
      <c r="BI168" s="201">
        <f>IF(N168="nulová",J168,0)</f>
        <v>0</v>
      </c>
      <c r="BJ168" s="15" t="s">
        <v>87</v>
      </c>
      <c r="BK168" s="201">
        <f>ROUND(I168*H168,2)</f>
        <v>0</v>
      </c>
      <c r="BL168" s="15" t="s">
        <v>184</v>
      </c>
      <c r="BM168" s="200" t="s">
        <v>1174</v>
      </c>
    </row>
    <row r="169" spans="1:47" s="2" customFormat="1" ht="19.5">
      <c r="A169" s="32"/>
      <c r="B169" s="33"/>
      <c r="C169" s="34"/>
      <c r="D169" s="202" t="s">
        <v>186</v>
      </c>
      <c r="E169" s="34"/>
      <c r="F169" s="203" t="s">
        <v>1175</v>
      </c>
      <c r="G169" s="34"/>
      <c r="H169" s="34"/>
      <c r="I169" s="204"/>
      <c r="J169" s="34"/>
      <c r="K169" s="34"/>
      <c r="L169" s="37"/>
      <c r="M169" s="205"/>
      <c r="N169" s="206"/>
      <c r="O169" s="69"/>
      <c r="P169" s="69"/>
      <c r="Q169" s="69"/>
      <c r="R169" s="69"/>
      <c r="S169" s="69"/>
      <c r="T169" s="70"/>
      <c r="U169" s="32"/>
      <c r="V169" s="32"/>
      <c r="W169" s="32"/>
      <c r="X169" s="32"/>
      <c r="Y169" s="32"/>
      <c r="Z169" s="32"/>
      <c r="AA169" s="32"/>
      <c r="AB169" s="32"/>
      <c r="AC169" s="32"/>
      <c r="AD169" s="32"/>
      <c r="AE169" s="32"/>
      <c r="AT169" s="15" t="s">
        <v>186</v>
      </c>
      <c r="AU169" s="15" t="s">
        <v>89</v>
      </c>
    </row>
    <row r="170" spans="1:65" s="2" customFormat="1" ht="24.2" customHeight="1">
      <c r="A170" s="32"/>
      <c r="B170" s="33"/>
      <c r="C170" s="189" t="s">
        <v>245</v>
      </c>
      <c r="D170" s="189" t="s">
        <v>179</v>
      </c>
      <c r="E170" s="190" t="s">
        <v>808</v>
      </c>
      <c r="F170" s="191" t="s">
        <v>809</v>
      </c>
      <c r="G170" s="192" t="s">
        <v>182</v>
      </c>
      <c r="H170" s="193">
        <v>1716</v>
      </c>
      <c r="I170" s="194"/>
      <c r="J170" s="195">
        <f>ROUND(I170*H170,2)</f>
        <v>0</v>
      </c>
      <c r="K170" s="191" t="s">
        <v>183</v>
      </c>
      <c r="L170" s="37"/>
      <c r="M170" s="196" t="s">
        <v>1</v>
      </c>
      <c r="N170" s="197" t="s">
        <v>45</v>
      </c>
      <c r="O170" s="69"/>
      <c r="P170" s="198">
        <f>O170*H170</f>
        <v>0</v>
      </c>
      <c r="Q170" s="198">
        <v>0</v>
      </c>
      <c r="R170" s="198">
        <f>Q170*H170</f>
        <v>0</v>
      </c>
      <c r="S170" s="198">
        <v>0</v>
      </c>
      <c r="T170" s="199">
        <f>S170*H170</f>
        <v>0</v>
      </c>
      <c r="U170" s="32"/>
      <c r="V170" s="32"/>
      <c r="W170" s="32"/>
      <c r="X170" s="32"/>
      <c r="Y170" s="32"/>
      <c r="Z170" s="32"/>
      <c r="AA170" s="32"/>
      <c r="AB170" s="32"/>
      <c r="AC170" s="32"/>
      <c r="AD170" s="32"/>
      <c r="AE170" s="32"/>
      <c r="AR170" s="200" t="s">
        <v>184</v>
      </c>
      <c r="AT170" s="200" t="s">
        <v>179</v>
      </c>
      <c r="AU170" s="200" t="s">
        <v>89</v>
      </c>
      <c r="AY170" s="15" t="s">
        <v>177</v>
      </c>
      <c r="BE170" s="201">
        <f>IF(N170="základní",J170,0)</f>
        <v>0</v>
      </c>
      <c r="BF170" s="201">
        <f>IF(N170="snížená",J170,0)</f>
        <v>0</v>
      </c>
      <c r="BG170" s="201">
        <f>IF(N170="zákl. přenesená",J170,0)</f>
        <v>0</v>
      </c>
      <c r="BH170" s="201">
        <f>IF(N170="sníž. přenesená",J170,0)</f>
        <v>0</v>
      </c>
      <c r="BI170" s="201">
        <f>IF(N170="nulová",J170,0)</f>
        <v>0</v>
      </c>
      <c r="BJ170" s="15" t="s">
        <v>87</v>
      </c>
      <c r="BK170" s="201">
        <f>ROUND(I170*H170,2)</f>
        <v>0</v>
      </c>
      <c r="BL170" s="15" t="s">
        <v>184</v>
      </c>
      <c r="BM170" s="200" t="s">
        <v>1176</v>
      </c>
    </row>
    <row r="171" spans="1:47" s="2" customFormat="1" ht="19.5">
      <c r="A171" s="32"/>
      <c r="B171" s="33"/>
      <c r="C171" s="34"/>
      <c r="D171" s="202" t="s">
        <v>186</v>
      </c>
      <c r="E171" s="34"/>
      <c r="F171" s="203" t="s">
        <v>811</v>
      </c>
      <c r="G171" s="34"/>
      <c r="H171" s="34"/>
      <c r="I171" s="204"/>
      <c r="J171" s="34"/>
      <c r="K171" s="34"/>
      <c r="L171" s="37"/>
      <c r="M171" s="205"/>
      <c r="N171" s="206"/>
      <c r="O171" s="69"/>
      <c r="P171" s="69"/>
      <c r="Q171" s="69"/>
      <c r="R171" s="69"/>
      <c r="S171" s="69"/>
      <c r="T171" s="70"/>
      <c r="U171" s="32"/>
      <c r="V171" s="32"/>
      <c r="W171" s="32"/>
      <c r="X171" s="32"/>
      <c r="Y171" s="32"/>
      <c r="Z171" s="32"/>
      <c r="AA171" s="32"/>
      <c r="AB171" s="32"/>
      <c r="AC171" s="32"/>
      <c r="AD171" s="32"/>
      <c r="AE171" s="32"/>
      <c r="AT171" s="15" t="s">
        <v>186</v>
      </c>
      <c r="AU171" s="15" t="s">
        <v>89</v>
      </c>
    </row>
    <row r="172" spans="1:65" s="2" customFormat="1" ht="24.2" customHeight="1">
      <c r="A172" s="32"/>
      <c r="B172" s="33"/>
      <c r="C172" s="189" t="s">
        <v>252</v>
      </c>
      <c r="D172" s="189" t="s">
        <v>179</v>
      </c>
      <c r="E172" s="190" t="s">
        <v>1177</v>
      </c>
      <c r="F172" s="191" t="s">
        <v>1178</v>
      </c>
      <c r="G172" s="192" t="s">
        <v>182</v>
      </c>
      <c r="H172" s="193">
        <v>1420.36</v>
      </c>
      <c r="I172" s="194"/>
      <c r="J172" s="195">
        <f>ROUND(I172*H172,2)</f>
        <v>0</v>
      </c>
      <c r="K172" s="191" t="s">
        <v>183</v>
      </c>
      <c r="L172" s="37"/>
      <c r="M172" s="196" t="s">
        <v>1</v>
      </c>
      <c r="N172" s="197" t="s">
        <v>45</v>
      </c>
      <c r="O172" s="69"/>
      <c r="P172" s="198">
        <f>O172*H172</f>
        <v>0</v>
      </c>
      <c r="Q172" s="198">
        <v>0</v>
      </c>
      <c r="R172" s="198">
        <f>Q172*H172</f>
        <v>0</v>
      </c>
      <c r="S172" s="198">
        <v>0</v>
      </c>
      <c r="T172" s="199">
        <f>S172*H172</f>
        <v>0</v>
      </c>
      <c r="U172" s="32"/>
      <c r="V172" s="32"/>
      <c r="W172" s="32"/>
      <c r="X172" s="32"/>
      <c r="Y172" s="32"/>
      <c r="Z172" s="32"/>
      <c r="AA172" s="32"/>
      <c r="AB172" s="32"/>
      <c r="AC172" s="32"/>
      <c r="AD172" s="32"/>
      <c r="AE172" s="32"/>
      <c r="AR172" s="200" t="s">
        <v>184</v>
      </c>
      <c r="AT172" s="200" t="s">
        <v>179</v>
      </c>
      <c r="AU172" s="200" t="s">
        <v>89</v>
      </c>
      <c r="AY172" s="15" t="s">
        <v>177</v>
      </c>
      <c r="BE172" s="201">
        <f>IF(N172="základní",J172,0)</f>
        <v>0</v>
      </c>
      <c r="BF172" s="201">
        <f>IF(N172="snížená",J172,0)</f>
        <v>0</v>
      </c>
      <c r="BG172" s="201">
        <f>IF(N172="zákl. přenesená",J172,0)</f>
        <v>0</v>
      </c>
      <c r="BH172" s="201">
        <f>IF(N172="sníž. přenesená",J172,0)</f>
        <v>0</v>
      </c>
      <c r="BI172" s="201">
        <f>IF(N172="nulová",J172,0)</f>
        <v>0</v>
      </c>
      <c r="BJ172" s="15" t="s">
        <v>87</v>
      </c>
      <c r="BK172" s="201">
        <f>ROUND(I172*H172,2)</f>
        <v>0</v>
      </c>
      <c r="BL172" s="15" t="s">
        <v>184</v>
      </c>
      <c r="BM172" s="200" t="s">
        <v>1179</v>
      </c>
    </row>
    <row r="173" spans="1:47" s="2" customFormat="1" ht="29.25">
      <c r="A173" s="32"/>
      <c r="B173" s="33"/>
      <c r="C173" s="34"/>
      <c r="D173" s="202" t="s">
        <v>186</v>
      </c>
      <c r="E173" s="34"/>
      <c r="F173" s="203" t="s">
        <v>1180</v>
      </c>
      <c r="G173" s="34"/>
      <c r="H173" s="34"/>
      <c r="I173" s="204"/>
      <c r="J173" s="34"/>
      <c r="K173" s="34"/>
      <c r="L173" s="37"/>
      <c r="M173" s="205"/>
      <c r="N173" s="206"/>
      <c r="O173" s="69"/>
      <c r="P173" s="69"/>
      <c r="Q173" s="69"/>
      <c r="R173" s="69"/>
      <c r="S173" s="69"/>
      <c r="T173" s="70"/>
      <c r="U173" s="32"/>
      <c r="V173" s="32"/>
      <c r="W173" s="32"/>
      <c r="X173" s="32"/>
      <c r="Y173" s="32"/>
      <c r="Z173" s="32"/>
      <c r="AA173" s="32"/>
      <c r="AB173" s="32"/>
      <c r="AC173" s="32"/>
      <c r="AD173" s="32"/>
      <c r="AE173" s="32"/>
      <c r="AT173" s="15" t="s">
        <v>186</v>
      </c>
      <c r="AU173" s="15" t="s">
        <v>89</v>
      </c>
    </row>
    <row r="174" spans="1:65" s="2" customFormat="1" ht="14.45" customHeight="1">
      <c r="A174" s="32"/>
      <c r="B174" s="33"/>
      <c r="C174" s="208" t="s">
        <v>258</v>
      </c>
      <c r="D174" s="208" t="s">
        <v>246</v>
      </c>
      <c r="E174" s="209" t="s">
        <v>1181</v>
      </c>
      <c r="F174" s="210" t="s">
        <v>1182</v>
      </c>
      <c r="G174" s="211" t="s">
        <v>818</v>
      </c>
      <c r="H174" s="212">
        <v>284</v>
      </c>
      <c r="I174" s="213"/>
      <c r="J174" s="214">
        <f>ROUND(I174*H174,2)</f>
        <v>0</v>
      </c>
      <c r="K174" s="210" t="s">
        <v>183</v>
      </c>
      <c r="L174" s="215"/>
      <c r="M174" s="216" t="s">
        <v>1</v>
      </c>
      <c r="N174" s="217" t="s">
        <v>45</v>
      </c>
      <c r="O174" s="69"/>
      <c r="P174" s="198">
        <f>O174*H174</f>
        <v>0</v>
      </c>
      <c r="Q174" s="198">
        <v>0</v>
      </c>
      <c r="R174" s="198">
        <f>Q174*H174</f>
        <v>0</v>
      </c>
      <c r="S174" s="198">
        <v>0</v>
      </c>
      <c r="T174" s="199">
        <f>S174*H174</f>
        <v>0</v>
      </c>
      <c r="U174" s="32"/>
      <c r="V174" s="32"/>
      <c r="W174" s="32"/>
      <c r="X174" s="32"/>
      <c r="Y174" s="32"/>
      <c r="Z174" s="32"/>
      <c r="AA174" s="32"/>
      <c r="AB174" s="32"/>
      <c r="AC174" s="32"/>
      <c r="AD174" s="32"/>
      <c r="AE174" s="32"/>
      <c r="AR174" s="200" t="s">
        <v>218</v>
      </c>
      <c r="AT174" s="200" t="s">
        <v>246</v>
      </c>
      <c r="AU174" s="200" t="s">
        <v>89</v>
      </c>
      <c r="AY174" s="15" t="s">
        <v>177</v>
      </c>
      <c r="BE174" s="201">
        <f>IF(N174="základní",J174,0)</f>
        <v>0</v>
      </c>
      <c r="BF174" s="201">
        <f>IF(N174="snížená",J174,0)</f>
        <v>0</v>
      </c>
      <c r="BG174" s="201">
        <f>IF(N174="zákl. přenesená",J174,0)</f>
        <v>0</v>
      </c>
      <c r="BH174" s="201">
        <f>IF(N174="sníž. přenesená",J174,0)</f>
        <v>0</v>
      </c>
      <c r="BI174" s="201">
        <f>IF(N174="nulová",J174,0)</f>
        <v>0</v>
      </c>
      <c r="BJ174" s="15" t="s">
        <v>87</v>
      </c>
      <c r="BK174" s="201">
        <f>ROUND(I174*H174,2)</f>
        <v>0</v>
      </c>
      <c r="BL174" s="15" t="s">
        <v>184</v>
      </c>
      <c r="BM174" s="200" t="s">
        <v>1183</v>
      </c>
    </row>
    <row r="175" spans="1:47" s="2" customFormat="1" ht="11.25">
      <c r="A175" s="32"/>
      <c r="B175" s="33"/>
      <c r="C175" s="34"/>
      <c r="D175" s="202" t="s">
        <v>186</v>
      </c>
      <c r="E175" s="34"/>
      <c r="F175" s="203" t="s">
        <v>1184</v>
      </c>
      <c r="G175" s="34"/>
      <c r="H175" s="34"/>
      <c r="I175" s="204"/>
      <c r="J175" s="34"/>
      <c r="K175" s="34"/>
      <c r="L175" s="37"/>
      <c r="M175" s="205"/>
      <c r="N175" s="206"/>
      <c r="O175" s="69"/>
      <c r="P175" s="69"/>
      <c r="Q175" s="69"/>
      <c r="R175" s="69"/>
      <c r="S175" s="69"/>
      <c r="T175" s="70"/>
      <c r="U175" s="32"/>
      <c r="V175" s="32"/>
      <c r="W175" s="32"/>
      <c r="X175" s="32"/>
      <c r="Y175" s="32"/>
      <c r="Z175" s="32"/>
      <c r="AA175" s="32"/>
      <c r="AB175" s="32"/>
      <c r="AC175" s="32"/>
      <c r="AD175" s="32"/>
      <c r="AE175" s="32"/>
      <c r="AT175" s="15" t="s">
        <v>186</v>
      </c>
      <c r="AU175" s="15" t="s">
        <v>89</v>
      </c>
    </row>
    <row r="176" spans="1:65" s="2" customFormat="1" ht="14.45" customHeight="1">
      <c r="A176" s="32"/>
      <c r="B176" s="33"/>
      <c r="C176" s="208" t="s">
        <v>260</v>
      </c>
      <c r="D176" s="208" t="s">
        <v>246</v>
      </c>
      <c r="E176" s="209" t="s">
        <v>1185</v>
      </c>
      <c r="F176" s="210" t="s">
        <v>1186</v>
      </c>
      <c r="G176" s="211" t="s">
        <v>818</v>
      </c>
      <c r="H176" s="212">
        <v>52</v>
      </c>
      <c r="I176" s="213"/>
      <c r="J176" s="214">
        <f>ROUND(I176*H176,2)</f>
        <v>0</v>
      </c>
      <c r="K176" s="210" t="s">
        <v>183</v>
      </c>
      <c r="L176" s="215"/>
      <c r="M176" s="216" t="s">
        <v>1</v>
      </c>
      <c r="N176" s="217" t="s">
        <v>45</v>
      </c>
      <c r="O176" s="69"/>
      <c r="P176" s="198">
        <f>O176*H176</f>
        <v>0</v>
      </c>
      <c r="Q176" s="198">
        <v>0.001</v>
      </c>
      <c r="R176" s="198">
        <f>Q176*H176</f>
        <v>0.052000000000000005</v>
      </c>
      <c r="S176" s="198">
        <v>0</v>
      </c>
      <c r="T176" s="199">
        <f>S176*H176</f>
        <v>0</v>
      </c>
      <c r="U176" s="32"/>
      <c r="V176" s="32"/>
      <c r="W176" s="32"/>
      <c r="X176" s="32"/>
      <c r="Y176" s="32"/>
      <c r="Z176" s="32"/>
      <c r="AA176" s="32"/>
      <c r="AB176" s="32"/>
      <c r="AC176" s="32"/>
      <c r="AD176" s="32"/>
      <c r="AE176" s="32"/>
      <c r="AR176" s="200" t="s">
        <v>218</v>
      </c>
      <c r="AT176" s="200" t="s">
        <v>246</v>
      </c>
      <c r="AU176" s="200" t="s">
        <v>89</v>
      </c>
      <c r="AY176" s="15" t="s">
        <v>177</v>
      </c>
      <c r="BE176" s="201">
        <f>IF(N176="základní",J176,0)</f>
        <v>0</v>
      </c>
      <c r="BF176" s="201">
        <f>IF(N176="snížená",J176,0)</f>
        <v>0</v>
      </c>
      <c r="BG176" s="201">
        <f>IF(N176="zákl. přenesená",J176,0)</f>
        <v>0</v>
      </c>
      <c r="BH176" s="201">
        <f>IF(N176="sníž. přenesená",J176,0)</f>
        <v>0</v>
      </c>
      <c r="BI176" s="201">
        <f>IF(N176="nulová",J176,0)</f>
        <v>0</v>
      </c>
      <c r="BJ176" s="15" t="s">
        <v>87</v>
      </c>
      <c r="BK176" s="201">
        <f>ROUND(I176*H176,2)</f>
        <v>0</v>
      </c>
      <c r="BL176" s="15" t="s">
        <v>184</v>
      </c>
      <c r="BM176" s="200" t="s">
        <v>1187</v>
      </c>
    </row>
    <row r="177" spans="1:47" s="2" customFormat="1" ht="11.25">
      <c r="A177" s="32"/>
      <c r="B177" s="33"/>
      <c r="C177" s="34"/>
      <c r="D177" s="202" t="s">
        <v>186</v>
      </c>
      <c r="E177" s="34"/>
      <c r="F177" s="203" t="s">
        <v>1186</v>
      </c>
      <c r="G177" s="34"/>
      <c r="H177" s="34"/>
      <c r="I177" s="204"/>
      <c r="J177" s="34"/>
      <c r="K177" s="34"/>
      <c r="L177" s="37"/>
      <c r="M177" s="205"/>
      <c r="N177" s="206"/>
      <c r="O177" s="69"/>
      <c r="P177" s="69"/>
      <c r="Q177" s="69"/>
      <c r="R177" s="69"/>
      <c r="S177" s="69"/>
      <c r="T177" s="70"/>
      <c r="U177" s="32"/>
      <c r="V177" s="32"/>
      <c r="W177" s="32"/>
      <c r="X177" s="32"/>
      <c r="Y177" s="32"/>
      <c r="Z177" s="32"/>
      <c r="AA177" s="32"/>
      <c r="AB177" s="32"/>
      <c r="AC177" s="32"/>
      <c r="AD177" s="32"/>
      <c r="AE177" s="32"/>
      <c r="AT177" s="15" t="s">
        <v>186</v>
      </c>
      <c r="AU177" s="15" t="s">
        <v>89</v>
      </c>
    </row>
    <row r="178" spans="1:65" s="2" customFormat="1" ht="14.45" customHeight="1">
      <c r="A178" s="32"/>
      <c r="B178" s="33"/>
      <c r="C178" s="189" t="s">
        <v>266</v>
      </c>
      <c r="D178" s="189" t="s">
        <v>179</v>
      </c>
      <c r="E178" s="190" t="s">
        <v>812</v>
      </c>
      <c r="F178" s="191" t="s">
        <v>813</v>
      </c>
      <c r="G178" s="192" t="s">
        <v>182</v>
      </c>
      <c r="H178" s="193">
        <v>1708</v>
      </c>
      <c r="I178" s="194"/>
      <c r="J178" s="195">
        <f>ROUND(I178*H178,2)</f>
        <v>0</v>
      </c>
      <c r="K178" s="191" t="s">
        <v>183</v>
      </c>
      <c r="L178" s="37"/>
      <c r="M178" s="196" t="s">
        <v>1</v>
      </c>
      <c r="N178" s="197" t="s">
        <v>45</v>
      </c>
      <c r="O178" s="69"/>
      <c r="P178" s="198">
        <f>O178*H178</f>
        <v>0</v>
      </c>
      <c r="Q178" s="198">
        <v>0</v>
      </c>
      <c r="R178" s="198">
        <f>Q178*H178</f>
        <v>0</v>
      </c>
      <c r="S178" s="198">
        <v>0</v>
      </c>
      <c r="T178" s="199">
        <f>S178*H178</f>
        <v>0</v>
      </c>
      <c r="U178" s="32"/>
      <c r="V178" s="32"/>
      <c r="W178" s="32"/>
      <c r="X178" s="32"/>
      <c r="Y178" s="32"/>
      <c r="Z178" s="32"/>
      <c r="AA178" s="32"/>
      <c r="AB178" s="32"/>
      <c r="AC178" s="32"/>
      <c r="AD178" s="32"/>
      <c r="AE178" s="32"/>
      <c r="AR178" s="200" t="s">
        <v>184</v>
      </c>
      <c r="AT178" s="200" t="s">
        <v>179</v>
      </c>
      <c r="AU178" s="200" t="s">
        <v>89</v>
      </c>
      <c r="AY178" s="15" t="s">
        <v>177</v>
      </c>
      <c r="BE178" s="201">
        <f>IF(N178="základní",J178,0)</f>
        <v>0</v>
      </c>
      <c r="BF178" s="201">
        <f>IF(N178="snížená",J178,0)</f>
        <v>0</v>
      </c>
      <c r="BG178" s="201">
        <f>IF(N178="zákl. přenesená",J178,0)</f>
        <v>0</v>
      </c>
      <c r="BH178" s="201">
        <f>IF(N178="sníž. přenesená",J178,0)</f>
        <v>0</v>
      </c>
      <c r="BI178" s="201">
        <f>IF(N178="nulová",J178,0)</f>
        <v>0</v>
      </c>
      <c r="BJ178" s="15" t="s">
        <v>87</v>
      </c>
      <c r="BK178" s="201">
        <f>ROUND(I178*H178,2)</f>
        <v>0</v>
      </c>
      <c r="BL178" s="15" t="s">
        <v>184</v>
      </c>
      <c r="BM178" s="200" t="s">
        <v>1188</v>
      </c>
    </row>
    <row r="179" spans="1:47" s="2" customFormat="1" ht="19.5">
      <c r="A179" s="32"/>
      <c r="B179" s="33"/>
      <c r="C179" s="34"/>
      <c r="D179" s="202" t="s">
        <v>186</v>
      </c>
      <c r="E179" s="34"/>
      <c r="F179" s="203" t="s">
        <v>815</v>
      </c>
      <c r="G179" s="34"/>
      <c r="H179" s="34"/>
      <c r="I179" s="204"/>
      <c r="J179" s="34"/>
      <c r="K179" s="34"/>
      <c r="L179" s="37"/>
      <c r="M179" s="205"/>
      <c r="N179" s="206"/>
      <c r="O179" s="69"/>
      <c r="P179" s="69"/>
      <c r="Q179" s="69"/>
      <c r="R179" s="69"/>
      <c r="S179" s="69"/>
      <c r="T179" s="70"/>
      <c r="U179" s="32"/>
      <c r="V179" s="32"/>
      <c r="W179" s="32"/>
      <c r="X179" s="32"/>
      <c r="Y179" s="32"/>
      <c r="Z179" s="32"/>
      <c r="AA179" s="32"/>
      <c r="AB179" s="32"/>
      <c r="AC179" s="32"/>
      <c r="AD179" s="32"/>
      <c r="AE179" s="32"/>
      <c r="AT179" s="15" t="s">
        <v>186</v>
      </c>
      <c r="AU179" s="15" t="s">
        <v>89</v>
      </c>
    </row>
    <row r="180" spans="1:65" s="2" customFormat="1" ht="14.45" customHeight="1">
      <c r="A180" s="32"/>
      <c r="B180" s="33"/>
      <c r="C180" s="208" t="s">
        <v>7</v>
      </c>
      <c r="D180" s="208" t="s">
        <v>246</v>
      </c>
      <c r="E180" s="209" t="s">
        <v>816</v>
      </c>
      <c r="F180" s="210" t="s">
        <v>817</v>
      </c>
      <c r="G180" s="211" t="s">
        <v>818</v>
      </c>
      <c r="H180" s="212">
        <v>42.7</v>
      </c>
      <c r="I180" s="213"/>
      <c r="J180" s="214">
        <f>ROUND(I180*H180,2)</f>
        <v>0</v>
      </c>
      <c r="K180" s="210" t="s">
        <v>183</v>
      </c>
      <c r="L180" s="215"/>
      <c r="M180" s="216" t="s">
        <v>1</v>
      </c>
      <c r="N180" s="217" t="s">
        <v>45</v>
      </c>
      <c r="O180" s="69"/>
      <c r="P180" s="198">
        <f>O180*H180</f>
        <v>0</v>
      </c>
      <c r="Q180" s="198">
        <v>0.001</v>
      </c>
      <c r="R180" s="198">
        <f>Q180*H180</f>
        <v>0.0427</v>
      </c>
      <c r="S180" s="198">
        <v>0</v>
      </c>
      <c r="T180" s="199">
        <f>S180*H180</f>
        <v>0</v>
      </c>
      <c r="U180" s="32"/>
      <c r="V180" s="32"/>
      <c r="W180" s="32"/>
      <c r="X180" s="32"/>
      <c r="Y180" s="32"/>
      <c r="Z180" s="32"/>
      <c r="AA180" s="32"/>
      <c r="AB180" s="32"/>
      <c r="AC180" s="32"/>
      <c r="AD180" s="32"/>
      <c r="AE180" s="32"/>
      <c r="AR180" s="200" t="s">
        <v>218</v>
      </c>
      <c r="AT180" s="200" t="s">
        <v>246</v>
      </c>
      <c r="AU180" s="200" t="s">
        <v>89</v>
      </c>
      <c r="AY180" s="15" t="s">
        <v>177</v>
      </c>
      <c r="BE180" s="201">
        <f>IF(N180="základní",J180,0)</f>
        <v>0</v>
      </c>
      <c r="BF180" s="201">
        <f>IF(N180="snížená",J180,0)</f>
        <v>0</v>
      </c>
      <c r="BG180" s="201">
        <f>IF(N180="zákl. přenesená",J180,0)</f>
        <v>0</v>
      </c>
      <c r="BH180" s="201">
        <f>IF(N180="sníž. přenesená",J180,0)</f>
        <v>0</v>
      </c>
      <c r="BI180" s="201">
        <f>IF(N180="nulová",J180,0)</f>
        <v>0</v>
      </c>
      <c r="BJ180" s="15" t="s">
        <v>87</v>
      </c>
      <c r="BK180" s="201">
        <f>ROUND(I180*H180,2)</f>
        <v>0</v>
      </c>
      <c r="BL180" s="15" t="s">
        <v>184</v>
      </c>
      <c r="BM180" s="200" t="s">
        <v>1189</v>
      </c>
    </row>
    <row r="181" spans="1:47" s="2" customFormat="1" ht="11.25">
      <c r="A181" s="32"/>
      <c r="B181" s="33"/>
      <c r="C181" s="34"/>
      <c r="D181" s="202" t="s">
        <v>186</v>
      </c>
      <c r="E181" s="34"/>
      <c r="F181" s="203" t="s">
        <v>817</v>
      </c>
      <c r="G181" s="34"/>
      <c r="H181" s="34"/>
      <c r="I181" s="204"/>
      <c r="J181" s="34"/>
      <c r="K181" s="34"/>
      <c r="L181" s="37"/>
      <c r="M181" s="205"/>
      <c r="N181" s="206"/>
      <c r="O181" s="69"/>
      <c r="P181" s="69"/>
      <c r="Q181" s="69"/>
      <c r="R181" s="69"/>
      <c r="S181" s="69"/>
      <c r="T181" s="70"/>
      <c r="U181" s="32"/>
      <c r="V181" s="32"/>
      <c r="W181" s="32"/>
      <c r="X181" s="32"/>
      <c r="Y181" s="32"/>
      <c r="Z181" s="32"/>
      <c r="AA181" s="32"/>
      <c r="AB181" s="32"/>
      <c r="AC181" s="32"/>
      <c r="AD181" s="32"/>
      <c r="AE181" s="32"/>
      <c r="AT181" s="15" t="s">
        <v>186</v>
      </c>
      <c r="AU181" s="15" t="s">
        <v>89</v>
      </c>
    </row>
    <row r="182" spans="2:63" s="12" customFormat="1" ht="22.9" customHeight="1">
      <c r="B182" s="173"/>
      <c r="C182" s="174"/>
      <c r="D182" s="175" t="s">
        <v>79</v>
      </c>
      <c r="E182" s="187" t="s">
        <v>207</v>
      </c>
      <c r="F182" s="187" t="s">
        <v>293</v>
      </c>
      <c r="G182" s="174"/>
      <c r="H182" s="174"/>
      <c r="I182" s="177"/>
      <c r="J182" s="188">
        <f>BK182</f>
        <v>0</v>
      </c>
      <c r="K182" s="174"/>
      <c r="L182" s="179"/>
      <c r="M182" s="180"/>
      <c r="N182" s="181"/>
      <c r="O182" s="181"/>
      <c r="P182" s="182">
        <f>SUM(P183:P190)</f>
        <v>0</v>
      </c>
      <c r="Q182" s="181"/>
      <c r="R182" s="182">
        <f>SUM(R183:R190)</f>
        <v>1448.862412</v>
      </c>
      <c r="S182" s="181"/>
      <c r="T182" s="183">
        <f>SUM(T183:T190)</f>
        <v>0</v>
      </c>
      <c r="AR182" s="184" t="s">
        <v>87</v>
      </c>
      <c r="AT182" s="185" t="s">
        <v>79</v>
      </c>
      <c r="AU182" s="185" t="s">
        <v>87</v>
      </c>
      <c r="AY182" s="184" t="s">
        <v>177</v>
      </c>
      <c r="BK182" s="186">
        <f>SUM(BK183:BK190)</f>
        <v>0</v>
      </c>
    </row>
    <row r="183" spans="1:65" s="2" customFormat="1" ht="14.45" customHeight="1">
      <c r="A183" s="32"/>
      <c r="B183" s="33"/>
      <c r="C183" s="189" t="s">
        <v>276</v>
      </c>
      <c r="D183" s="189" t="s">
        <v>179</v>
      </c>
      <c r="E183" s="190" t="s">
        <v>1190</v>
      </c>
      <c r="F183" s="191" t="s">
        <v>1191</v>
      </c>
      <c r="G183" s="192" t="s">
        <v>182</v>
      </c>
      <c r="H183" s="193">
        <v>1565.55</v>
      </c>
      <c r="I183" s="194"/>
      <c r="J183" s="195">
        <f>ROUND(I183*H183,2)</f>
        <v>0</v>
      </c>
      <c r="K183" s="191" t="s">
        <v>183</v>
      </c>
      <c r="L183" s="37"/>
      <c r="M183" s="196" t="s">
        <v>1</v>
      </c>
      <c r="N183" s="197" t="s">
        <v>45</v>
      </c>
      <c r="O183" s="69"/>
      <c r="P183" s="198">
        <f>O183*H183</f>
        <v>0</v>
      </c>
      <c r="Q183" s="198">
        <v>0.36834</v>
      </c>
      <c r="R183" s="198">
        <f>Q183*H183</f>
        <v>576.654687</v>
      </c>
      <c r="S183" s="198">
        <v>0</v>
      </c>
      <c r="T183" s="199">
        <f>S183*H183</f>
        <v>0</v>
      </c>
      <c r="U183" s="32"/>
      <c r="V183" s="32"/>
      <c r="W183" s="32"/>
      <c r="X183" s="32"/>
      <c r="Y183" s="32"/>
      <c r="Z183" s="32"/>
      <c r="AA183" s="32"/>
      <c r="AB183" s="32"/>
      <c r="AC183" s="32"/>
      <c r="AD183" s="32"/>
      <c r="AE183" s="32"/>
      <c r="AR183" s="200" t="s">
        <v>184</v>
      </c>
      <c r="AT183" s="200" t="s">
        <v>179</v>
      </c>
      <c r="AU183" s="200" t="s">
        <v>89</v>
      </c>
      <c r="AY183" s="15" t="s">
        <v>177</v>
      </c>
      <c r="BE183" s="201">
        <f>IF(N183="základní",J183,0)</f>
        <v>0</v>
      </c>
      <c r="BF183" s="201">
        <f>IF(N183="snížená",J183,0)</f>
        <v>0</v>
      </c>
      <c r="BG183" s="201">
        <f>IF(N183="zákl. přenesená",J183,0)</f>
        <v>0</v>
      </c>
      <c r="BH183" s="201">
        <f>IF(N183="sníž. přenesená",J183,0)</f>
        <v>0</v>
      </c>
      <c r="BI183" s="201">
        <f>IF(N183="nulová",J183,0)</f>
        <v>0</v>
      </c>
      <c r="BJ183" s="15" t="s">
        <v>87</v>
      </c>
      <c r="BK183" s="201">
        <f>ROUND(I183*H183,2)</f>
        <v>0</v>
      </c>
      <c r="BL183" s="15" t="s">
        <v>184</v>
      </c>
      <c r="BM183" s="200" t="s">
        <v>1192</v>
      </c>
    </row>
    <row r="184" spans="1:47" s="2" customFormat="1" ht="19.5">
      <c r="A184" s="32"/>
      <c r="B184" s="33"/>
      <c r="C184" s="34"/>
      <c r="D184" s="202" t="s">
        <v>186</v>
      </c>
      <c r="E184" s="34"/>
      <c r="F184" s="203" t="s">
        <v>1193</v>
      </c>
      <c r="G184" s="34"/>
      <c r="H184" s="34"/>
      <c r="I184" s="204"/>
      <c r="J184" s="34"/>
      <c r="K184" s="34"/>
      <c r="L184" s="37"/>
      <c r="M184" s="205"/>
      <c r="N184" s="206"/>
      <c r="O184" s="69"/>
      <c r="P184" s="69"/>
      <c r="Q184" s="69"/>
      <c r="R184" s="69"/>
      <c r="S184" s="69"/>
      <c r="T184" s="70"/>
      <c r="U184" s="32"/>
      <c r="V184" s="32"/>
      <c r="W184" s="32"/>
      <c r="X184" s="32"/>
      <c r="Y184" s="32"/>
      <c r="Z184" s="32"/>
      <c r="AA184" s="32"/>
      <c r="AB184" s="32"/>
      <c r="AC184" s="32"/>
      <c r="AD184" s="32"/>
      <c r="AE184" s="32"/>
      <c r="AT184" s="15" t="s">
        <v>186</v>
      </c>
      <c r="AU184" s="15" t="s">
        <v>89</v>
      </c>
    </row>
    <row r="185" spans="1:47" s="2" customFormat="1" ht="19.5">
      <c r="A185" s="32"/>
      <c r="B185" s="33"/>
      <c r="C185" s="34"/>
      <c r="D185" s="202" t="s">
        <v>188</v>
      </c>
      <c r="E185" s="34"/>
      <c r="F185" s="207" t="s">
        <v>1194</v>
      </c>
      <c r="G185" s="34"/>
      <c r="H185" s="34"/>
      <c r="I185" s="204"/>
      <c r="J185" s="34"/>
      <c r="K185" s="34"/>
      <c r="L185" s="37"/>
      <c r="M185" s="205"/>
      <c r="N185" s="206"/>
      <c r="O185" s="69"/>
      <c r="P185" s="69"/>
      <c r="Q185" s="69"/>
      <c r="R185" s="69"/>
      <c r="S185" s="69"/>
      <c r="T185" s="70"/>
      <c r="U185" s="32"/>
      <c r="V185" s="32"/>
      <c r="W185" s="32"/>
      <c r="X185" s="32"/>
      <c r="Y185" s="32"/>
      <c r="Z185" s="32"/>
      <c r="AA185" s="32"/>
      <c r="AB185" s="32"/>
      <c r="AC185" s="32"/>
      <c r="AD185" s="32"/>
      <c r="AE185" s="32"/>
      <c r="AT185" s="15" t="s">
        <v>188</v>
      </c>
      <c r="AU185" s="15" t="s">
        <v>89</v>
      </c>
    </row>
    <row r="186" spans="1:65" s="2" customFormat="1" ht="14.45" customHeight="1">
      <c r="A186" s="32"/>
      <c r="B186" s="33"/>
      <c r="C186" s="189" t="s">
        <v>282</v>
      </c>
      <c r="D186" s="189" t="s">
        <v>179</v>
      </c>
      <c r="E186" s="190" t="s">
        <v>295</v>
      </c>
      <c r="F186" s="191" t="s">
        <v>296</v>
      </c>
      <c r="G186" s="192" t="s">
        <v>182</v>
      </c>
      <c r="H186" s="193">
        <v>2212.605</v>
      </c>
      <c r="I186" s="194"/>
      <c r="J186" s="195">
        <f>ROUND(I186*H186,2)</f>
        <v>0</v>
      </c>
      <c r="K186" s="191" t="s">
        <v>183</v>
      </c>
      <c r="L186" s="37"/>
      <c r="M186" s="196" t="s">
        <v>1</v>
      </c>
      <c r="N186" s="197" t="s">
        <v>45</v>
      </c>
      <c r="O186" s="69"/>
      <c r="P186" s="198">
        <f>O186*H186</f>
        <v>0</v>
      </c>
      <c r="Q186" s="198">
        <v>0.345</v>
      </c>
      <c r="R186" s="198">
        <f>Q186*H186</f>
        <v>763.348725</v>
      </c>
      <c r="S186" s="198">
        <v>0</v>
      </c>
      <c r="T186" s="199">
        <f>S186*H186</f>
        <v>0</v>
      </c>
      <c r="U186" s="32"/>
      <c r="V186" s="32"/>
      <c r="W186" s="32"/>
      <c r="X186" s="32"/>
      <c r="Y186" s="32"/>
      <c r="Z186" s="32"/>
      <c r="AA186" s="32"/>
      <c r="AB186" s="32"/>
      <c r="AC186" s="32"/>
      <c r="AD186" s="32"/>
      <c r="AE186" s="32"/>
      <c r="AR186" s="200" t="s">
        <v>184</v>
      </c>
      <c r="AT186" s="200" t="s">
        <v>179</v>
      </c>
      <c r="AU186" s="200" t="s">
        <v>89</v>
      </c>
      <c r="AY186" s="15" t="s">
        <v>177</v>
      </c>
      <c r="BE186" s="201">
        <f>IF(N186="základní",J186,0)</f>
        <v>0</v>
      </c>
      <c r="BF186" s="201">
        <f>IF(N186="snížená",J186,0)</f>
        <v>0</v>
      </c>
      <c r="BG186" s="201">
        <f>IF(N186="zákl. přenesená",J186,0)</f>
        <v>0</v>
      </c>
      <c r="BH186" s="201">
        <f>IF(N186="sníž. přenesená",J186,0)</f>
        <v>0</v>
      </c>
      <c r="BI186" s="201">
        <f>IF(N186="nulová",J186,0)</f>
        <v>0</v>
      </c>
      <c r="BJ186" s="15" t="s">
        <v>87</v>
      </c>
      <c r="BK186" s="201">
        <f>ROUND(I186*H186,2)</f>
        <v>0</v>
      </c>
      <c r="BL186" s="15" t="s">
        <v>184</v>
      </c>
      <c r="BM186" s="200" t="s">
        <v>1195</v>
      </c>
    </row>
    <row r="187" spans="1:47" s="2" customFormat="1" ht="19.5">
      <c r="A187" s="32"/>
      <c r="B187" s="33"/>
      <c r="C187" s="34"/>
      <c r="D187" s="202" t="s">
        <v>186</v>
      </c>
      <c r="E187" s="34"/>
      <c r="F187" s="203" t="s">
        <v>1196</v>
      </c>
      <c r="G187" s="34"/>
      <c r="H187" s="34"/>
      <c r="I187" s="204"/>
      <c r="J187" s="34"/>
      <c r="K187" s="34"/>
      <c r="L187" s="37"/>
      <c r="M187" s="205"/>
      <c r="N187" s="206"/>
      <c r="O187" s="69"/>
      <c r="P187" s="69"/>
      <c r="Q187" s="69"/>
      <c r="R187" s="69"/>
      <c r="S187" s="69"/>
      <c r="T187" s="70"/>
      <c r="U187" s="32"/>
      <c r="V187" s="32"/>
      <c r="W187" s="32"/>
      <c r="X187" s="32"/>
      <c r="Y187" s="32"/>
      <c r="Z187" s="32"/>
      <c r="AA187" s="32"/>
      <c r="AB187" s="32"/>
      <c r="AC187" s="32"/>
      <c r="AD187" s="32"/>
      <c r="AE187" s="32"/>
      <c r="AT187" s="15" t="s">
        <v>186</v>
      </c>
      <c r="AU187" s="15" t="s">
        <v>89</v>
      </c>
    </row>
    <row r="188" spans="1:47" s="2" customFormat="1" ht="19.5">
      <c r="A188" s="32"/>
      <c r="B188" s="33"/>
      <c r="C188" s="34"/>
      <c r="D188" s="202" t="s">
        <v>188</v>
      </c>
      <c r="E188" s="34"/>
      <c r="F188" s="207" t="s">
        <v>1197</v>
      </c>
      <c r="G188" s="34"/>
      <c r="H188" s="34"/>
      <c r="I188" s="204"/>
      <c r="J188" s="34"/>
      <c r="K188" s="34"/>
      <c r="L188" s="37"/>
      <c r="M188" s="205"/>
      <c r="N188" s="206"/>
      <c r="O188" s="69"/>
      <c r="P188" s="69"/>
      <c r="Q188" s="69"/>
      <c r="R188" s="69"/>
      <c r="S188" s="69"/>
      <c r="T188" s="70"/>
      <c r="U188" s="32"/>
      <c r="V188" s="32"/>
      <c r="W188" s="32"/>
      <c r="X188" s="32"/>
      <c r="Y188" s="32"/>
      <c r="Z188" s="32"/>
      <c r="AA188" s="32"/>
      <c r="AB188" s="32"/>
      <c r="AC188" s="32"/>
      <c r="AD188" s="32"/>
      <c r="AE188" s="32"/>
      <c r="AT188" s="15" t="s">
        <v>188</v>
      </c>
      <c r="AU188" s="15" t="s">
        <v>89</v>
      </c>
    </row>
    <row r="189" spans="1:65" s="2" customFormat="1" ht="14.45" customHeight="1">
      <c r="A189" s="32"/>
      <c r="B189" s="33"/>
      <c r="C189" s="189" t="s">
        <v>288</v>
      </c>
      <c r="D189" s="189" t="s">
        <v>179</v>
      </c>
      <c r="E189" s="190" t="s">
        <v>318</v>
      </c>
      <c r="F189" s="191" t="s">
        <v>319</v>
      </c>
      <c r="G189" s="192" t="s">
        <v>182</v>
      </c>
      <c r="H189" s="193">
        <v>473.3</v>
      </c>
      <c r="I189" s="194"/>
      <c r="J189" s="195">
        <f>ROUND(I189*H189,2)</f>
        <v>0</v>
      </c>
      <c r="K189" s="191" t="s">
        <v>183</v>
      </c>
      <c r="L189" s="37"/>
      <c r="M189" s="196" t="s">
        <v>1</v>
      </c>
      <c r="N189" s="197" t="s">
        <v>45</v>
      </c>
      <c r="O189" s="69"/>
      <c r="P189" s="198">
        <f>O189*H189</f>
        <v>0</v>
      </c>
      <c r="Q189" s="198">
        <v>0.23</v>
      </c>
      <c r="R189" s="198">
        <f>Q189*H189</f>
        <v>108.85900000000001</v>
      </c>
      <c r="S189" s="198">
        <v>0</v>
      </c>
      <c r="T189" s="199">
        <f>S189*H189</f>
        <v>0</v>
      </c>
      <c r="U189" s="32"/>
      <c r="V189" s="32"/>
      <c r="W189" s="32"/>
      <c r="X189" s="32"/>
      <c r="Y189" s="32"/>
      <c r="Z189" s="32"/>
      <c r="AA189" s="32"/>
      <c r="AB189" s="32"/>
      <c r="AC189" s="32"/>
      <c r="AD189" s="32"/>
      <c r="AE189" s="32"/>
      <c r="AR189" s="200" t="s">
        <v>184</v>
      </c>
      <c r="AT189" s="200" t="s">
        <v>179</v>
      </c>
      <c r="AU189" s="200" t="s">
        <v>89</v>
      </c>
      <c r="AY189" s="15" t="s">
        <v>177</v>
      </c>
      <c r="BE189" s="201">
        <f>IF(N189="základní",J189,0)</f>
        <v>0</v>
      </c>
      <c r="BF189" s="201">
        <f>IF(N189="snížená",J189,0)</f>
        <v>0</v>
      </c>
      <c r="BG189" s="201">
        <f>IF(N189="zákl. přenesená",J189,0)</f>
        <v>0</v>
      </c>
      <c r="BH189" s="201">
        <f>IF(N189="sníž. přenesená",J189,0)</f>
        <v>0</v>
      </c>
      <c r="BI189" s="201">
        <f>IF(N189="nulová",J189,0)</f>
        <v>0</v>
      </c>
      <c r="BJ189" s="15" t="s">
        <v>87</v>
      </c>
      <c r="BK189" s="201">
        <f>ROUND(I189*H189,2)</f>
        <v>0</v>
      </c>
      <c r="BL189" s="15" t="s">
        <v>184</v>
      </c>
      <c r="BM189" s="200" t="s">
        <v>1198</v>
      </c>
    </row>
    <row r="190" spans="1:47" s="2" customFormat="1" ht="19.5">
      <c r="A190" s="32"/>
      <c r="B190" s="33"/>
      <c r="C190" s="34"/>
      <c r="D190" s="202" t="s">
        <v>186</v>
      </c>
      <c r="E190" s="34"/>
      <c r="F190" s="203" t="s">
        <v>321</v>
      </c>
      <c r="G190" s="34"/>
      <c r="H190" s="34"/>
      <c r="I190" s="204"/>
      <c r="J190" s="34"/>
      <c r="K190" s="34"/>
      <c r="L190" s="37"/>
      <c r="M190" s="205"/>
      <c r="N190" s="206"/>
      <c r="O190" s="69"/>
      <c r="P190" s="69"/>
      <c r="Q190" s="69"/>
      <c r="R190" s="69"/>
      <c r="S190" s="69"/>
      <c r="T190" s="70"/>
      <c r="U190" s="32"/>
      <c r="V190" s="32"/>
      <c r="W190" s="32"/>
      <c r="X190" s="32"/>
      <c r="Y190" s="32"/>
      <c r="Z190" s="32"/>
      <c r="AA190" s="32"/>
      <c r="AB190" s="32"/>
      <c r="AC190" s="32"/>
      <c r="AD190" s="32"/>
      <c r="AE190" s="32"/>
      <c r="AT190" s="15" t="s">
        <v>186</v>
      </c>
      <c r="AU190" s="15" t="s">
        <v>89</v>
      </c>
    </row>
    <row r="191" spans="2:63" s="12" customFormat="1" ht="22.9" customHeight="1">
      <c r="B191" s="173"/>
      <c r="C191" s="174"/>
      <c r="D191" s="175" t="s">
        <v>79</v>
      </c>
      <c r="E191" s="187" t="s">
        <v>220</v>
      </c>
      <c r="F191" s="187" t="s">
        <v>365</v>
      </c>
      <c r="G191" s="174"/>
      <c r="H191" s="174"/>
      <c r="I191" s="177"/>
      <c r="J191" s="188">
        <f>BK191</f>
        <v>0</v>
      </c>
      <c r="K191" s="174"/>
      <c r="L191" s="179"/>
      <c r="M191" s="180"/>
      <c r="N191" s="181"/>
      <c r="O191" s="181"/>
      <c r="P191" s="182">
        <f>SUM(P192:P194)</f>
        <v>0</v>
      </c>
      <c r="Q191" s="181"/>
      <c r="R191" s="182">
        <f>SUM(R192:R194)</f>
        <v>0</v>
      </c>
      <c r="S191" s="181"/>
      <c r="T191" s="183">
        <f>SUM(T192:T194)</f>
        <v>29.16</v>
      </c>
      <c r="AR191" s="184" t="s">
        <v>87</v>
      </c>
      <c r="AT191" s="185" t="s">
        <v>79</v>
      </c>
      <c r="AU191" s="185" t="s">
        <v>87</v>
      </c>
      <c r="AY191" s="184" t="s">
        <v>177</v>
      </c>
      <c r="BK191" s="186">
        <f>SUM(BK192:BK194)</f>
        <v>0</v>
      </c>
    </row>
    <row r="192" spans="1:65" s="2" customFormat="1" ht="24.2" customHeight="1">
      <c r="A192" s="32"/>
      <c r="B192" s="33"/>
      <c r="C192" s="189" t="s">
        <v>294</v>
      </c>
      <c r="D192" s="189" t="s">
        <v>179</v>
      </c>
      <c r="E192" s="190" t="s">
        <v>634</v>
      </c>
      <c r="F192" s="191" t="s">
        <v>635</v>
      </c>
      <c r="G192" s="192" t="s">
        <v>350</v>
      </c>
      <c r="H192" s="193">
        <v>90</v>
      </c>
      <c r="I192" s="194"/>
      <c r="J192" s="195">
        <f>ROUND(I192*H192,2)</f>
        <v>0</v>
      </c>
      <c r="K192" s="191" t="s">
        <v>183</v>
      </c>
      <c r="L192" s="37"/>
      <c r="M192" s="196" t="s">
        <v>1</v>
      </c>
      <c r="N192" s="197" t="s">
        <v>45</v>
      </c>
      <c r="O192" s="69"/>
      <c r="P192" s="198">
        <f>O192*H192</f>
        <v>0</v>
      </c>
      <c r="Q192" s="198">
        <v>0</v>
      </c>
      <c r="R192" s="198">
        <f>Q192*H192</f>
        <v>0</v>
      </c>
      <c r="S192" s="198">
        <v>0.324</v>
      </c>
      <c r="T192" s="199">
        <f>S192*H192</f>
        <v>29.16</v>
      </c>
      <c r="U192" s="32"/>
      <c r="V192" s="32"/>
      <c r="W192" s="32"/>
      <c r="X192" s="32"/>
      <c r="Y192" s="32"/>
      <c r="Z192" s="32"/>
      <c r="AA192" s="32"/>
      <c r="AB192" s="32"/>
      <c r="AC192" s="32"/>
      <c r="AD192" s="32"/>
      <c r="AE192" s="32"/>
      <c r="AR192" s="200" t="s">
        <v>184</v>
      </c>
      <c r="AT192" s="200" t="s">
        <v>179</v>
      </c>
      <c r="AU192" s="200" t="s">
        <v>89</v>
      </c>
      <c r="AY192" s="15" t="s">
        <v>177</v>
      </c>
      <c r="BE192" s="201">
        <f>IF(N192="základní",J192,0)</f>
        <v>0</v>
      </c>
      <c r="BF192" s="201">
        <f>IF(N192="snížená",J192,0)</f>
        <v>0</v>
      </c>
      <c r="BG192" s="201">
        <f>IF(N192="zákl. přenesená",J192,0)</f>
        <v>0</v>
      </c>
      <c r="BH192" s="201">
        <f>IF(N192="sníž. přenesená",J192,0)</f>
        <v>0</v>
      </c>
      <c r="BI192" s="201">
        <f>IF(N192="nulová",J192,0)</f>
        <v>0</v>
      </c>
      <c r="BJ192" s="15" t="s">
        <v>87</v>
      </c>
      <c r="BK192" s="201">
        <f>ROUND(I192*H192,2)</f>
        <v>0</v>
      </c>
      <c r="BL192" s="15" t="s">
        <v>184</v>
      </c>
      <c r="BM192" s="200" t="s">
        <v>1199</v>
      </c>
    </row>
    <row r="193" spans="1:47" s="2" customFormat="1" ht="58.5">
      <c r="A193" s="32"/>
      <c r="B193" s="33"/>
      <c r="C193" s="34"/>
      <c r="D193" s="202" t="s">
        <v>186</v>
      </c>
      <c r="E193" s="34"/>
      <c r="F193" s="203" t="s">
        <v>637</v>
      </c>
      <c r="G193" s="34"/>
      <c r="H193" s="34"/>
      <c r="I193" s="204"/>
      <c r="J193" s="34"/>
      <c r="K193" s="34"/>
      <c r="L193" s="37"/>
      <c r="M193" s="205"/>
      <c r="N193" s="206"/>
      <c r="O193" s="69"/>
      <c r="P193" s="69"/>
      <c r="Q193" s="69"/>
      <c r="R193" s="69"/>
      <c r="S193" s="69"/>
      <c r="T193" s="70"/>
      <c r="U193" s="32"/>
      <c r="V193" s="32"/>
      <c r="W193" s="32"/>
      <c r="X193" s="32"/>
      <c r="Y193" s="32"/>
      <c r="Z193" s="32"/>
      <c r="AA193" s="32"/>
      <c r="AB193" s="32"/>
      <c r="AC193" s="32"/>
      <c r="AD193" s="32"/>
      <c r="AE193" s="32"/>
      <c r="AT193" s="15" t="s">
        <v>186</v>
      </c>
      <c r="AU193" s="15" t="s">
        <v>89</v>
      </c>
    </row>
    <row r="194" spans="1:47" s="2" customFormat="1" ht="19.5">
      <c r="A194" s="32"/>
      <c r="B194" s="33"/>
      <c r="C194" s="34"/>
      <c r="D194" s="202" t="s">
        <v>188</v>
      </c>
      <c r="E194" s="34"/>
      <c r="F194" s="207" t="s">
        <v>1200</v>
      </c>
      <c r="G194" s="34"/>
      <c r="H194" s="34"/>
      <c r="I194" s="204"/>
      <c r="J194" s="34"/>
      <c r="K194" s="34"/>
      <c r="L194" s="37"/>
      <c r="M194" s="205"/>
      <c r="N194" s="206"/>
      <c r="O194" s="69"/>
      <c r="P194" s="69"/>
      <c r="Q194" s="69"/>
      <c r="R194" s="69"/>
      <c r="S194" s="69"/>
      <c r="T194" s="70"/>
      <c r="U194" s="32"/>
      <c r="V194" s="32"/>
      <c r="W194" s="32"/>
      <c r="X194" s="32"/>
      <c r="Y194" s="32"/>
      <c r="Z194" s="32"/>
      <c r="AA194" s="32"/>
      <c r="AB194" s="32"/>
      <c r="AC194" s="32"/>
      <c r="AD194" s="32"/>
      <c r="AE194" s="32"/>
      <c r="AT194" s="15" t="s">
        <v>188</v>
      </c>
      <c r="AU194" s="15" t="s">
        <v>89</v>
      </c>
    </row>
    <row r="195" spans="2:63" s="12" customFormat="1" ht="22.9" customHeight="1">
      <c r="B195" s="173"/>
      <c r="C195" s="174"/>
      <c r="D195" s="175" t="s">
        <v>79</v>
      </c>
      <c r="E195" s="187" t="s">
        <v>415</v>
      </c>
      <c r="F195" s="187" t="s">
        <v>416</v>
      </c>
      <c r="G195" s="174"/>
      <c r="H195" s="174"/>
      <c r="I195" s="177"/>
      <c r="J195" s="188">
        <f>BK195</f>
        <v>0</v>
      </c>
      <c r="K195" s="174"/>
      <c r="L195" s="179"/>
      <c r="M195" s="180"/>
      <c r="N195" s="181"/>
      <c r="O195" s="181"/>
      <c r="P195" s="182">
        <f>SUM(P196:P197)</f>
        <v>0</v>
      </c>
      <c r="Q195" s="181"/>
      <c r="R195" s="182">
        <f>SUM(R196:R197)</f>
        <v>0</v>
      </c>
      <c r="S195" s="181"/>
      <c r="T195" s="183">
        <f>SUM(T196:T197)</f>
        <v>0</v>
      </c>
      <c r="AR195" s="184" t="s">
        <v>87</v>
      </c>
      <c r="AT195" s="185" t="s">
        <v>79</v>
      </c>
      <c r="AU195" s="185" t="s">
        <v>87</v>
      </c>
      <c r="AY195" s="184" t="s">
        <v>177</v>
      </c>
      <c r="BK195" s="186">
        <f>SUM(BK196:BK197)</f>
        <v>0</v>
      </c>
    </row>
    <row r="196" spans="1:65" s="2" customFormat="1" ht="24.2" customHeight="1">
      <c r="A196" s="32"/>
      <c r="B196" s="33"/>
      <c r="C196" s="189" t="s">
        <v>300</v>
      </c>
      <c r="D196" s="189" t="s">
        <v>179</v>
      </c>
      <c r="E196" s="190" t="s">
        <v>418</v>
      </c>
      <c r="F196" s="191" t="s">
        <v>419</v>
      </c>
      <c r="G196" s="192" t="s">
        <v>231</v>
      </c>
      <c r="H196" s="193">
        <v>1487.518</v>
      </c>
      <c r="I196" s="194"/>
      <c r="J196" s="195">
        <f>ROUND(I196*H196,2)</f>
        <v>0</v>
      </c>
      <c r="K196" s="191" t="s">
        <v>183</v>
      </c>
      <c r="L196" s="37"/>
      <c r="M196" s="196" t="s">
        <v>1</v>
      </c>
      <c r="N196" s="197" t="s">
        <v>45</v>
      </c>
      <c r="O196" s="69"/>
      <c r="P196" s="198">
        <f>O196*H196</f>
        <v>0</v>
      </c>
      <c r="Q196" s="198">
        <v>0</v>
      </c>
      <c r="R196" s="198">
        <f>Q196*H196</f>
        <v>0</v>
      </c>
      <c r="S196" s="198">
        <v>0</v>
      </c>
      <c r="T196" s="199">
        <f>S196*H196</f>
        <v>0</v>
      </c>
      <c r="U196" s="32"/>
      <c r="V196" s="32"/>
      <c r="W196" s="32"/>
      <c r="X196" s="32"/>
      <c r="Y196" s="32"/>
      <c r="Z196" s="32"/>
      <c r="AA196" s="32"/>
      <c r="AB196" s="32"/>
      <c r="AC196" s="32"/>
      <c r="AD196" s="32"/>
      <c r="AE196" s="32"/>
      <c r="AR196" s="200" t="s">
        <v>184</v>
      </c>
      <c r="AT196" s="200" t="s">
        <v>179</v>
      </c>
      <c r="AU196" s="200" t="s">
        <v>89</v>
      </c>
      <c r="AY196" s="15" t="s">
        <v>177</v>
      </c>
      <c r="BE196" s="201">
        <f>IF(N196="základní",J196,0)</f>
        <v>0</v>
      </c>
      <c r="BF196" s="201">
        <f>IF(N196="snížená",J196,0)</f>
        <v>0</v>
      </c>
      <c r="BG196" s="201">
        <f>IF(N196="zákl. přenesená",J196,0)</f>
        <v>0</v>
      </c>
      <c r="BH196" s="201">
        <f>IF(N196="sníž. přenesená",J196,0)</f>
        <v>0</v>
      </c>
      <c r="BI196" s="201">
        <f>IF(N196="nulová",J196,0)</f>
        <v>0</v>
      </c>
      <c r="BJ196" s="15" t="s">
        <v>87</v>
      </c>
      <c r="BK196" s="201">
        <f>ROUND(I196*H196,2)</f>
        <v>0</v>
      </c>
      <c r="BL196" s="15" t="s">
        <v>184</v>
      </c>
      <c r="BM196" s="200" t="s">
        <v>1201</v>
      </c>
    </row>
    <row r="197" spans="1:47" s="2" customFormat="1" ht="29.25">
      <c r="A197" s="32"/>
      <c r="B197" s="33"/>
      <c r="C197" s="34"/>
      <c r="D197" s="202" t="s">
        <v>186</v>
      </c>
      <c r="E197" s="34"/>
      <c r="F197" s="203" t="s">
        <v>421</v>
      </c>
      <c r="G197" s="34"/>
      <c r="H197" s="34"/>
      <c r="I197" s="204"/>
      <c r="J197" s="34"/>
      <c r="K197" s="34"/>
      <c r="L197" s="37"/>
      <c r="M197" s="205"/>
      <c r="N197" s="206"/>
      <c r="O197" s="69"/>
      <c r="P197" s="69"/>
      <c r="Q197" s="69"/>
      <c r="R197" s="69"/>
      <c r="S197" s="69"/>
      <c r="T197" s="70"/>
      <c r="U197" s="32"/>
      <c r="V197" s="32"/>
      <c r="W197" s="32"/>
      <c r="X197" s="32"/>
      <c r="Y197" s="32"/>
      <c r="Z197" s="32"/>
      <c r="AA197" s="32"/>
      <c r="AB197" s="32"/>
      <c r="AC197" s="32"/>
      <c r="AD197" s="32"/>
      <c r="AE197" s="32"/>
      <c r="AT197" s="15" t="s">
        <v>186</v>
      </c>
      <c r="AU197" s="15" t="s">
        <v>89</v>
      </c>
    </row>
    <row r="198" spans="2:63" s="12" customFormat="1" ht="25.9" customHeight="1">
      <c r="B198" s="173"/>
      <c r="C198" s="174"/>
      <c r="D198" s="175" t="s">
        <v>79</v>
      </c>
      <c r="E198" s="176" t="s">
        <v>422</v>
      </c>
      <c r="F198" s="176" t="s">
        <v>423</v>
      </c>
      <c r="G198" s="174"/>
      <c r="H198" s="174"/>
      <c r="I198" s="177"/>
      <c r="J198" s="178">
        <f>BK198</f>
        <v>0</v>
      </c>
      <c r="K198" s="174"/>
      <c r="L198" s="179"/>
      <c r="M198" s="180"/>
      <c r="N198" s="181"/>
      <c r="O198" s="181"/>
      <c r="P198" s="182">
        <f>P199+P214+P219+P224+P227+P231</f>
        <v>0</v>
      </c>
      <c r="Q198" s="181"/>
      <c r="R198" s="182">
        <f>R199+R214+R219+R224+R227+R231</f>
        <v>0</v>
      </c>
      <c r="S198" s="181"/>
      <c r="T198" s="183">
        <f>T199+T214+T219+T224+T227+T231</f>
        <v>0</v>
      </c>
      <c r="AR198" s="184" t="s">
        <v>207</v>
      </c>
      <c r="AT198" s="185" t="s">
        <v>79</v>
      </c>
      <c r="AU198" s="185" t="s">
        <v>80</v>
      </c>
      <c r="AY198" s="184" t="s">
        <v>177</v>
      </c>
      <c r="BK198" s="186">
        <f>BK199+BK214+BK219+BK224+BK227+BK231</f>
        <v>0</v>
      </c>
    </row>
    <row r="199" spans="2:63" s="12" customFormat="1" ht="22.9" customHeight="1">
      <c r="B199" s="173"/>
      <c r="C199" s="174"/>
      <c r="D199" s="175" t="s">
        <v>79</v>
      </c>
      <c r="E199" s="187" t="s">
        <v>424</v>
      </c>
      <c r="F199" s="187" t="s">
        <v>425</v>
      </c>
      <c r="G199" s="174"/>
      <c r="H199" s="174"/>
      <c r="I199" s="177"/>
      <c r="J199" s="188">
        <f>BK199</f>
        <v>0</v>
      </c>
      <c r="K199" s="174"/>
      <c r="L199" s="179"/>
      <c r="M199" s="180"/>
      <c r="N199" s="181"/>
      <c r="O199" s="181"/>
      <c r="P199" s="182">
        <f>SUM(P200:P213)</f>
        <v>0</v>
      </c>
      <c r="Q199" s="181"/>
      <c r="R199" s="182">
        <f>SUM(R200:R213)</f>
        <v>0</v>
      </c>
      <c r="S199" s="181"/>
      <c r="T199" s="183">
        <f>SUM(T200:T213)</f>
        <v>0</v>
      </c>
      <c r="AR199" s="184" t="s">
        <v>207</v>
      </c>
      <c r="AT199" s="185" t="s">
        <v>79</v>
      </c>
      <c r="AU199" s="185" t="s">
        <v>87</v>
      </c>
      <c r="AY199" s="184" t="s">
        <v>177</v>
      </c>
      <c r="BK199" s="186">
        <f>SUM(BK200:BK213)</f>
        <v>0</v>
      </c>
    </row>
    <row r="200" spans="1:65" s="2" customFormat="1" ht="14.45" customHeight="1">
      <c r="A200" s="32"/>
      <c r="B200" s="33"/>
      <c r="C200" s="189" t="s">
        <v>305</v>
      </c>
      <c r="D200" s="189" t="s">
        <v>179</v>
      </c>
      <c r="E200" s="190" t="s">
        <v>427</v>
      </c>
      <c r="F200" s="191" t="s">
        <v>428</v>
      </c>
      <c r="G200" s="192" t="s">
        <v>429</v>
      </c>
      <c r="H200" s="193">
        <v>1</v>
      </c>
      <c r="I200" s="194"/>
      <c r="J200" s="195">
        <f>ROUND(I200*H200,2)</f>
        <v>0</v>
      </c>
      <c r="K200" s="191" t="s">
        <v>183</v>
      </c>
      <c r="L200" s="37"/>
      <c r="M200" s="196" t="s">
        <v>1</v>
      </c>
      <c r="N200" s="197" t="s">
        <v>45</v>
      </c>
      <c r="O200" s="69"/>
      <c r="P200" s="198">
        <f>O200*H200</f>
        <v>0</v>
      </c>
      <c r="Q200" s="198">
        <v>0</v>
      </c>
      <c r="R200" s="198">
        <f>Q200*H200</f>
        <v>0</v>
      </c>
      <c r="S200" s="198">
        <v>0</v>
      </c>
      <c r="T200" s="199">
        <f>S200*H200</f>
        <v>0</v>
      </c>
      <c r="U200" s="32"/>
      <c r="V200" s="32"/>
      <c r="W200" s="32"/>
      <c r="X200" s="32"/>
      <c r="Y200" s="32"/>
      <c r="Z200" s="32"/>
      <c r="AA200" s="32"/>
      <c r="AB200" s="32"/>
      <c r="AC200" s="32"/>
      <c r="AD200" s="32"/>
      <c r="AE200" s="32"/>
      <c r="AR200" s="200" t="s">
        <v>430</v>
      </c>
      <c r="AT200" s="200" t="s">
        <v>179</v>
      </c>
      <c r="AU200" s="200" t="s">
        <v>89</v>
      </c>
      <c r="AY200" s="15" t="s">
        <v>177</v>
      </c>
      <c r="BE200" s="201">
        <f>IF(N200="základní",J200,0)</f>
        <v>0</v>
      </c>
      <c r="BF200" s="201">
        <f>IF(N200="snížená",J200,0)</f>
        <v>0</v>
      </c>
      <c r="BG200" s="201">
        <f>IF(N200="zákl. přenesená",J200,0)</f>
        <v>0</v>
      </c>
      <c r="BH200" s="201">
        <f>IF(N200="sníž. přenesená",J200,0)</f>
        <v>0</v>
      </c>
      <c r="BI200" s="201">
        <f>IF(N200="nulová",J200,0)</f>
        <v>0</v>
      </c>
      <c r="BJ200" s="15" t="s">
        <v>87</v>
      </c>
      <c r="BK200" s="201">
        <f>ROUND(I200*H200,2)</f>
        <v>0</v>
      </c>
      <c r="BL200" s="15" t="s">
        <v>430</v>
      </c>
      <c r="BM200" s="200" t="s">
        <v>1202</v>
      </c>
    </row>
    <row r="201" spans="1:47" s="2" customFormat="1" ht="11.25">
      <c r="A201" s="32"/>
      <c r="B201" s="33"/>
      <c r="C201" s="34"/>
      <c r="D201" s="202" t="s">
        <v>186</v>
      </c>
      <c r="E201" s="34"/>
      <c r="F201" s="203" t="s">
        <v>428</v>
      </c>
      <c r="G201" s="34"/>
      <c r="H201" s="34"/>
      <c r="I201" s="204"/>
      <c r="J201" s="34"/>
      <c r="K201" s="34"/>
      <c r="L201" s="37"/>
      <c r="M201" s="205"/>
      <c r="N201" s="206"/>
      <c r="O201" s="69"/>
      <c r="P201" s="69"/>
      <c r="Q201" s="69"/>
      <c r="R201" s="69"/>
      <c r="S201" s="69"/>
      <c r="T201" s="70"/>
      <c r="U201" s="32"/>
      <c r="V201" s="32"/>
      <c r="W201" s="32"/>
      <c r="X201" s="32"/>
      <c r="Y201" s="32"/>
      <c r="Z201" s="32"/>
      <c r="AA201" s="32"/>
      <c r="AB201" s="32"/>
      <c r="AC201" s="32"/>
      <c r="AD201" s="32"/>
      <c r="AE201" s="32"/>
      <c r="AT201" s="15" t="s">
        <v>186</v>
      </c>
      <c r="AU201" s="15" t="s">
        <v>89</v>
      </c>
    </row>
    <row r="202" spans="1:65" s="2" customFormat="1" ht="14.45" customHeight="1">
      <c r="A202" s="32"/>
      <c r="B202" s="33"/>
      <c r="C202" s="189" t="s">
        <v>311</v>
      </c>
      <c r="D202" s="189" t="s">
        <v>179</v>
      </c>
      <c r="E202" s="190" t="s">
        <v>433</v>
      </c>
      <c r="F202" s="191" t="s">
        <v>434</v>
      </c>
      <c r="G202" s="192" t="s">
        <v>429</v>
      </c>
      <c r="H202" s="193">
        <v>1</v>
      </c>
      <c r="I202" s="194"/>
      <c r="J202" s="195">
        <f>ROUND(I202*H202,2)</f>
        <v>0</v>
      </c>
      <c r="K202" s="191" t="s">
        <v>183</v>
      </c>
      <c r="L202" s="37"/>
      <c r="M202" s="196" t="s">
        <v>1</v>
      </c>
      <c r="N202" s="197" t="s">
        <v>45</v>
      </c>
      <c r="O202" s="69"/>
      <c r="P202" s="198">
        <f>O202*H202</f>
        <v>0</v>
      </c>
      <c r="Q202" s="198">
        <v>0</v>
      </c>
      <c r="R202" s="198">
        <f>Q202*H202</f>
        <v>0</v>
      </c>
      <c r="S202" s="198">
        <v>0</v>
      </c>
      <c r="T202" s="199">
        <f>S202*H202</f>
        <v>0</v>
      </c>
      <c r="U202" s="32"/>
      <c r="V202" s="32"/>
      <c r="W202" s="32"/>
      <c r="X202" s="32"/>
      <c r="Y202" s="32"/>
      <c r="Z202" s="32"/>
      <c r="AA202" s="32"/>
      <c r="AB202" s="32"/>
      <c r="AC202" s="32"/>
      <c r="AD202" s="32"/>
      <c r="AE202" s="32"/>
      <c r="AR202" s="200" t="s">
        <v>430</v>
      </c>
      <c r="AT202" s="200" t="s">
        <v>179</v>
      </c>
      <c r="AU202" s="200" t="s">
        <v>89</v>
      </c>
      <c r="AY202" s="15" t="s">
        <v>177</v>
      </c>
      <c r="BE202" s="201">
        <f>IF(N202="základní",J202,0)</f>
        <v>0</v>
      </c>
      <c r="BF202" s="201">
        <f>IF(N202="snížená",J202,0)</f>
        <v>0</v>
      </c>
      <c r="BG202" s="201">
        <f>IF(N202="zákl. přenesená",J202,0)</f>
        <v>0</v>
      </c>
      <c r="BH202" s="201">
        <f>IF(N202="sníž. přenesená",J202,0)</f>
        <v>0</v>
      </c>
      <c r="BI202" s="201">
        <f>IF(N202="nulová",J202,0)</f>
        <v>0</v>
      </c>
      <c r="BJ202" s="15" t="s">
        <v>87</v>
      </c>
      <c r="BK202" s="201">
        <f>ROUND(I202*H202,2)</f>
        <v>0</v>
      </c>
      <c r="BL202" s="15" t="s">
        <v>430</v>
      </c>
      <c r="BM202" s="200" t="s">
        <v>1203</v>
      </c>
    </row>
    <row r="203" spans="1:47" s="2" customFormat="1" ht="11.25">
      <c r="A203" s="32"/>
      <c r="B203" s="33"/>
      <c r="C203" s="34"/>
      <c r="D203" s="202" t="s">
        <v>186</v>
      </c>
      <c r="E203" s="34"/>
      <c r="F203" s="203" t="s">
        <v>434</v>
      </c>
      <c r="G203" s="34"/>
      <c r="H203" s="34"/>
      <c r="I203" s="204"/>
      <c r="J203" s="34"/>
      <c r="K203" s="34"/>
      <c r="L203" s="37"/>
      <c r="M203" s="205"/>
      <c r="N203" s="206"/>
      <c r="O203" s="69"/>
      <c r="P203" s="69"/>
      <c r="Q203" s="69"/>
      <c r="R203" s="69"/>
      <c r="S203" s="69"/>
      <c r="T203" s="70"/>
      <c r="U203" s="32"/>
      <c r="V203" s="32"/>
      <c r="W203" s="32"/>
      <c r="X203" s="32"/>
      <c r="Y203" s="32"/>
      <c r="Z203" s="32"/>
      <c r="AA203" s="32"/>
      <c r="AB203" s="32"/>
      <c r="AC203" s="32"/>
      <c r="AD203" s="32"/>
      <c r="AE203" s="32"/>
      <c r="AT203" s="15" t="s">
        <v>186</v>
      </c>
      <c r="AU203" s="15" t="s">
        <v>89</v>
      </c>
    </row>
    <row r="204" spans="1:65" s="2" customFormat="1" ht="24.2" customHeight="1">
      <c r="A204" s="32"/>
      <c r="B204" s="33"/>
      <c r="C204" s="189" t="s">
        <v>317</v>
      </c>
      <c r="D204" s="189" t="s">
        <v>179</v>
      </c>
      <c r="E204" s="190" t="s">
        <v>660</v>
      </c>
      <c r="F204" s="191" t="s">
        <v>661</v>
      </c>
      <c r="G204" s="192" t="s">
        <v>362</v>
      </c>
      <c r="H204" s="193">
        <v>2</v>
      </c>
      <c r="I204" s="194"/>
      <c r="J204" s="195">
        <f>ROUND(I204*H204,2)</f>
        <v>0</v>
      </c>
      <c r="K204" s="191" t="s">
        <v>183</v>
      </c>
      <c r="L204" s="37"/>
      <c r="M204" s="196" t="s">
        <v>1</v>
      </c>
      <c r="N204" s="197" t="s">
        <v>45</v>
      </c>
      <c r="O204" s="69"/>
      <c r="P204" s="198">
        <f>O204*H204</f>
        <v>0</v>
      </c>
      <c r="Q204" s="198">
        <v>0</v>
      </c>
      <c r="R204" s="198">
        <f>Q204*H204</f>
        <v>0</v>
      </c>
      <c r="S204" s="198">
        <v>0</v>
      </c>
      <c r="T204" s="199">
        <f>S204*H204</f>
        <v>0</v>
      </c>
      <c r="U204" s="32"/>
      <c r="V204" s="32"/>
      <c r="W204" s="32"/>
      <c r="X204" s="32"/>
      <c r="Y204" s="32"/>
      <c r="Z204" s="32"/>
      <c r="AA204" s="32"/>
      <c r="AB204" s="32"/>
      <c r="AC204" s="32"/>
      <c r="AD204" s="32"/>
      <c r="AE204" s="32"/>
      <c r="AR204" s="200" t="s">
        <v>430</v>
      </c>
      <c r="AT204" s="200" t="s">
        <v>179</v>
      </c>
      <c r="AU204" s="200" t="s">
        <v>89</v>
      </c>
      <c r="AY204" s="15" t="s">
        <v>177</v>
      </c>
      <c r="BE204" s="201">
        <f>IF(N204="základní",J204,0)</f>
        <v>0</v>
      </c>
      <c r="BF204" s="201">
        <f>IF(N204="snížená",J204,0)</f>
        <v>0</v>
      </c>
      <c r="BG204" s="201">
        <f>IF(N204="zákl. přenesená",J204,0)</f>
        <v>0</v>
      </c>
      <c r="BH204" s="201">
        <f>IF(N204="sníž. přenesená",J204,0)</f>
        <v>0</v>
      </c>
      <c r="BI204" s="201">
        <f>IF(N204="nulová",J204,0)</f>
        <v>0</v>
      </c>
      <c r="BJ204" s="15" t="s">
        <v>87</v>
      </c>
      <c r="BK204" s="201">
        <f>ROUND(I204*H204,2)</f>
        <v>0</v>
      </c>
      <c r="BL204" s="15" t="s">
        <v>430</v>
      </c>
      <c r="BM204" s="200" t="s">
        <v>1204</v>
      </c>
    </row>
    <row r="205" spans="1:47" s="2" customFormat="1" ht="19.5">
      <c r="A205" s="32"/>
      <c r="B205" s="33"/>
      <c r="C205" s="34"/>
      <c r="D205" s="202" t="s">
        <v>186</v>
      </c>
      <c r="E205" s="34"/>
      <c r="F205" s="203" t="s">
        <v>661</v>
      </c>
      <c r="G205" s="34"/>
      <c r="H205" s="34"/>
      <c r="I205" s="204"/>
      <c r="J205" s="34"/>
      <c r="K205" s="34"/>
      <c r="L205" s="37"/>
      <c r="M205" s="205"/>
      <c r="N205" s="206"/>
      <c r="O205" s="69"/>
      <c r="P205" s="69"/>
      <c r="Q205" s="69"/>
      <c r="R205" s="69"/>
      <c r="S205" s="69"/>
      <c r="T205" s="70"/>
      <c r="U205" s="32"/>
      <c r="V205" s="32"/>
      <c r="W205" s="32"/>
      <c r="X205" s="32"/>
      <c r="Y205" s="32"/>
      <c r="Z205" s="32"/>
      <c r="AA205" s="32"/>
      <c r="AB205" s="32"/>
      <c r="AC205" s="32"/>
      <c r="AD205" s="32"/>
      <c r="AE205" s="32"/>
      <c r="AT205" s="15" t="s">
        <v>186</v>
      </c>
      <c r="AU205" s="15" t="s">
        <v>89</v>
      </c>
    </row>
    <row r="206" spans="1:65" s="2" customFormat="1" ht="14.45" customHeight="1">
      <c r="A206" s="32"/>
      <c r="B206" s="33"/>
      <c r="C206" s="189" t="s">
        <v>323</v>
      </c>
      <c r="D206" s="189" t="s">
        <v>179</v>
      </c>
      <c r="E206" s="190" t="s">
        <v>437</v>
      </c>
      <c r="F206" s="191" t="s">
        <v>438</v>
      </c>
      <c r="G206" s="192" t="s">
        <v>429</v>
      </c>
      <c r="H206" s="193">
        <v>1</v>
      </c>
      <c r="I206" s="194"/>
      <c r="J206" s="195">
        <f>ROUND(I206*H206,2)</f>
        <v>0</v>
      </c>
      <c r="K206" s="191" t="s">
        <v>183</v>
      </c>
      <c r="L206" s="37"/>
      <c r="M206" s="196" t="s">
        <v>1</v>
      </c>
      <c r="N206" s="197" t="s">
        <v>45</v>
      </c>
      <c r="O206" s="69"/>
      <c r="P206" s="198">
        <f>O206*H206</f>
        <v>0</v>
      </c>
      <c r="Q206" s="198">
        <v>0</v>
      </c>
      <c r="R206" s="198">
        <f>Q206*H206</f>
        <v>0</v>
      </c>
      <c r="S206" s="198">
        <v>0</v>
      </c>
      <c r="T206" s="199">
        <f>S206*H206</f>
        <v>0</v>
      </c>
      <c r="U206" s="32"/>
      <c r="V206" s="32"/>
      <c r="W206" s="32"/>
      <c r="X206" s="32"/>
      <c r="Y206" s="32"/>
      <c r="Z206" s="32"/>
      <c r="AA206" s="32"/>
      <c r="AB206" s="32"/>
      <c r="AC206" s="32"/>
      <c r="AD206" s="32"/>
      <c r="AE206" s="32"/>
      <c r="AR206" s="200" t="s">
        <v>430</v>
      </c>
      <c r="AT206" s="200" t="s">
        <v>179</v>
      </c>
      <c r="AU206" s="200" t="s">
        <v>89</v>
      </c>
      <c r="AY206" s="15" t="s">
        <v>177</v>
      </c>
      <c r="BE206" s="201">
        <f>IF(N206="základní",J206,0)</f>
        <v>0</v>
      </c>
      <c r="BF206" s="201">
        <f>IF(N206="snížená",J206,0)</f>
        <v>0</v>
      </c>
      <c r="BG206" s="201">
        <f>IF(N206="zákl. přenesená",J206,0)</f>
        <v>0</v>
      </c>
      <c r="BH206" s="201">
        <f>IF(N206="sníž. přenesená",J206,0)</f>
        <v>0</v>
      </c>
      <c r="BI206" s="201">
        <f>IF(N206="nulová",J206,0)</f>
        <v>0</v>
      </c>
      <c r="BJ206" s="15" t="s">
        <v>87</v>
      </c>
      <c r="BK206" s="201">
        <f>ROUND(I206*H206,2)</f>
        <v>0</v>
      </c>
      <c r="BL206" s="15" t="s">
        <v>430</v>
      </c>
      <c r="BM206" s="200" t="s">
        <v>1205</v>
      </c>
    </row>
    <row r="207" spans="1:47" s="2" customFormat="1" ht="11.25">
      <c r="A207" s="32"/>
      <c r="B207" s="33"/>
      <c r="C207" s="34"/>
      <c r="D207" s="202" t="s">
        <v>186</v>
      </c>
      <c r="E207" s="34"/>
      <c r="F207" s="203" t="s">
        <v>440</v>
      </c>
      <c r="G207" s="34"/>
      <c r="H207" s="34"/>
      <c r="I207" s="204"/>
      <c r="J207" s="34"/>
      <c r="K207" s="34"/>
      <c r="L207" s="37"/>
      <c r="M207" s="205"/>
      <c r="N207" s="206"/>
      <c r="O207" s="69"/>
      <c r="P207" s="69"/>
      <c r="Q207" s="69"/>
      <c r="R207" s="69"/>
      <c r="S207" s="69"/>
      <c r="T207" s="70"/>
      <c r="U207" s="32"/>
      <c r="V207" s="32"/>
      <c r="W207" s="32"/>
      <c r="X207" s="32"/>
      <c r="Y207" s="32"/>
      <c r="Z207" s="32"/>
      <c r="AA207" s="32"/>
      <c r="AB207" s="32"/>
      <c r="AC207" s="32"/>
      <c r="AD207" s="32"/>
      <c r="AE207" s="32"/>
      <c r="AT207" s="15" t="s">
        <v>186</v>
      </c>
      <c r="AU207" s="15" t="s">
        <v>89</v>
      </c>
    </row>
    <row r="208" spans="1:47" s="2" customFormat="1" ht="19.5">
      <c r="A208" s="32"/>
      <c r="B208" s="33"/>
      <c r="C208" s="34"/>
      <c r="D208" s="202" t="s">
        <v>188</v>
      </c>
      <c r="E208" s="34"/>
      <c r="F208" s="207" t="s">
        <v>1206</v>
      </c>
      <c r="G208" s="34"/>
      <c r="H208" s="34"/>
      <c r="I208" s="204"/>
      <c r="J208" s="34"/>
      <c r="K208" s="34"/>
      <c r="L208" s="37"/>
      <c r="M208" s="205"/>
      <c r="N208" s="206"/>
      <c r="O208" s="69"/>
      <c r="P208" s="69"/>
      <c r="Q208" s="69"/>
      <c r="R208" s="69"/>
      <c r="S208" s="69"/>
      <c r="T208" s="70"/>
      <c r="U208" s="32"/>
      <c r="V208" s="32"/>
      <c r="W208" s="32"/>
      <c r="X208" s="32"/>
      <c r="Y208" s="32"/>
      <c r="Z208" s="32"/>
      <c r="AA208" s="32"/>
      <c r="AB208" s="32"/>
      <c r="AC208" s="32"/>
      <c r="AD208" s="32"/>
      <c r="AE208" s="32"/>
      <c r="AT208" s="15" t="s">
        <v>188</v>
      </c>
      <c r="AU208" s="15" t="s">
        <v>89</v>
      </c>
    </row>
    <row r="209" spans="1:65" s="2" customFormat="1" ht="14.45" customHeight="1">
      <c r="A209" s="32"/>
      <c r="B209" s="33"/>
      <c r="C209" s="189" t="s">
        <v>329</v>
      </c>
      <c r="D209" s="189" t="s">
        <v>179</v>
      </c>
      <c r="E209" s="190" t="s">
        <v>443</v>
      </c>
      <c r="F209" s="191" t="s">
        <v>444</v>
      </c>
      <c r="G209" s="192" t="s">
        <v>429</v>
      </c>
      <c r="H209" s="193">
        <v>1</v>
      </c>
      <c r="I209" s="194"/>
      <c r="J209" s="195">
        <f>ROUND(I209*H209,2)</f>
        <v>0</v>
      </c>
      <c r="K209" s="191" t="s">
        <v>183</v>
      </c>
      <c r="L209" s="37"/>
      <c r="M209" s="196" t="s">
        <v>1</v>
      </c>
      <c r="N209" s="197" t="s">
        <v>45</v>
      </c>
      <c r="O209" s="69"/>
      <c r="P209" s="198">
        <f>O209*H209</f>
        <v>0</v>
      </c>
      <c r="Q209" s="198">
        <v>0</v>
      </c>
      <c r="R209" s="198">
        <f>Q209*H209</f>
        <v>0</v>
      </c>
      <c r="S209" s="198">
        <v>0</v>
      </c>
      <c r="T209" s="199">
        <f>S209*H209</f>
        <v>0</v>
      </c>
      <c r="U209" s="32"/>
      <c r="V209" s="32"/>
      <c r="W209" s="32"/>
      <c r="X209" s="32"/>
      <c r="Y209" s="32"/>
      <c r="Z209" s="32"/>
      <c r="AA209" s="32"/>
      <c r="AB209" s="32"/>
      <c r="AC209" s="32"/>
      <c r="AD209" s="32"/>
      <c r="AE209" s="32"/>
      <c r="AR209" s="200" t="s">
        <v>430</v>
      </c>
      <c r="AT209" s="200" t="s">
        <v>179</v>
      </c>
      <c r="AU209" s="200" t="s">
        <v>89</v>
      </c>
      <c r="AY209" s="15" t="s">
        <v>177</v>
      </c>
      <c r="BE209" s="201">
        <f>IF(N209="základní",J209,0)</f>
        <v>0</v>
      </c>
      <c r="BF209" s="201">
        <f>IF(N209="snížená",J209,0)</f>
        <v>0</v>
      </c>
      <c r="BG209" s="201">
        <f>IF(N209="zákl. přenesená",J209,0)</f>
        <v>0</v>
      </c>
      <c r="BH209" s="201">
        <f>IF(N209="sníž. přenesená",J209,0)</f>
        <v>0</v>
      </c>
      <c r="BI209" s="201">
        <f>IF(N209="nulová",J209,0)</f>
        <v>0</v>
      </c>
      <c r="BJ209" s="15" t="s">
        <v>87</v>
      </c>
      <c r="BK209" s="201">
        <f>ROUND(I209*H209,2)</f>
        <v>0</v>
      </c>
      <c r="BL209" s="15" t="s">
        <v>430</v>
      </c>
      <c r="BM209" s="200" t="s">
        <v>1207</v>
      </c>
    </row>
    <row r="210" spans="1:65" s="2" customFormat="1" ht="24.2" customHeight="1">
      <c r="A210" s="32"/>
      <c r="B210" s="33"/>
      <c r="C210" s="189" t="s">
        <v>335</v>
      </c>
      <c r="D210" s="189" t="s">
        <v>179</v>
      </c>
      <c r="E210" s="190" t="s">
        <v>447</v>
      </c>
      <c r="F210" s="191" t="s">
        <v>448</v>
      </c>
      <c r="G210" s="192" t="s">
        <v>429</v>
      </c>
      <c r="H210" s="193">
        <v>1</v>
      </c>
      <c r="I210" s="194"/>
      <c r="J210" s="195">
        <f>ROUND(I210*H210,2)</f>
        <v>0</v>
      </c>
      <c r="K210" s="191" t="s">
        <v>183</v>
      </c>
      <c r="L210" s="37"/>
      <c r="M210" s="196" t="s">
        <v>1</v>
      </c>
      <c r="N210" s="197" t="s">
        <v>45</v>
      </c>
      <c r="O210" s="69"/>
      <c r="P210" s="198">
        <f>O210*H210</f>
        <v>0</v>
      </c>
      <c r="Q210" s="198">
        <v>0</v>
      </c>
      <c r="R210" s="198">
        <f>Q210*H210</f>
        <v>0</v>
      </c>
      <c r="S210" s="198">
        <v>0</v>
      </c>
      <c r="T210" s="199">
        <f>S210*H210</f>
        <v>0</v>
      </c>
      <c r="U210" s="32"/>
      <c r="V210" s="32"/>
      <c r="W210" s="32"/>
      <c r="X210" s="32"/>
      <c r="Y210" s="32"/>
      <c r="Z210" s="32"/>
      <c r="AA210" s="32"/>
      <c r="AB210" s="32"/>
      <c r="AC210" s="32"/>
      <c r="AD210" s="32"/>
      <c r="AE210" s="32"/>
      <c r="AR210" s="200" t="s">
        <v>430</v>
      </c>
      <c r="AT210" s="200" t="s">
        <v>179</v>
      </c>
      <c r="AU210" s="200" t="s">
        <v>89</v>
      </c>
      <c r="AY210" s="15" t="s">
        <v>177</v>
      </c>
      <c r="BE210" s="201">
        <f>IF(N210="základní",J210,0)</f>
        <v>0</v>
      </c>
      <c r="BF210" s="201">
        <f>IF(N210="snížená",J210,0)</f>
        <v>0</v>
      </c>
      <c r="BG210" s="201">
        <f>IF(N210="zákl. přenesená",J210,0)</f>
        <v>0</v>
      </c>
      <c r="BH210" s="201">
        <f>IF(N210="sníž. přenesená",J210,0)</f>
        <v>0</v>
      </c>
      <c r="BI210" s="201">
        <f>IF(N210="nulová",J210,0)</f>
        <v>0</v>
      </c>
      <c r="BJ210" s="15" t="s">
        <v>87</v>
      </c>
      <c r="BK210" s="201">
        <f>ROUND(I210*H210,2)</f>
        <v>0</v>
      </c>
      <c r="BL210" s="15" t="s">
        <v>430</v>
      </c>
      <c r="BM210" s="200" t="s">
        <v>1208</v>
      </c>
    </row>
    <row r="211" spans="1:47" s="2" customFormat="1" ht="11.25">
      <c r="A211" s="32"/>
      <c r="B211" s="33"/>
      <c r="C211" s="34"/>
      <c r="D211" s="202" t="s">
        <v>186</v>
      </c>
      <c r="E211" s="34"/>
      <c r="F211" s="203" t="s">
        <v>450</v>
      </c>
      <c r="G211" s="34"/>
      <c r="H211" s="34"/>
      <c r="I211" s="204"/>
      <c r="J211" s="34"/>
      <c r="K211" s="34"/>
      <c r="L211" s="37"/>
      <c r="M211" s="205"/>
      <c r="N211" s="206"/>
      <c r="O211" s="69"/>
      <c r="P211" s="69"/>
      <c r="Q211" s="69"/>
      <c r="R211" s="69"/>
      <c r="S211" s="69"/>
      <c r="T211" s="70"/>
      <c r="U211" s="32"/>
      <c r="V211" s="32"/>
      <c r="W211" s="32"/>
      <c r="X211" s="32"/>
      <c r="Y211" s="32"/>
      <c r="Z211" s="32"/>
      <c r="AA211" s="32"/>
      <c r="AB211" s="32"/>
      <c r="AC211" s="32"/>
      <c r="AD211" s="32"/>
      <c r="AE211" s="32"/>
      <c r="AT211" s="15" t="s">
        <v>186</v>
      </c>
      <c r="AU211" s="15" t="s">
        <v>89</v>
      </c>
    </row>
    <row r="212" spans="1:65" s="2" customFormat="1" ht="14.45" customHeight="1">
      <c r="A212" s="32"/>
      <c r="B212" s="33"/>
      <c r="C212" s="189" t="s">
        <v>341</v>
      </c>
      <c r="D212" s="189" t="s">
        <v>179</v>
      </c>
      <c r="E212" s="190" t="s">
        <v>452</v>
      </c>
      <c r="F212" s="191" t="s">
        <v>453</v>
      </c>
      <c r="G212" s="192" t="s">
        <v>429</v>
      </c>
      <c r="H212" s="193">
        <v>1</v>
      </c>
      <c r="I212" s="194"/>
      <c r="J212" s="195">
        <f>ROUND(I212*H212,2)</f>
        <v>0</v>
      </c>
      <c r="K212" s="191" t="s">
        <v>183</v>
      </c>
      <c r="L212" s="37"/>
      <c r="M212" s="196" t="s">
        <v>1</v>
      </c>
      <c r="N212" s="197" t="s">
        <v>45</v>
      </c>
      <c r="O212" s="69"/>
      <c r="P212" s="198">
        <f>O212*H212</f>
        <v>0</v>
      </c>
      <c r="Q212" s="198">
        <v>0</v>
      </c>
      <c r="R212" s="198">
        <f>Q212*H212</f>
        <v>0</v>
      </c>
      <c r="S212" s="198">
        <v>0</v>
      </c>
      <c r="T212" s="199">
        <f>S212*H212</f>
        <v>0</v>
      </c>
      <c r="U212" s="32"/>
      <c r="V212" s="32"/>
      <c r="W212" s="32"/>
      <c r="X212" s="32"/>
      <c r="Y212" s="32"/>
      <c r="Z212" s="32"/>
      <c r="AA212" s="32"/>
      <c r="AB212" s="32"/>
      <c r="AC212" s="32"/>
      <c r="AD212" s="32"/>
      <c r="AE212" s="32"/>
      <c r="AR212" s="200" t="s">
        <v>430</v>
      </c>
      <c r="AT212" s="200" t="s">
        <v>179</v>
      </c>
      <c r="AU212" s="200" t="s">
        <v>89</v>
      </c>
      <c r="AY212" s="15" t="s">
        <v>177</v>
      </c>
      <c r="BE212" s="201">
        <f>IF(N212="základní",J212,0)</f>
        <v>0</v>
      </c>
      <c r="BF212" s="201">
        <f>IF(N212="snížená",J212,0)</f>
        <v>0</v>
      </c>
      <c r="BG212" s="201">
        <f>IF(N212="zákl. přenesená",J212,0)</f>
        <v>0</v>
      </c>
      <c r="BH212" s="201">
        <f>IF(N212="sníž. přenesená",J212,0)</f>
        <v>0</v>
      </c>
      <c r="BI212" s="201">
        <f>IF(N212="nulová",J212,0)</f>
        <v>0</v>
      </c>
      <c r="BJ212" s="15" t="s">
        <v>87</v>
      </c>
      <c r="BK212" s="201">
        <f>ROUND(I212*H212,2)</f>
        <v>0</v>
      </c>
      <c r="BL212" s="15" t="s">
        <v>430</v>
      </c>
      <c r="BM212" s="200" t="s">
        <v>1209</v>
      </c>
    </row>
    <row r="213" spans="1:47" s="2" customFormat="1" ht="11.25">
      <c r="A213" s="32"/>
      <c r="B213" s="33"/>
      <c r="C213" s="34"/>
      <c r="D213" s="202" t="s">
        <v>186</v>
      </c>
      <c r="E213" s="34"/>
      <c r="F213" s="203" t="s">
        <v>453</v>
      </c>
      <c r="G213" s="34"/>
      <c r="H213" s="34"/>
      <c r="I213" s="204"/>
      <c r="J213" s="34"/>
      <c r="K213" s="34"/>
      <c r="L213" s="37"/>
      <c r="M213" s="205"/>
      <c r="N213" s="206"/>
      <c r="O213" s="69"/>
      <c r="P213" s="69"/>
      <c r="Q213" s="69"/>
      <c r="R213" s="69"/>
      <c r="S213" s="69"/>
      <c r="T213" s="70"/>
      <c r="U213" s="32"/>
      <c r="V213" s="32"/>
      <c r="W213" s="32"/>
      <c r="X213" s="32"/>
      <c r="Y213" s="32"/>
      <c r="Z213" s="32"/>
      <c r="AA213" s="32"/>
      <c r="AB213" s="32"/>
      <c r="AC213" s="32"/>
      <c r="AD213" s="32"/>
      <c r="AE213" s="32"/>
      <c r="AT213" s="15" t="s">
        <v>186</v>
      </c>
      <c r="AU213" s="15" t="s">
        <v>89</v>
      </c>
    </row>
    <row r="214" spans="2:63" s="12" customFormat="1" ht="22.9" customHeight="1">
      <c r="B214" s="173"/>
      <c r="C214" s="174"/>
      <c r="D214" s="175" t="s">
        <v>79</v>
      </c>
      <c r="E214" s="187" t="s">
        <v>455</v>
      </c>
      <c r="F214" s="187" t="s">
        <v>456</v>
      </c>
      <c r="G214" s="174"/>
      <c r="H214" s="174"/>
      <c r="I214" s="177"/>
      <c r="J214" s="188">
        <f>BK214</f>
        <v>0</v>
      </c>
      <c r="K214" s="174"/>
      <c r="L214" s="179"/>
      <c r="M214" s="180"/>
      <c r="N214" s="181"/>
      <c r="O214" s="181"/>
      <c r="P214" s="182">
        <f>SUM(P215:P218)</f>
        <v>0</v>
      </c>
      <c r="Q214" s="181"/>
      <c r="R214" s="182">
        <f>SUM(R215:R218)</f>
        <v>0</v>
      </c>
      <c r="S214" s="181"/>
      <c r="T214" s="183">
        <f>SUM(T215:T218)</f>
        <v>0</v>
      </c>
      <c r="AR214" s="184" t="s">
        <v>207</v>
      </c>
      <c r="AT214" s="185" t="s">
        <v>79</v>
      </c>
      <c r="AU214" s="185" t="s">
        <v>87</v>
      </c>
      <c r="AY214" s="184" t="s">
        <v>177</v>
      </c>
      <c r="BK214" s="186">
        <f>SUM(BK215:BK218)</f>
        <v>0</v>
      </c>
    </row>
    <row r="215" spans="1:65" s="2" customFormat="1" ht="14.45" customHeight="1">
      <c r="A215" s="32"/>
      <c r="B215" s="33"/>
      <c r="C215" s="189" t="s">
        <v>347</v>
      </c>
      <c r="D215" s="189" t="s">
        <v>179</v>
      </c>
      <c r="E215" s="190" t="s">
        <v>458</v>
      </c>
      <c r="F215" s="191" t="s">
        <v>459</v>
      </c>
      <c r="G215" s="192" t="s">
        <v>429</v>
      </c>
      <c r="H215" s="193">
        <v>1</v>
      </c>
      <c r="I215" s="194"/>
      <c r="J215" s="195">
        <f>ROUND(I215*H215,2)</f>
        <v>0</v>
      </c>
      <c r="K215" s="191" t="s">
        <v>183</v>
      </c>
      <c r="L215" s="37"/>
      <c r="M215" s="196" t="s">
        <v>1</v>
      </c>
      <c r="N215" s="197" t="s">
        <v>45</v>
      </c>
      <c r="O215" s="69"/>
      <c r="P215" s="198">
        <f>O215*H215</f>
        <v>0</v>
      </c>
      <c r="Q215" s="198">
        <v>0</v>
      </c>
      <c r="R215" s="198">
        <f>Q215*H215</f>
        <v>0</v>
      </c>
      <c r="S215" s="198">
        <v>0</v>
      </c>
      <c r="T215" s="199">
        <f>S215*H215</f>
        <v>0</v>
      </c>
      <c r="U215" s="32"/>
      <c r="V215" s="32"/>
      <c r="W215" s="32"/>
      <c r="X215" s="32"/>
      <c r="Y215" s="32"/>
      <c r="Z215" s="32"/>
      <c r="AA215" s="32"/>
      <c r="AB215" s="32"/>
      <c r="AC215" s="32"/>
      <c r="AD215" s="32"/>
      <c r="AE215" s="32"/>
      <c r="AR215" s="200" t="s">
        <v>430</v>
      </c>
      <c r="AT215" s="200" t="s">
        <v>179</v>
      </c>
      <c r="AU215" s="200" t="s">
        <v>89</v>
      </c>
      <c r="AY215" s="15" t="s">
        <v>177</v>
      </c>
      <c r="BE215" s="201">
        <f>IF(N215="základní",J215,0)</f>
        <v>0</v>
      </c>
      <c r="BF215" s="201">
        <f>IF(N215="snížená",J215,0)</f>
        <v>0</v>
      </c>
      <c r="BG215" s="201">
        <f>IF(N215="zákl. přenesená",J215,0)</f>
        <v>0</v>
      </c>
      <c r="BH215" s="201">
        <f>IF(N215="sníž. přenesená",J215,0)</f>
        <v>0</v>
      </c>
      <c r="BI215" s="201">
        <f>IF(N215="nulová",J215,0)</f>
        <v>0</v>
      </c>
      <c r="BJ215" s="15" t="s">
        <v>87</v>
      </c>
      <c r="BK215" s="201">
        <f>ROUND(I215*H215,2)</f>
        <v>0</v>
      </c>
      <c r="BL215" s="15" t="s">
        <v>430</v>
      </c>
      <c r="BM215" s="200" t="s">
        <v>1210</v>
      </c>
    </row>
    <row r="216" spans="1:47" s="2" customFormat="1" ht="11.25">
      <c r="A216" s="32"/>
      <c r="B216" s="33"/>
      <c r="C216" s="34"/>
      <c r="D216" s="202" t="s">
        <v>186</v>
      </c>
      <c r="E216" s="34"/>
      <c r="F216" s="203" t="s">
        <v>459</v>
      </c>
      <c r="G216" s="34"/>
      <c r="H216" s="34"/>
      <c r="I216" s="204"/>
      <c r="J216" s="34"/>
      <c r="K216" s="34"/>
      <c r="L216" s="37"/>
      <c r="M216" s="205"/>
      <c r="N216" s="206"/>
      <c r="O216" s="69"/>
      <c r="P216" s="69"/>
      <c r="Q216" s="69"/>
      <c r="R216" s="69"/>
      <c r="S216" s="69"/>
      <c r="T216" s="70"/>
      <c r="U216" s="32"/>
      <c r="V216" s="32"/>
      <c r="W216" s="32"/>
      <c r="X216" s="32"/>
      <c r="Y216" s="32"/>
      <c r="Z216" s="32"/>
      <c r="AA216" s="32"/>
      <c r="AB216" s="32"/>
      <c r="AC216" s="32"/>
      <c r="AD216" s="32"/>
      <c r="AE216" s="32"/>
      <c r="AT216" s="15" t="s">
        <v>186</v>
      </c>
      <c r="AU216" s="15" t="s">
        <v>89</v>
      </c>
    </row>
    <row r="217" spans="1:65" s="2" customFormat="1" ht="14.45" customHeight="1">
      <c r="A217" s="32"/>
      <c r="B217" s="33"/>
      <c r="C217" s="189" t="s">
        <v>353</v>
      </c>
      <c r="D217" s="189" t="s">
        <v>179</v>
      </c>
      <c r="E217" s="190" t="s">
        <v>462</v>
      </c>
      <c r="F217" s="191" t="s">
        <v>463</v>
      </c>
      <c r="G217" s="192" t="s">
        <v>464</v>
      </c>
      <c r="H217" s="193">
        <v>1</v>
      </c>
      <c r="I217" s="194"/>
      <c r="J217" s="195">
        <f>ROUND(I217*H217,2)</f>
        <v>0</v>
      </c>
      <c r="K217" s="191" t="s">
        <v>183</v>
      </c>
      <c r="L217" s="37"/>
      <c r="M217" s="196" t="s">
        <v>1</v>
      </c>
      <c r="N217" s="197" t="s">
        <v>45</v>
      </c>
      <c r="O217" s="69"/>
      <c r="P217" s="198">
        <f>O217*H217</f>
        <v>0</v>
      </c>
      <c r="Q217" s="198">
        <v>0</v>
      </c>
      <c r="R217" s="198">
        <f>Q217*H217</f>
        <v>0</v>
      </c>
      <c r="S217" s="198">
        <v>0</v>
      </c>
      <c r="T217" s="199">
        <f>S217*H217</f>
        <v>0</v>
      </c>
      <c r="U217" s="32"/>
      <c r="V217" s="32"/>
      <c r="W217" s="32"/>
      <c r="X217" s="32"/>
      <c r="Y217" s="32"/>
      <c r="Z217" s="32"/>
      <c r="AA217" s="32"/>
      <c r="AB217" s="32"/>
      <c r="AC217" s="32"/>
      <c r="AD217" s="32"/>
      <c r="AE217" s="32"/>
      <c r="AR217" s="200" t="s">
        <v>430</v>
      </c>
      <c r="AT217" s="200" t="s">
        <v>179</v>
      </c>
      <c r="AU217" s="200" t="s">
        <v>89</v>
      </c>
      <c r="AY217" s="15" t="s">
        <v>177</v>
      </c>
      <c r="BE217" s="201">
        <f>IF(N217="základní",J217,0)</f>
        <v>0</v>
      </c>
      <c r="BF217" s="201">
        <f>IF(N217="snížená",J217,0)</f>
        <v>0</v>
      </c>
      <c r="BG217" s="201">
        <f>IF(N217="zákl. přenesená",J217,0)</f>
        <v>0</v>
      </c>
      <c r="BH217" s="201">
        <f>IF(N217="sníž. přenesená",J217,0)</f>
        <v>0</v>
      </c>
      <c r="BI217" s="201">
        <f>IF(N217="nulová",J217,0)</f>
        <v>0</v>
      </c>
      <c r="BJ217" s="15" t="s">
        <v>87</v>
      </c>
      <c r="BK217" s="201">
        <f>ROUND(I217*H217,2)</f>
        <v>0</v>
      </c>
      <c r="BL217" s="15" t="s">
        <v>430</v>
      </c>
      <c r="BM217" s="200" t="s">
        <v>1211</v>
      </c>
    </row>
    <row r="218" spans="1:47" s="2" customFormat="1" ht="11.25">
      <c r="A218" s="32"/>
      <c r="B218" s="33"/>
      <c r="C218" s="34"/>
      <c r="D218" s="202" t="s">
        <v>186</v>
      </c>
      <c r="E218" s="34"/>
      <c r="F218" s="203" t="s">
        <v>463</v>
      </c>
      <c r="G218" s="34"/>
      <c r="H218" s="34"/>
      <c r="I218" s="204"/>
      <c r="J218" s="34"/>
      <c r="K218" s="34"/>
      <c r="L218" s="37"/>
      <c r="M218" s="205"/>
      <c r="N218" s="206"/>
      <c r="O218" s="69"/>
      <c r="P218" s="69"/>
      <c r="Q218" s="69"/>
      <c r="R218" s="69"/>
      <c r="S218" s="69"/>
      <c r="T218" s="70"/>
      <c r="U218" s="32"/>
      <c r="V218" s="32"/>
      <c r="W218" s="32"/>
      <c r="X218" s="32"/>
      <c r="Y218" s="32"/>
      <c r="Z218" s="32"/>
      <c r="AA218" s="32"/>
      <c r="AB218" s="32"/>
      <c r="AC218" s="32"/>
      <c r="AD218" s="32"/>
      <c r="AE218" s="32"/>
      <c r="AT218" s="15" t="s">
        <v>186</v>
      </c>
      <c r="AU218" s="15" t="s">
        <v>89</v>
      </c>
    </row>
    <row r="219" spans="2:63" s="12" customFormat="1" ht="22.9" customHeight="1">
      <c r="B219" s="173"/>
      <c r="C219" s="174"/>
      <c r="D219" s="175" t="s">
        <v>79</v>
      </c>
      <c r="E219" s="187" t="s">
        <v>466</v>
      </c>
      <c r="F219" s="187" t="s">
        <v>467</v>
      </c>
      <c r="G219" s="174"/>
      <c r="H219" s="174"/>
      <c r="I219" s="177"/>
      <c r="J219" s="188">
        <f>BK219</f>
        <v>0</v>
      </c>
      <c r="K219" s="174"/>
      <c r="L219" s="179"/>
      <c r="M219" s="180"/>
      <c r="N219" s="181"/>
      <c r="O219" s="181"/>
      <c r="P219" s="182">
        <f>SUM(P220:P223)</f>
        <v>0</v>
      </c>
      <c r="Q219" s="181"/>
      <c r="R219" s="182">
        <f>SUM(R220:R223)</f>
        <v>0</v>
      </c>
      <c r="S219" s="181"/>
      <c r="T219" s="183">
        <f>SUM(T220:T223)</f>
        <v>0</v>
      </c>
      <c r="AR219" s="184" t="s">
        <v>207</v>
      </c>
      <c r="AT219" s="185" t="s">
        <v>79</v>
      </c>
      <c r="AU219" s="185" t="s">
        <v>87</v>
      </c>
      <c r="AY219" s="184" t="s">
        <v>177</v>
      </c>
      <c r="BK219" s="186">
        <f>SUM(BK220:BK223)</f>
        <v>0</v>
      </c>
    </row>
    <row r="220" spans="1:65" s="2" customFormat="1" ht="14.45" customHeight="1">
      <c r="A220" s="32"/>
      <c r="B220" s="33"/>
      <c r="C220" s="189" t="s">
        <v>359</v>
      </c>
      <c r="D220" s="189" t="s">
        <v>179</v>
      </c>
      <c r="E220" s="190" t="s">
        <v>469</v>
      </c>
      <c r="F220" s="191" t="s">
        <v>470</v>
      </c>
      <c r="G220" s="192" t="s">
        <v>429</v>
      </c>
      <c r="H220" s="193">
        <v>1</v>
      </c>
      <c r="I220" s="194"/>
      <c r="J220" s="195">
        <f>ROUND(I220*H220,2)</f>
        <v>0</v>
      </c>
      <c r="K220" s="191" t="s">
        <v>183</v>
      </c>
      <c r="L220" s="37"/>
      <c r="M220" s="196" t="s">
        <v>1</v>
      </c>
      <c r="N220" s="197" t="s">
        <v>45</v>
      </c>
      <c r="O220" s="69"/>
      <c r="P220" s="198">
        <f>O220*H220</f>
        <v>0</v>
      </c>
      <c r="Q220" s="198">
        <v>0</v>
      </c>
      <c r="R220" s="198">
        <f>Q220*H220</f>
        <v>0</v>
      </c>
      <c r="S220" s="198">
        <v>0</v>
      </c>
      <c r="T220" s="199">
        <f>S220*H220</f>
        <v>0</v>
      </c>
      <c r="U220" s="32"/>
      <c r="V220" s="32"/>
      <c r="W220" s="32"/>
      <c r="X220" s="32"/>
      <c r="Y220" s="32"/>
      <c r="Z220" s="32"/>
      <c r="AA220" s="32"/>
      <c r="AB220" s="32"/>
      <c r="AC220" s="32"/>
      <c r="AD220" s="32"/>
      <c r="AE220" s="32"/>
      <c r="AR220" s="200" t="s">
        <v>430</v>
      </c>
      <c r="AT220" s="200" t="s">
        <v>179</v>
      </c>
      <c r="AU220" s="200" t="s">
        <v>89</v>
      </c>
      <c r="AY220" s="15" t="s">
        <v>177</v>
      </c>
      <c r="BE220" s="201">
        <f>IF(N220="základní",J220,0)</f>
        <v>0</v>
      </c>
      <c r="BF220" s="201">
        <f>IF(N220="snížená",J220,0)</f>
        <v>0</v>
      </c>
      <c r="BG220" s="201">
        <f>IF(N220="zákl. přenesená",J220,0)</f>
        <v>0</v>
      </c>
      <c r="BH220" s="201">
        <f>IF(N220="sníž. přenesená",J220,0)</f>
        <v>0</v>
      </c>
      <c r="BI220" s="201">
        <f>IF(N220="nulová",J220,0)</f>
        <v>0</v>
      </c>
      <c r="BJ220" s="15" t="s">
        <v>87</v>
      </c>
      <c r="BK220" s="201">
        <f>ROUND(I220*H220,2)</f>
        <v>0</v>
      </c>
      <c r="BL220" s="15" t="s">
        <v>430</v>
      </c>
      <c r="BM220" s="200" t="s">
        <v>1212</v>
      </c>
    </row>
    <row r="221" spans="1:47" s="2" customFormat="1" ht="11.25">
      <c r="A221" s="32"/>
      <c r="B221" s="33"/>
      <c r="C221" s="34"/>
      <c r="D221" s="202" t="s">
        <v>186</v>
      </c>
      <c r="E221" s="34"/>
      <c r="F221" s="203" t="s">
        <v>470</v>
      </c>
      <c r="G221" s="34"/>
      <c r="H221" s="34"/>
      <c r="I221" s="204"/>
      <c r="J221" s="34"/>
      <c r="K221" s="34"/>
      <c r="L221" s="37"/>
      <c r="M221" s="205"/>
      <c r="N221" s="206"/>
      <c r="O221" s="69"/>
      <c r="P221" s="69"/>
      <c r="Q221" s="69"/>
      <c r="R221" s="69"/>
      <c r="S221" s="69"/>
      <c r="T221" s="70"/>
      <c r="U221" s="32"/>
      <c r="V221" s="32"/>
      <c r="W221" s="32"/>
      <c r="X221" s="32"/>
      <c r="Y221" s="32"/>
      <c r="Z221" s="32"/>
      <c r="AA221" s="32"/>
      <c r="AB221" s="32"/>
      <c r="AC221" s="32"/>
      <c r="AD221" s="32"/>
      <c r="AE221" s="32"/>
      <c r="AT221" s="15" t="s">
        <v>186</v>
      </c>
      <c r="AU221" s="15" t="s">
        <v>89</v>
      </c>
    </row>
    <row r="222" spans="1:65" s="2" customFormat="1" ht="14.45" customHeight="1">
      <c r="A222" s="32"/>
      <c r="B222" s="33"/>
      <c r="C222" s="189" t="s">
        <v>366</v>
      </c>
      <c r="D222" s="189" t="s">
        <v>179</v>
      </c>
      <c r="E222" s="190" t="s">
        <v>473</v>
      </c>
      <c r="F222" s="191" t="s">
        <v>474</v>
      </c>
      <c r="G222" s="192" t="s">
        <v>429</v>
      </c>
      <c r="H222" s="193">
        <v>2</v>
      </c>
      <c r="I222" s="194"/>
      <c r="J222" s="195">
        <f>ROUND(I222*H222,2)</f>
        <v>0</v>
      </c>
      <c r="K222" s="191" t="s">
        <v>183</v>
      </c>
      <c r="L222" s="37"/>
      <c r="M222" s="196" t="s">
        <v>1</v>
      </c>
      <c r="N222" s="197" t="s">
        <v>45</v>
      </c>
      <c r="O222" s="69"/>
      <c r="P222" s="198">
        <f>O222*H222</f>
        <v>0</v>
      </c>
      <c r="Q222" s="198">
        <v>0</v>
      </c>
      <c r="R222" s="198">
        <f>Q222*H222</f>
        <v>0</v>
      </c>
      <c r="S222" s="198">
        <v>0</v>
      </c>
      <c r="T222" s="199">
        <f>S222*H222</f>
        <v>0</v>
      </c>
      <c r="U222" s="32"/>
      <c r="V222" s="32"/>
      <c r="W222" s="32"/>
      <c r="X222" s="32"/>
      <c r="Y222" s="32"/>
      <c r="Z222" s="32"/>
      <c r="AA222" s="32"/>
      <c r="AB222" s="32"/>
      <c r="AC222" s="32"/>
      <c r="AD222" s="32"/>
      <c r="AE222" s="32"/>
      <c r="AR222" s="200" t="s">
        <v>430</v>
      </c>
      <c r="AT222" s="200" t="s">
        <v>179</v>
      </c>
      <c r="AU222" s="200" t="s">
        <v>89</v>
      </c>
      <c r="AY222" s="15" t="s">
        <v>177</v>
      </c>
      <c r="BE222" s="201">
        <f>IF(N222="základní",J222,0)</f>
        <v>0</v>
      </c>
      <c r="BF222" s="201">
        <f>IF(N222="snížená",J222,0)</f>
        <v>0</v>
      </c>
      <c r="BG222" s="201">
        <f>IF(N222="zákl. přenesená",J222,0)</f>
        <v>0</v>
      </c>
      <c r="BH222" s="201">
        <f>IF(N222="sníž. přenesená",J222,0)</f>
        <v>0</v>
      </c>
      <c r="BI222" s="201">
        <f>IF(N222="nulová",J222,0)</f>
        <v>0</v>
      </c>
      <c r="BJ222" s="15" t="s">
        <v>87</v>
      </c>
      <c r="BK222" s="201">
        <f>ROUND(I222*H222,2)</f>
        <v>0</v>
      </c>
      <c r="BL222" s="15" t="s">
        <v>430</v>
      </c>
      <c r="BM222" s="200" t="s">
        <v>1213</v>
      </c>
    </row>
    <row r="223" spans="1:47" s="2" customFormat="1" ht="11.25">
      <c r="A223" s="32"/>
      <c r="B223" s="33"/>
      <c r="C223" s="34"/>
      <c r="D223" s="202" t="s">
        <v>186</v>
      </c>
      <c r="E223" s="34"/>
      <c r="F223" s="203" t="s">
        <v>476</v>
      </c>
      <c r="G223" s="34"/>
      <c r="H223" s="34"/>
      <c r="I223" s="204"/>
      <c r="J223" s="34"/>
      <c r="K223" s="34"/>
      <c r="L223" s="37"/>
      <c r="M223" s="205"/>
      <c r="N223" s="206"/>
      <c r="O223" s="69"/>
      <c r="P223" s="69"/>
      <c r="Q223" s="69"/>
      <c r="R223" s="69"/>
      <c r="S223" s="69"/>
      <c r="T223" s="70"/>
      <c r="U223" s="32"/>
      <c r="V223" s="32"/>
      <c r="W223" s="32"/>
      <c r="X223" s="32"/>
      <c r="Y223" s="32"/>
      <c r="Z223" s="32"/>
      <c r="AA223" s="32"/>
      <c r="AB223" s="32"/>
      <c r="AC223" s="32"/>
      <c r="AD223" s="32"/>
      <c r="AE223" s="32"/>
      <c r="AT223" s="15" t="s">
        <v>186</v>
      </c>
      <c r="AU223" s="15" t="s">
        <v>89</v>
      </c>
    </row>
    <row r="224" spans="2:63" s="12" customFormat="1" ht="22.9" customHeight="1">
      <c r="B224" s="173"/>
      <c r="C224" s="174"/>
      <c r="D224" s="175" t="s">
        <v>79</v>
      </c>
      <c r="E224" s="187" t="s">
        <v>477</v>
      </c>
      <c r="F224" s="187" t="s">
        <v>478</v>
      </c>
      <c r="G224" s="174"/>
      <c r="H224" s="174"/>
      <c r="I224" s="177"/>
      <c r="J224" s="188">
        <f>BK224</f>
        <v>0</v>
      </c>
      <c r="K224" s="174"/>
      <c r="L224" s="179"/>
      <c r="M224" s="180"/>
      <c r="N224" s="181"/>
      <c r="O224" s="181"/>
      <c r="P224" s="182">
        <f>SUM(P225:P226)</f>
        <v>0</v>
      </c>
      <c r="Q224" s="181"/>
      <c r="R224" s="182">
        <f>SUM(R225:R226)</f>
        <v>0</v>
      </c>
      <c r="S224" s="181"/>
      <c r="T224" s="183">
        <f>SUM(T225:T226)</f>
        <v>0</v>
      </c>
      <c r="AR224" s="184" t="s">
        <v>207</v>
      </c>
      <c r="AT224" s="185" t="s">
        <v>79</v>
      </c>
      <c r="AU224" s="185" t="s">
        <v>87</v>
      </c>
      <c r="AY224" s="184" t="s">
        <v>177</v>
      </c>
      <c r="BK224" s="186">
        <f>SUM(BK225:BK226)</f>
        <v>0</v>
      </c>
    </row>
    <row r="225" spans="1:65" s="2" customFormat="1" ht="14.45" customHeight="1">
      <c r="A225" s="32"/>
      <c r="B225" s="33"/>
      <c r="C225" s="189" t="s">
        <v>371</v>
      </c>
      <c r="D225" s="189" t="s">
        <v>179</v>
      </c>
      <c r="E225" s="190" t="s">
        <v>480</v>
      </c>
      <c r="F225" s="191" t="s">
        <v>481</v>
      </c>
      <c r="G225" s="192" t="s">
        <v>429</v>
      </c>
      <c r="H225" s="193">
        <v>1</v>
      </c>
      <c r="I225" s="194"/>
      <c r="J225" s="195">
        <f>ROUND(I225*H225,2)</f>
        <v>0</v>
      </c>
      <c r="K225" s="191" t="s">
        <v>183</v>
      </c>
      <c r="L225" s="37"/>
      <c r="M225" s="196" t="s">
        <v>1</v>
      </c>
      <c r="N225" s="197" t="s">
        <v>45</v>
      </c>
      <c r="O225" s="69"/>
      <c r="P225" s="198">
        <f>O225*H225</f>
        <v>0</v>
      </c>
      <c r="Q225" s="198">
        <v>0</v>
      </c>
      <c r="R225" s="198">
        <f>Q225*H225</f>
        <v>0</v>
      </c>
      <c r="S225" s="198">
        <v>0</v>
      </c>
      <c r="T225" s="199">
        <f>S225*H225</f>
        <v>0</v>
      </c>
      <c r="U225" s="32"/>
      <c r="V225" s="32"/>
      <c r="W225" s="32"/>
      <c r="X225" s="32"/>
      <c r="Y225" s="32"/>
      <c r="Z225" s="32"/>
      <c r="AA225" s="32"/>
      <c r="AB225" s="32"/>
      <c r="AC225" s="32"/>
      <c r="AD225" s="32"/>
      <c r="AE225" s="32"/>
      <c r="AR225" s="200" t="s">
        <v>430</v>
      </c>
      <c r="AT225" s="200" t="s">
        <v>179</v>
      </c>
      <c r="AU225" s="200" t="s">
        <v>89</v>
      </c>
      <c r="AY225" s="15" t="s">
        <v>177</v>
      </c>
      <c r="BE225" s="201">
        <f>IF(N225="základní",J225,0)</f>
        <v>0</v>
      </c>
      <c r="BF225" s="201">
        <f>IF(N225="snížená",J225,0)</f>
        <v>0</v>
      </c>
      <c r="BG225" s="201">
        <f>IF(N225="zákl. přenesená",J225,0)</f>
        <v>0</v>
      </c>
      <c r="BH225" s="201">
        <f>IF(N225="sníž. přenesená",J225,0)</f>
        <v>0</v>
      </c>
      <c r="BI225" s="201">
        <f>IF(N225="nulová",J225,0)</f>
        <v>0</v>
      </c>
      <c r="BJ225" s="15" t="s">
        <v>87</v>
      </c>
      <c r="BK225" s="201">
        <f>ROUND(I225*H225,2)</f>
        <v>0</v>
      </c>
      <c r="BL225" s="15" t="s">
        <v>430</v>
      </c>
      <c r="BM225" s="200" t="s">
        <v>1214</v>
      </c>
    </row>
    <row r="226" spans="1:47" s="2" customFormat="1" ht="11.25">
      <c r="A226" s="32"/>
      <c r="B226" s="33"/>
      <c r="C226" s="34"/>
      <c r="D226" s="202" t="s">
        <v>186</v>
      </c>
      <c r="E226" s="34"/>
      <c r="F226" s="203" t="s">
        <v>481</v>
      </c>
      <c r="G226" s="34"/>
      <c r="H226" s="34"/>
      <c r="I226" s="204"/>
      <c r="J226" s="34"/>
      <c r="K226" s="34"/>
      <c r="L226" s="37"/>
      <c r="M226" s="205"/>
      <c r="N226" s="206"/>
      <c r="O226" s="69"/>
      <c r="P226" s="69"/>
      <c r="Q226" s="69"/>
      <c r="R226" s="69"/>
      <c r="S226" s="69"/>
      <c r="T226" s="70"/>
      <c r="U226" s="32"/>
      <c r="V226" s="32"/>
      <c r="W226" s="32"/>
      <c r="X226" s="32"/>
      <c r="Y226" s="32"/>
      <c r="Z226" s="32"/>
      <c r="AA226" s="32"/>
      <c r="AB226" s="32"/>
      <c r="AC226" s="32"/>
      <c r="AD226" s="32"/>
      <c r="AE226" s="32"/>
      <c r="AT226" s="15" t="s">
        <v>186</v>
      </c>
      <c r="AU226" s="15" t="s">
        <v>89</v>
      </c>
    </row>
    <row r="227" spans="2:63" s="12" customFormat="1" ht="22.9" customHeight="1">
      <c r="B227" s="173"/>
      <c r="C227" s="174"/>
      <c r="D227" s="175" t="s">
        <v>79</v>
      </c>
      <c r="E227" s="187" t="s">
        <v>483</v>
      </c>
      <c r="F227" s="187" t="s">
        <v>484</v>
      </c>
      <c r="G227" s="174"/>
      <c r="H227" s="174"/>
      <c r="I227" s="177"/>
      <c r="J227" s="188">
        <f>BK227</f>
        <v>0</v>
      </c>
      <c r="K227" s="174"/>
      <c r="L227" s="179"/>
      <c r="M227" s="180"/>
      <c r="N227" s="181"/>
      <c r="O227" s="181"/>
      <c r="P227" s="182">
        <f>SUM(P228:P230)</f>
        <v>0</v>
      </c>
      <c r="Q227" s="181"/>
      <c r="R227" s="182">
        <f>SUM(R228:R230)</f>
        <v>0</v>
      </c>
      <c r="S227" s="181"/>
      <c r="T227" s="183">
        <f>SUM(T228:T230)</f>
        <v>0</v>
      </c>
      <c r="AR227" s="184" t="s">
        <v>207</v>
      </c>
      <c r="AT227" s="185" t="s">
        <v>79</v>
      </c>
      <c r="AU227" s="185" t="s">
        <v>87</v>
      </c>
      <c r="AY227" s="184" t="s">
        <v>177</v>
      </c>
      <c r="BK227" s="186">
        <f>SUM(BK228:BK230)</f>
        <v>0</v>
      </c>
    </row>
    <row r="228" spans="1:65" s="2" customFormat="1" ht="14.45" customHeight="1">
      <c r="A228" s="32"/>
      <c r="B228" s="33"/>
      <c r="C228" s="189" t="s">
        <v>376</v>
      </c>
      <c r="D228" s="189" t="s">
        <v>179</v>
      </c>
      <c r="E228" s="190" t="s">
        <v>486</v>
      </c>
      <c r="F228" s="191" t="s">
        <v>487</v>
      </c>
      <c r="G228" s="192" t="s">
        <v>488</v>
      </c>
      <c r="H228" s="193">
        <v>1</v>
      </c>
      <c r="I228" s="194"/>
      <c r="J228" s="195">
        <f>ROUND(I228*H228,2)</f>
        <v>0</v>
      </c>
      <c r="K228" s="191" t="s">
        <v>183</v>
      </c>
      <c r="L228" s="37"/>
      <c r="M228" s="196" t="s">
        <v>1</v>
      </c>
      <c r="N228" s="197" t="s">
        <v>45</v>
      </c>
      <c r="O228" s="69"/>
      <c r="P228" s="198">
        <f>O228*H228</f>
        <v>0</v>
      </c>
      <c r="Q228" s="198">
        <v>0</v>
      </c>
      <c r="R228" s="198">
        <f>Q228*H228</f>
        <v>0</v>
      </c>
      <c r="S228" s="198">
        <v>0</v>
      </c>
      <c r="T228" s="199">
        <f>S228*H228</f>
        <v>0</v>
      </c>
      <c r="U228" s="32"/>
      <c r="V228" s="32"/>
      <c r="W228" s="32"/>
      <c r="X228" s="32"/>
      <c r="Y228" s="32"/>
      <c r="Z228" s="32"/>
      <c r="AA228" s="32"/>
      <c r="AB228" s="32"/>
      <c r="AC228" s="32"/>
      <c r="AD228" s="32"/>
      <c r="AE228" s="32"/>
      <c r="AR228" s="200" t="s">
        <v>430</v>
      </c>
      <c r="AT228" s="200" t="s">
        <v>179</v>
      </c>
      <c r="AU228" s="200" t="s">
        <v>89</v>
      </c>
      <c r="AY228" s="15" t="s">
        <v>177</v>
      </c>
      <c r="BE228" s="201">
        <f>IF(N228="základní",J228,0)</f>
        <v>0</v>
      </c>
      <c r="BF228" s="201">
        <f>IF(N228="snížená",J228,0)</f>
        <v>0</v>
      </c>
      <c r="BG228" s="201">
        <f>IF(N228="zákl. přenesená",J228,0)</f>
        <v>0</v>
      </c>
      <c r="BH228" s="201">
        <f>IF(N228="sníž. přenesená",J228,0)</f>
        <v>0</v>
      </c>
      <c r="BI228" s="201">
        <f>IF(N228="nulová",J228,0)</f>
        <v>0</v>
      </c>
      <c r="BJ228" s="15" t="s">
        <v>87</v>
      </c>
      <c r="BK228" s="201">
        <f>ROUND(I228*H228,2)</f>
        <v>0</v>
      </c>
      <c r="BL228" s="15" t="s">
        <v>430</v>
      </c>
      <c r="BM228" s="200" t="s">
        <v>1215</v>
      </c>
    </row>
    <row r="229" spans="1:47" s="2" customFormat="1" ht="11.25">
      <c r="A229" s="32"/>
      <c r="B229" s="33"/>
      <c r="C229" s="34"/>
      <c r="D229" s="202" t="s">
        <v>186</v>
      </c>
      <c r="E229" s="34"/>
      <c r="F229" s="203" t="s">
        <v>490</v>
      </c>
      <c r="G229" s="34"/>
      <c r="H229" s="34"/>
      <c r="I229" s="204"/>
      <c r="J229" s="34"/>
      <c r="K229" s="34"/>
      <c r="L229" s="37"/>
      <c r="M229" s="205"/>
      <c r="N229" s="206"/>
      <c r="O229" s="69"/>
      <c r="P229" s="69"/>
      <c r="Q229" s="69"/>
      <c r="R229" s="69"/>
      <c r="S229" s="69"/>
      <c r="T229" s="70"/>
      <c r="U229" s="32"/>
      <c r="V229" s="32"/>
      <c r="W229" s="32"/>
      <c r="X229" s="32"/>
      <c r="Y229" s="32"/>
      <c r="Z229" s="32"/>
      <c r="AA229" s="32"/>
      <c r="AB229" s="32"/>
      <c r="AC229" s="32"/>
      <c r="AD229" s="32"/>
      <c r="AE229" s="32"/>
      <c r="AT229" s="15" t="s">
        <v>186</v>
      </c>
      <c r="AU229" s="15" t="s">
        <v>89</v>
      </c>
    </row>
    <row r="230" spans="1:47" s="2" customFormat="1" ht="39">
      <c r="A230" s="32"/>
      <c r="B230" s="33"/>
      <c r="C230" s="34"/>
      <c r="D230" s="202" t="s">
        <v>188</v>
      </c>
      <c r="E230" s="34"/>
      <c r="F230" s="207" t="s">
        <v>491</v>
      </c>
      <c r="G230" s="34"/>
      <c r="H230" s="34"/>
      <c r="I230" s="204"/>
      <c r="J230" s="34"/>
      <c r="K230" s="34"/>
      <c r="L230" s="37"/>
      <c r="M230" s="205"/>
      <c r="N230" s="206"/>
      <c r="O230" s="69"/>
      <c r="P230" s="69"/>
      <c r="Q230" s="69"/>
      <c r="R230" s="69"/>
      <c r="S230" s="69"/>
      <c r="T230" s="70"/>
      <c r="U230" s="32"/>
      <c r="V230" s="32"/>
      <c r="W230" s="32"/>
      <c r="X230" s="32"/>
      <c r="Y230" s="32"/>
      <c r="Z230" s="32"/>
      <c r="AA230" s="32"/>
      <c r="AB230" s="32"/>
      <c r="AC230" s="32"/>
      <c r="AD230" s="32"/>
      <c r="AE230" s="32"/>
      <c r="AT230" s="15" t="s">
        <v>188</v>
      </c>
      <c r="AU230" s="15" t="s">
        <v>89</v>
      </c>
    </row>
    <row r="231" spans="2:63" s="12" customFormat="1" ht="22.9" customHeight="1">
      <c r="B231" s="173"/>
      <c r="C231" s="174"/>
      <c r="D231" s="175" t="s">
        <v>79</v>
      </c>
      <c r="E231" s="187" t="s">
        <v>492</v>
      </c>
      <c r="F231" s="187" t="s">
        <v>493</v>
      </c>
      <c r="G231" s="174"/>
      <c r="H231" s="174"/>
      <c r="I231" s="177"/>
      <c r="J231" s="188">
        <f>BK231</f>
        <v>0</v>
      </c>
      <c r="K231" s="174"/>
      <c r="L231" s="179"/>
      <c r="M231" s="180"/>
      <c r="N231" s="181"/>
      <c r="O231" s="181"/>
      <c r="P231" s="182">
        <f>SUM(P232:P233)</f>
        <v>0</v>
      </c>
      <c r="Q231" s="181"/>
      <c r="R231" s="182">
        <f>SUM(R232:R233)</f>
        <v>0</v>
      </c>
      <c r="S231" s="181"/>
      <c r="T231" s="183">
        <f>SUM(T232:T233)</f>
        <v>0</v>
      </c>
      <c r="AR231" s="184" t="s">
        <v>207</v>
      </c>
      <c r="AT231" s="185" t="s">
        <v>79</v>
      </c>
      <c r="AU231" s="185" t="s">
        <v>87</v>
      </c>
      <c r="AY231" s="184" t="s">
        <v>177</v>
      </c>
      <c r="BK231" s="186">
        <f>SUM(BK232:BK233)</f>
        <v>0</v>
      </c>
    </row>
    <row r="232" spans="1:65" s="2" customFormat="1" ht="14.45" customHeight="1">
      <c r="A232" s="32"/>
      <c r="B232" s="33"/>
      <c r="C232" s="189" t="s">
        <v>381</v>
      </c>
      <c r="D232" s="189" t="s">
        <v>179</v>
      </c>
      <c r="E232" s="190" t="s">
        <v>495</v>
      </c>
      <c r="F232" s="191" t="s">
        <v>496</v>
      </c>
      <c r="G232" s="192" t="s">
        <v>429</v>
      </c>
      <c r="H232" s="193">
        <v>1</v>
      </c>
      <c r="I232" s="194"/>
      <c r="J232" s="195">
        <f>ROUND(I232*H232,2)</f>
        <v>0</v>
      </c>
      <c r="K232" s="191" t="s">
        <v>183</v>
      </c>
      <c r="L232" s="37"/>
      <c r="M232" s="196" t="s">
        <v>1</v>
      </c>
      <c r="N232" s="197" t="s">
        <v>45</v>
      </c>
      <c r="O232" s="69"/>
      <c r="P232" s="198">
        <f>O232*H232</f>
        <v>0</v>
      </c>
      <c r="Q232" s="198">
        <v>0</v>
      </c>
      <c r="R232" s="198">
        <f>Q232*H232</f>
        <v>0</v>
      </c>
      <c r="S232" s="198">
        <v>0</v>
      </c>
      <c r="T232" s="199">
        <f>S232*H232</f>
        <v>0</v>
      </c>
      <c r="U232" s="32"/>
      <c r="V232" s="32"/>
      <c r="W232" s="32"/>
      <c r="X232" s="32"/>
      <c r="Y232" s="32"/>
      <c r="Z232" s="32"/>
      <c r="AA232" s="32"/>
      <c r="AB232" s="32"/>
      <c r="AC232" s="32"/>
      <c r="AD232" s="32"/>
      <c r="AE232" s="32"/>
      <c r="AR232" s="200" t="s">
        <v>430</v>
      </c>
      <c r="AT232" s="200" t="s">
        <v>179</v>
      </c>
      <c r="AU232" s="200" t="s">
        <v>89</v>
      </c>
      <c r="AY232" s="15" t="s">
        <v>177</v>
      </c>
      <c r="BE232" s="201">
        <f>IF(N232="základní",J232,0)</f>
        <v>0</v>
      </c>
      <c r="BF232" s="201">
        <f>IF(N232="snížená",J232,0)</f>
        <v>0</v>
      </c>
      <c r="BG232" s="201">
        <f>IF(N232="zákl. přenesená",J232,0)</f>
        <v>0</v>
      </c>
      <c r="BH232" s="201">
        <f>IF(N232="sníž. přenesená",J232,0)</f>
        <v>0</v>
      </c>
      <c r="BI232" s="201">
        <f>IF(N232="nulová",J232,0)</f>
        <v>0</v>
      </c>
      <c r="BJ232" s="15" t="s">
        <v>87</v>
      </c>
      <c r="BK232" s="201">
        <f>ROUND(I232*H232,2)</f>
        <v>0</v>
      </c>
      <c r="BL232" s="15" t="s">
        <v>430</v>
      </c>
      <c r="BM232" s="200" t="s">
        <v>1216</v>
      </c>
    </row>
    <row r="233" spans="1:47" s="2" customFormat="1" ht="11.25">
      <c r="A233" s="32"/>
      <c r="B233" s="33"/>
      <c r="C233" s="34"/>
      <c r="D233" s="202" t="s">
        <v>186</v>
      </c>
      <c r="E233" s="34"/>
      <c r="F233" s="203" t="s">
        <v>498</v>
      </c>
      <c r="G233" s="34"/>
      <c r="H233" s="34"/>
      <c r="I233" s="204"/>
      <c r="J233" s="34"/>
      <c r="K233" s="34"/>
      <c r="L233" s="37"/>
      <c r="M233" s="218"/>
      <c r="N233" s="219"/>
      <c r="O233" s="220"/>
      <c r="P233" s="220"/>
      <c r="Q233" s="220"/>
      <c r="R233" s="220"/>
      <c r="S233" s="220"/>
      <c r="T233" s="221"/>
      <c r="U233" s="32"/>
      <c r="V233" s="32"/>
      <c r="W233" s="32"/>
      <c r="X233" s="32"/>
      <c r="Y233" s="32"/>
      <c r="Z233" s="32"/>
      <c r="AA233" s="32"/>
      <c r="AB233" s="32"/>
      <c r="AC233" s="32"/>
      <c r="AD233" s="32"/>
      <c r="AE233" s="32"/>
      <c r="AT233" s="15" t="s">
        <v>186</v>
      </c>
      <c r="AU233" s="15" t="s">
        <v>89</v>
      </c>
    </row>
    <row r="234" spans="1:31" s="2" customFormat="1" ht="6.95" customHeight="1">
      <c r="A234" s="32"/>
      <c r="B234" s="52"/>
      <c r="C234" s="53"/>
      <c r="D234" s="53"/>
      <c r="E234" s="53"/>
      <c r="F234" s="53"/>
      <c r="G234" s="53"/>
      <c r="H234" s="53"/>
      <c r="I234" s="53"/>
      <c r="J234" s="53"/>
      <c r="K234" s="53"/>
      <c r="L234" s="37"/>
      <c r="M234" s="32"/>
      <c r="O234" s="32"/>
      <c r="P234" s="32"/>
      <c r="Q234" s="32"/>
      <c r="R234" s="32"/>
      <c r="S234" s="32"/>
      <c r="T234" s="32"/>
      <c r="U234" s="32"/>
      <c r="V234" s="32"/>
      <c r="W234" s="32"/>
      <c r="X234" s="32"/>
      <c r="Y234" s="32"/>
      <c r="Z234" s="32"/>
      <c r="AA234" s="32"/>
      <c r="AB234" s="32"/>
      <c r="AC234" s="32"/>
      <c r="AD234" s="32"/>
      <c r="AE234" s="32"/>
    </row>
  </sheetData>
  <sheetProtection algorithmName="SHA-512" hashValue="ZfsvEpneJxPA1Ed6DY9ekIPxpXdyz6s9gsXpENv1WkIChha5+0JIhRlG4QaRBm94Uvuxn2lJ06SXm7c3lu/ZCQ==" saltValue="PcJuJ7rV5/Rdj3X4+YVdXEP+ia6g54CneN8BXieHQpuh1d8ezbAxgE+tdBcGC6sk8wadStQ0jqPwTL14pdRrbA==" spinCount="100000" sheet="1" objects="1" scenarios="1" formatColumns="0" formatRows="0" autoFilter="0"/>
  <autoFilter ref="C127:K233"/>
  <mergeCells count="9">
    <mergeCell ref="E87:H87"/>
    <mergeCell ref="E118:H118"/>
    <mergeCell ref="E120:H12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PC-SLOVACEK-W10\PC</dc:creator>
  <cp:keywords/>
  <dc:description/>
  <cp:lastModifiedBy>Kučerová Jitka Ing.</cp:lastModifiedBy>
  <dcterms:created xsi:type="dcterms:W3CDTF">2022-01-07T13:19:52Z</dcterms:created>
  <dcterms:modified xsi:type="dcterms:W3CDTF">2022-01-10T12:11:24Z</dcterms:modified>
  <cp:category/>
  <cp:version/>
  <cp:contentType/>
  <cp:contentStatus/>
</cp:coreProperties>
</file>